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backupFile="1"/>
  <mc:AlternateContent xmlns:mc="http://schemas.openxmlformats.org/markup-compatibility/2006">
    <mc:Choice Requires="x15">
      <x15ac:absPath xmlns:x15ac="http://schemas.microsoft.com/office/spreadsheetml/2010/11/ac" url="C:\Users\TSULSER\Dropbox (IFPRI)\CtEH\Final\2020.12-final-revisions\ExtraDataFiles\"/>
    </mc:Choice>
  </mc:AlternateContent>
  <xr:revisionPtr revIDLastSave="0" documentId="13_ncr:1_{EF4DCF45-4108-495C-B2CA-5B33DB46CCD5}" xr6:coauthVersionLast="45" xr6:coauthVersionMax="45" xr10:uidLastSave="{00000000-0000-0000-0000-000000000000}"/>
  <bookViews>
    <workbookView xWindow="-110" yWindow="-110" windowWidth="19420" windowHeight="10420" tabRatio="731" xr2:uid="{00000000-000D-0000-FFFF-FFFF00000000}"/>
  </bookViews>
  <sheets>
    <sheet name="Regions &amp; Poverty" sheetId="41" r:id="rId1"/>
    <sheet name="Table 4a ES-WORLD" sheetId="40" r:id="rId2"/>
    <sheet name="Table 4b ES-REGION" sheetId="59" r:id="rId3"/>
    <sheet name="Table 4c ES-SSA" sheetId="54" r:id="rId4"/>
    <sheet name="Summary-total" sheetId="37" r:id="rId5"/>
    <sheet name="Summary-hc1.9" sheetId="38" r:id="rId6"/>
    <sheet name="Summary-gap1.9" sheetId="39" r:id="rId7"/>
    <sheet name="Bapl" sheetId="55" r:id="rId8"/>
    <sheet name="Bana" sheetId="57" r:id="rId9"/>
    <sheet name="Plan" sheetId="58" r:id="rId10"/>
    <sheet name="soyb" sheetId="56" r:id="rId11"/>
    <sheet name="barl" sheetId="21" r:id="rId12"/>
    <sheet name="bean" sheetId="10" r:id="rId13"/>
    <sheet name="cass" sheetId="13" r:id="rId14"/>
    <sheet name="chkp" sheetId="43" r:id="rId15"/>
    <sheet name="cowp" sheetId="44" r:id="rId16"/>
    <sheet name="grnd" sheetId="29" r:id="rId17"/>
    <sheet name="lent" sheetId="45" r:id="rId18"/>
    <sheet name="maiz" sheetId="35" r:id="rId19"/>
    <sheet name="mill" sheetId="23" r:id="rId20"/>
    <sheet name="opul" sheetId="46" r:id="rId21"/>
    <sheet name="pigp" sheetId="47" r:id="rId22"/>
    <sheet name="pota" sheetId="14" r:id="rId23"/>
    <sheet name="rice" sheetId="19" r:id="rId24"/>
    <sheet name="sorg" sheetId="24" r:id="rId25"/>
    <sheet name="swpt" sheetId="18" r:id="rId26"/>
    <sheet name="whea" sheetId="20" r:id="rId27"/>
    <sheet name="yams" sheetId="17" r:id="rId28"/>
    <sheet name="IFPRI SG25f" sheetId="62" r:id="rId29"/>
  </sheets>
  <definedNames>
    <definedName name="AggMa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8" i="62" l="1"/>
  <c r="C4" i="10" l="1"/>
  <c r="E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E11" i="10" s="1"/>
  <c r="C12" i="10"/>
  <c r="E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E19" i="10" s="1"/>
  <c r="C20" i="10"/>
  <c r="E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E27" i="10" s="1"/>
  <c r="C28" i="10"/>
  <c r="E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E35" i="10" s="1"/>
  <c r="C36" i="10"/>
  <c r="E36" i="10" s="1"/>
  <c r="C37" i="10"/>
  <c r="D37" i="10" s="1"/>
  <c r="C38" i="10"/>
  <c r="D38" i="10" s="1"/>
  <c r="C39" i="10"/>
  <c r="D39" i="10" s="1"/>
  <c r="C40" i="10"/>
  <c r="D40" i="10" s="1"/>
  <c r="C41" i="10"/>
  <c r="D41" i="10" s="1"/>
  <c r="C42" i="10"/>
  <c r="D42" i="10" s="1"/>
  <c r="C43" i="10"/>
  <c r="E43" i="10" s="1"/>
  <c r="C44" i="10"/>
  <c r="E44" i="10" s="1"/>
  <c r="C45" i="10"/>
  <c r="D45" i="10" s="1"/>
  <c r="C46" i="10"/>
  <c r="D46" i="10" s="1"/>
  <c r="C47" i="10"/>
  <c r="D47" i="10" s="1"/>
  <c r="C48" i="10"/>
  <c r="D48" i="10" s="1"/>
  <c r="C49" i="10"/>
  <c r="D49" i="10" s="1"/>
  <c r="C50" i="10"/>
  <c r="D50" i="10" s="1"/>
  <c r="C51" i="10"/>
  <c r="E51" i="10" s="1"/>
  <c r="C52" i="10"/>
  <c r="E52" i="10" s="1"/>
  <c r="C53" i="10"/>
  <c r="D53" i="10" s="1"/>
  <c r="C54" i="10"/>
  <c r="D54" i="10" s="1"/>
  <c r="C55" i="10"/>
  <c r="D55" i="10" s="1"/>
  <c r="C56" i="10"/>
  <c r="D56" i="10" s="1"/>
  <c r="C57" i="10"/>
  <c r="D57" i="10" s="1"/>
  <c r="C58" i="10"/>
  <c r="D58" i="10" s="1"/>
  <c r="C59" i="10"/>
  <c r="E59" i="10" s="1"/>
  <c r="C60" i="10"/>
  <c r="E60" i="10" s="1"/>
  <c r="C61" i="10"/>
  <c r="D61" i="10" s="1"/>
  <c r="C62" i="10"/>
  <c r="D62" i="10" s="1"/>
  <c r="C63" i="10"/>
  <c r="D63" i="10" s="1"/>
  <c r="C64" i="10"/>
  <c r="D64" i="10" s="1"/>
  <c r="C65" i="10"/>
  <c r="D65" i="10" s="1"/>
  <c r="C66" i="10"/>
  <c r="D66" i="10" s="1"/>
  <c r="C67" i="10"/>
  <c r="E67" i="10" s="1"/>
  <c r="C68" i="10"/>
  <c r="E68" i="10" s="1"/>
  <c r="C69" i="10"/>
  <c r="D69" i="10" s="1"/>
  <c r="C70" i="10"/>
  <c r="D70" i="10" s="1"/>
  <c r="C71" i="10"/>
  <c r="D71" i="10" s="1"/>
  <c r="C72" i="10"/>
  <c r="D72" i="10" s="1"/>
  <c r="C73" i="10"/>
  <c r="D73" i="10" s="1"/>
  <c r="C74" i="10"/>
  <c r="D74" i="10" s="1"/>
  <c r="C75" i="10"/>
  <c r="E75" i="10" s="1"/>
  <c r="C76" i="10"/>
  <c r="E76" i="10" s="1"/>
  <c r="C77" i="10"/>
  <c r="D77" i="10" s="1"/>
  <c r="C78" i="10"/>
  <c r="D78" i="10" s="1"/>
  <c r="C79" i="10"/>
  <c r="D79" i="10" s="1"/>
  <c r="C80" i="10"/>
  <c r="D80" i="10" s="1"/>
  <c r="C81" i="10"/>
  <c r="D81" i="10" s="1"/>
  <c r="C82" i="10"/>
  <c r="D82" i="10" s="1"/>
  <c r="C83" i="10"/>
  <c r="E83" i="10" s="1"/>
  <c r="C84" i="10"/>
  <c r="E84" i="10" s="1"/>
  <c r="C85" i="10"/>
  <c r="D85" i="10" s="1"/>
  <c r="C86" i="10"/>
  <c r="D86" i="10" s="1"/>
  <c r="C87" i="10"/>
  <c r="D87" i="10" s="1"/>
  <c r="C88" i="10"/>
  <c r="D88" i="10" s="1"/>
  <c r="C89" i="10"/>
  <c r="D89" i="10" s="1"/>
  <c r="C90" i="10"/>
  <c r="D90" i="10" s="1"/>
  <c r="C91" i="10"/>
  <c r="E91" i="10" s="1"/>
  <c r="C92" i="10"/>
  <c r="E92" i="10" s="1"/>
  <c r="C93" i="10"/>
  <c r="D93" i="10" s="1"/>
  <c r="C94" i="10"/>
  <c r="D94" i="10" s="1"/>
  <c r="C95" i="10"/>
  <c r="D95" i="10" s="1"/>
  <c r="C96" i="10"/>
  <c r="D96" i="10" s="1"/>
  <c r="C97" i="10"/>
  <c r="D97" i="10" s="1"/>
  <c r="C98" i="10"/>
  <c r="D98" i="10" s="1"/>
  <c r="C99" i="10"/>
  <c r="E99" i="10" s="1"/>
  <c r="C100" i="10"/>
  <c r="E100" i="10" s="1"/>
  <c r="C101" i="10"/>
  <c r="D101" i="10" s="1"/>
  <c r="C102" i="10"/>
  <c r="D102" i="10" s="1"/>
  <c r="C103" i="10"/>
  <c r="D103" i="10" s="1"/>
  <c r="C104" i="10"/>
  <c r="D104" i="10" s="1"/>
  <c r="C105" i="10"/>
  <c r="D105" i="10" s="1"/>
  <c r="C106" i="10"/>
  <c r="D106" i="10" s="1"/>
  <c r="C107" i="10"/>
  <c r="E107" i="10" s="1"/>
  <c r="C108" i="10"/>
  <c r="E108" i="10" s="1"/>
  <c r="C109" i="10"/>
  <c r="D109" i="10" s="1"/>
  <c r="C110" i="10"/>
  <c r="D110" i="10" s="1"/>
  <c r="C111" i="10"/>
  <c r="D111" i="10" s="1"/>
  <c r="C112" i="10"/>
  <c r="D112" i="10" s="1"/>
  <c r="C113" i="10"/>
  <c r="D113" i="10" s="1"/>
  <c r="C114" i="10"/>
  <c r="D114" i="10" s="1"/>
  <c r="C115" i="10"/>
  <c r="E115" i="10" s="1"/>
  <c r="C116" i="10"/>
  <c r="E116" i="10" s="1"/>
  <c r="C117" i="10"/>
  <c r="D117" i="10" s="1"/>
  <c r="C118" i="10"/>
  <c r="D118" i="10" s="1"/>
  <c r="C119" i="10"/>
  <c r="D119" i="10" s="1"/>
  <c r="C120" i="10"/>
  <c r="D120" i="10" s="1"/>
  <c r="C121" i="10"/>
  <c r="D121" i="10" s="1"/>
  <c r="C122" i="10"/>
  <c r="D122" i="10" s="1"/>
  <c r="C123" i="10"/>
  <c r="E123" i="10" s="1"/>
  <c r="C124" i="10"/>
  <c r="E124" i="10" s="1"/>
  <c r="C125" i="10"/>
  <c r="D125" i="10" s="1"/>
  <c r="C126" i="10"/>
  <c r="D126" i="10" s="1"/>
  <c r="C127" i="10"/>
  <c r="D127" i="10" s="1"/>
  <c r="C128" i="10"/>
  <c r="D128" i="10" s="1"/>
  <c r="C129" i="10"/>
  <c r="D129" i="10" s="1"/>
  <c r="C130" i="10"/>
  <c r="D130" i="10" s="1"/>
  <c r="C131" i="10"/>
  <c r="E131" i="10" s="1"/>
  <c r="C132" i="10"/>
  <c r="E132" i="10" s="1"/>
  <c r="C133" i="10"/>
  <c r="D133" i="10" s="1"/>
  <c r="C134" i="10"/>
  <c r="D134" i="10" s="1"/>
  <c r="C135" i="10"/>
  <c r="D135" i="10" s="1"/>
  <c r="C136" i="10"/>
  <c r="D136" i="10" s="1"/>
  <c r="C137" i="10"/>
  <c r="D137" i="10" s="1"/>
  <c r="C138" i="10"/>
  <c r="D138" i="10" s="1"/>
  <c r="C139" i="10"/>
  <c r="E139" i="10" s="1"/>
  <c r="C140" i="10"/>
  <c r="E140" i="10" s="1"/>
  <c r="C141" i="10"/>
  <c r="D141" i="10" s="1"/>
  <c r="C142" i="10"/>
  <c r="D142" i="10" s="1"/>
  <c r="C143" i="10"/>
  <c r="D143" i="10" s="1"/>
  <c r="C144" i="10"/>
  <c r="D144" i="10" s="1"/>
  <c r="C145" i="10"/>
  <c r="D145" i="10" s="1"/>
  <c r="C146" i="10"/>
  <c r="D146" i="10" s="1"/>
  <c r="C147" i="10"/>
  <c r="E147" i="10" s="1"/>
  <c r="C148" i="10"/>
  <c r="E148" i="10" s="1"/>
  <c r="C149" i="10"/>
  <c r="D149" i="10" s="1"/>
  <c r="C150" i="10"/>
  <c r="D150" i="10" s="1"/>
  <c r="C151" i="10"/>
  <c r="D151" i="10" s="1"/>
  <c r="C152" i="10"/>
  <c r="D152" i="10" s="1"/>
  <c r="C153" i="10"/>
  <c r="D153" i="10" s="1"/>
  <c r="C154" i="10"/>
  <c r="D154" i="10" s="1"/>
  <c r="C155" i="10"/>
  <c r="E155" i="10" s="1"/>
  <c r="C156" i="10"/>
  <c r="E156" i="10" s="1"/>
  <c r="C157" i="10"/>
  <c r="D157" i="10" s="1"/>
  <c r="C158" i="10"/>
  <c r="D158" i="10" s="1"/>
  <c r="C159" i="10"/>
  <c r="D159" i="10" s="1"/>
  <c r="C160" i="10"/>
  <c r="D160" i="10" s="1"/>
  <c r="C3" i="10"/>
  <c r="E3" i="10" s="1"/>
  <c r="D156" i="10" l="1"/>
  <c r="D148" i="10"/>
  <c r="D140" i="10"/>
  <c r="D132" i="10"/>
  <c r="D124" i="10"/>
  <c r="D116" i="10"/>
  <c r="D108" i="10"/>
  <c r="D100" i="10"/>
  <c r="D92" i="10"/>
  <c r="D84" i="10"/>
  <c r="D76" i="10"/>
  <c r="D68" i="10"/>
  <c r="D60" i="10"/>
  <c r="D52" i="10"/>
  <c r="D44" i="10"/>
  <c r="D36" i="10"/>
  <c r="D28" i="10"/>
  <c r="D20" i="10"/>
  <c r="D12" i="10"/>
  <c r="D4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D155" i="10"/>
  <c r="D147" i="10"/>
  <c r="D139" i="10"/>
  <c r="D131" i="10"/>
  <c r="D123" i="10"/>
  <c r="D115" i="10"/>
  <c r="D107" i="10"/>
  <c r="D99" i="10"/>
  <c r="D91" i="10"/>
  <c r="D83" i="10"/>
  <c r="D75" i="10"/>
  <c r="D67" i="10"/>
  <c r="D59" i="10"/>
  <c r="D51" i="10"/>
  <c r="D43" i="10"/>
  <c r="D35" i="10"/>
  <c r="D27" i="10"/>
  <c r="D19" i="10"/>
  <c r="D11" i="10"/>
  <c r="D3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C160" i="55" l="1"/>
  <c r="C159" i="55"/>
  <c r="C158" i="55"/>
  <c r="C157" i="55"/>
  <c r="C156" i="55"/>
  <c r="C155" i="55"/>
  <c r="C154" i="55"/>
  <c r="C153" i="55"/>
  <c r="C152" i="55"/>
  <c r="C151" i="55"/>
  <c r="C150" i="55"/>
  <c r="C149" i="55"/>
  <c r="C148" i="55"/>
  <c r="C147" i="55"/>
  <c r="C146" i="55"/>
  <c r="C145" i="55"/>
  <c r="C144" i="55"/>
  <c r="C143" i="55"/>
  <c r="C142" i="55"/>
  <c r="C141" i="55"/>
  <c r="C140" i="55"/>
  <c r="C139" i="55"/>
  <c r="C138" i="55"/>
  <c r="C137" i="55"/>
  <c r="C136" i="55"/>
  <c r="C135" i="55"/>
  <c r="C134" i="55"/>
  <c r="C133" i="55"/>
  <c r="C132" i="55"/>
  <c r="C131" i="55"/>
  <c r="C130" i="55"/>
  <c r="C129" i="55"/>
  <c r="C128" i="55"/>
  <c r="C127" i="55"/>
  <c r="C126" i="55"/>
  <c r="C125" i="55"/>
  <c r="C124" i="55"/>
  <c r="C123" i="55"/>
  <c r="C122" i="55"/>
  <c r="C121" i="55"/>
  <c r="C120" i="55"/>
  <c r="C119" i="55"/>
  <c r="C118" i="55"/>
  <c r="C117" i="55"/>
  <c r="C116" i="55"/>
  <c r="C115" i="55"/>
  <c r="C114" i="55"/>
  <c r="C113" i="55"/>
  <c r="C112" i="55"/>
  <c r="C111" i="55"/>
  <c r="C110" i="55"/>
  <c r="C109" i="55"/>
  <c r="C108" i="55"/>
  <c r="C107" i="55"/>
  <c r="C106" i="55"/>
  <c r="C105" i="55"/>
  <c r="C104" i="55"/>
  <c r="C103" i="55"/>
  <c r="C102" i="55"/>
  <c r="C101" i="55"/>
  <c r="C100" i="55"/>
  <c r="C99" i="55"/>
  <c r="C98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83" i="55"/>
  <c r="C82" i="55"/>
  <c r="C81" i="55"/>
  <c r="C80" i="55"/>
  <c r="C79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63" i="55"/>
  <c r="C62" i="55"/>
  <c r="C61" i="55"/>
  <c r="C60" i="55"/>
  <c r="C59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44" i="55"/>
  <c r="C43" i="55"/>
  <c r="C42" i="55"/>
  <c r="C41" i="55"/>
  <c r="C40" i="55"/>
  <c r="C39" i="55"/>
  <c r="C38" i="55"/>
  <c r="C37" i="55"/>
  <c r="C36" i="55"/>
  <c r="C35" i="55"/>
  <c r="C34" i="55"/>
  <c r="C33" i="55"/>
  <c r="C32" i="55"/>
  <c r="C31" i="55"/>
  <c r="C30" i="55"/>
  <c r="C29" i="55"/>
  <c r="C28" i="55"/>
  <c r="C27" i="55"/>
  <c r="C26" i="55"/>
  <c r="C25" i="55"/>
  <c r="C24" i="55"/>
  <c r="C23" i="55"/>
  <c r="C22" i="55"/>
  <c r="C21" i="55"/>
  <c r="C20" i="55"/>
  <c r="C19" i="55"/>
  <c r="C18" i="55"/>
  <c r="C17" i="55"/>
  <c r="C16" i="55"/>
  <c r="C15" i="55"/>
  <c r="C14" i="55"/>
  <c r="C13" i="55"/>
  <c r="C12" i="55"/>
  <c r="C11" i="55"/>
  <c r="C10" i="55"/>
  <c r="C9" i="55"/>
  <c r="C8" i="55"/>
  <c r="C7" i="55"/>
  <c r="C6" i="55"/>
  <c r="C5" i="55"/>
  <c r="C4" i="55"/>
  <c r="C3" i="55"/>
  <c r="C160" i="57"/>
  <c r="C159" i="57"/>
  <c r="C158" i="57"/>
  <c r="C157" i="57"/>
  <c r="C156" i="57"/>
  <c r="C155" i="57"/>
  <c r="C154" i="57"/>
  <c r="C153" i="57"/>
  <c r="C152" i="57"/>
  <c r="C151" i="57"/>
  <c r="C150" i="57"/>
  <c r="C149" i="57"/>
  <c r="C148" i="57"/>
  <c r="C147" i="57"/>
  <c r="C146" i="57"/>
  <c r="C145" i="57"/>
  <c r="C144" i="57"/>
  <c r="C143" i="57"/>
  <c r="C142" i="57"/>
  <c r="C141" i="57"/>
  <c r="C140" i="57"/>
  <c r="C139" i="57"/>
  <c r="C138" i="57"/>
  <c r="C137" i="57"/>
  <c r="C136" i="57"/>
  <c r="C135" i="57"/>
  <c r="C134" i="57"/>
  <c r="C133" i="57"/>
  <c r="C132" i="57"/>
  <c r="C131" i="57"/>
  <c r="C130" i="57"/>
  <c r="C129" i="57"/>
  <c r="C128" i="57"/>
  <c r="C127" i="57"/>
  <c r="C126" i="57"/>
  <c r="C125" i="57"/>
  <c r="C124" i="57"/>
  <c r="C123" i="57"/>
  <c r="C122" i="57"/>
  <c r="C121" i="57"/>
  <c r="C120" i="57"/>
  <c r="C119" i="57"/>
  <c r="C118" i="57"/>
  <c r="C117" i="57"/>
  <c r="C116" i="57"/>
  <c r="C115" i="57"/>
  <c r="C114" i="57"/>
  <c r="C113" i="57"/>
  <c r="C112" i="57"/>
  <c r="C111" i="57"/>
  <c r="C110" i="57"/>
  <c r="C109" i="57"/>
  <c r="C108" i="57"/>
  <c r="C107" i="57"/>
  <c r="C106" i="57"/>
  <c r="C105" i="57"/>
  <c r="C104" i="57"/>
  <c r="C103" i="57"/>
  <c r="C102" i="57"/>
  <c r="C101" i="57"/>
  <c r="C100" i="57"/>
  <c r="C99" i="57"/>
  <c r="C98" i="57"/>
  <c r="C97" i="57"/>
  <c r="C96" i="57"/>
  <c r="C95" i="57"/>
  <c r="C94" i="57"/>
  <c r="C93" i="57"/>
  <c r="C92" i="57"/>
  <c r="C91" i="57"/>
  <c r="C90" i="57"/>
  <c r="C89" i="57"/>
  <c r="C88" i="57"/>
  <c r="C87" i="57"/>
  <c r="C86" i="57"/>
  <c r="C85" i="57"/>
  <c r="C84" i="57"/>
  <c r="C83" i="57"/>
  <c r="C82" i="57"/>
  <c r="C81" i="57"/>
  <c r="C80" i="57"/>
  <c r="C79" i="57"/>
  <c r="C78" i="57"/>
  <c r="C77" i="57"/>
  <c r="C76" i="57"/>
  <c r="C75" i="57"/>
  <c r="C74" i="57"/>
  <c r="C73" i="57"/>
  <c r="C72" i="57"/>
  <c r="C71" i="57"/>
  <c r="C70" i="57"/>
  <c r="C69" i="57"/>
  <c r="C68" i="57"/>
  <c r="C67" i="57"/>
  <c r="C66" i="57"/>
  <c r="C65" i="57"/>
  <c r="C64" i="57"/>
  <c r="C63" i="57"/>
  <c r="C62" i="57"/>
  <c r="C61" i="57"/>
  <c r="C60" i="57"/>
  <c r="C59" i="57"/>
  <c r="C58" i="57"/>
  <c r="C57" i="57"/>
  <c r="C56" i="57"/>
  <c r="C55" i="57"/>
  <c r="C54" i="57"/>
  <c r="C53" i="57"/>
  <c r="C52" i="57"/>
  <c r="C51" i="57"/>
  <c r="C50" i="57"/>
  <c r="C49" i="57"/>
  <c r="C48" i="57"/>
  <c r="C47" i="57"/>
  <c r="C46" i="57"/>
  <c r="C45" i="57"/>
  <c r="C44" i="57"/>
  <c r="C43" i="57"/>
  <c r="C42" i="57"/>
  <c r="C41" i="57"/>
  <c r="C40" i="57"/>
  <c r="C39" i="57"/>
  <c r="C38" i="57"/>
  <c r="C37" i="57"/>
  <c r="C36" i="57"/>
  <c r="C35" i="57"/>
  <c r="C34" i="57"/>
  <c r="C33" i="57"/>
  <c r="C32" i="57"/>
  <c r="C31" i="57"/>
  <c r="C30" i="57"/>
  <c r="C29" i="57"/>
  <c r="C28" i="57"/>
  <c r="C27" i="57"/>
  <c r="C26" i="57"/>
  <c r="C25" i="57"/>
  <c r="C24" i="57"/>
  <c r="C23" i="57"/>
  <c r="C22" i="57"/>
  <c r="C21" i="57"/>
  <c r="C20" i="57"/>
  <c r="C19" i="57"/>
  <c r="C18" i="57"/>
  <c r="C17" i="57"/>
  <c r="C16" i="57"/>
  <c r="C15" i="57"/>
  <c r="C14" i="57"/>
  <c r="C13" i="57"/>
  <c r="C12" i="57"/>
  <c r="C11" i="57"/>
  <c r="C10" i="57"/>
  <c r="C9" i="57"/>
  <c r="C8" i="57"/>
  <c r="C7" i="57"/>
  <c r="C6" i="57"/>
  <c r="C5" i="57"/>
  <c r="C4" i="57"/>
  <c r="C3" i="57"/>
  <c r="C160" i="58"/>
  <c r="C159" i="58"/>
  <c r="C158" i="58"/>
  <c r="C157" i="58"/>
  <c r="C156" i="58"/>
  <c r="C155" i="58"/>
  <c r="C154" i="58"/>
  <c r="C153" i="58"/>
  <c r="C152" i="58"/>
  <c r="C151" i="58"/>
  <c r="C150" i="58"/>
  <c r="C149" i="58"/>
  <c r="C148" i="58"/>
  <c r="C147" i="58"/>
  <c r="C146" i="58"/>
  <c r="C145" i="58"/>
  <c r="C144" i="58"/>
  <c r="C143" i="58"/>
  <c r="C142" i="58"/>
  <c r="C141" i="58"/>
  <c r="C140" i="58"/>
  <c r="C139" i="58"/>
  <c r="C138" i="58"/>
  <c r="C137" i="58"/>
  <c r="C136" i="58"/>
  <c r="C135" i="58"/>
  <c r="C134" i="58"/>
  <c r="C133" i="58"/>
  <c r="C132" i="58"/>
  <c r="C131" i="58"/>
  <c r="C130" i="58"/>
  <c r="C129" i="58"/>
  <c r="C128" i="58"/>
  <c r="C127" i="58"/>
  <c r="C126" i="58"/>
  <c r="C125" i="58"/>
  <c r="C124" i="58"/>
  <c r="C123" i="58"/>
  <c r="C122" i="58"/>
  <c r="C121" i="58"/>
  <c r="C120" i="58"/>
  <c r="C119" i="58"/>
  <c r="C118" i="58"/>
  <c r="C117" i="58"/>
  <c r="C116" i="58"/>
  <c r="C115" i="58"/>
  <c r="C114" i="58"/>
  <c r="C113" i="58"/>
  <c r="C112" i="58"/>
  <c r="C111" i="58"/>
  <c r="C110" i="58"/>
  <c r="C109" i="58"/>
  <c r="C108" i="58"/>
  <c r="C107" i="58"/>
  <c r="C106" i="58"/>
  <c r="C105" i="58"/>
  <c r="C104" i="58"/>
  <c r="C103" i="58"/>
  <c r="C102" i="58"/>
  <c r="C101" i="58"/>
  <c r="C100" i="58"/>
  <c r="C99" i="58"/>
  <c r="C98" i="58"/>
  <c r="C97" i="58"/>
  <c r="C96" i="58"/>
  <c r="C95" i="58"/>
  <c r="C94" i="58"/>
  <c r="C93" i="58"/>
  <c r="C92" i="58"/>
  <c r="C91" i="58"/>
  <c r="C90" i="58"/>
  <c r="C89" i="58"/>
  <c r="C88" i="58"/>
  <c r="C87" i="58"/>
  <c r="C86" i="58"/>
  <c r="C85" i="58"/>
  <c r="C84" i="58"/>
  <c r="C83" i="58"/>
  <c r="C82" i="58"/>
  <c r="C81" i="58"/>
  <c r="C80" i="58"/>
  <c r="C79" i="58"/>
  <c r="C78" i="58"/>
  <c r="C77" i="58"/>
  <c r="C76" i="58"/>
  <c r="C75" i="58"/>
  <c r="C74" i="58"/>
  <c r="C73" i="58"/>
  <c r="C72" i="58"/>
  <c r="C71" i="58"/>
  <c r="C70" i="58"/>
  <c r="C69" i="58"/>
  <c r="C68" i="58"/>
  <c r="C67" i="58"/>
  <c r="C66" i="58"/>
  <c r="C65" i="58"/>
  <c r="C64" i="58"/>
  <c r="C63" i="58"/>
  <c r="C62" i="58"/>
  <c r="C61" i="58"/>
  <c r="C60" i="58"/>
  <c r="C59" i="58"/>
  <c r="C58" i="58"/>
  <c r="C57" i="58"/>
  <c r="C56" i="58"/>
  <c r="C55" i="58"/>
  <c r="C54" i="58"/>
  <c r="C53" i="58"/>
  <c r="C52" i="58"/>
  <c r="C51" i="58"/>
  <c r="C50" i="58"/>
  <c r="C49" i="58"/>
  <c r="C48" i="58"/>
  <c r="C47" i="58"/>
  <c r="C46" i="58"/>
  <c r="C45" i="58"/>
  <c r="C44" i="58"/>
  <c r="C43" i="58"/>
  <c r="C42" i="58"/>
  <c r="C41" i="58"/>
  <c r="C40" i="58"/>
  <c r="C39" i="58"/>
  <c r="C38" i="58"/>
  <c r="C37" i="58"/>
  <c r="C36" i="58"/>
  <c r="C35" i="58"/>
  <c r="C34" i="58"/>
  <c r="C33" i="58"/>
  <c r="C32" i="58"/>
  <c r="C31" i="58"/>
  <c r="C30" i="58"/>
  <c r="C29" i="58"/>
  <c r="C28" i="58"/>
  <c r="C27" i="58"/>
  <c r="C26" i="58"/>
  <c r="C25" i="58"/>
  <c r="C24" i="58"/>
  <c r="C23" i="58"/>
  <c r="C22" i="58"/>
  <c r="C21" i="58"/>
  <c r="C20" i="58"/>
  <c r="C19" i="58"/>
  <c r="C18" i="58"/>
  <c r="C17" i="58"/>
  <c r="C16" i="58"/>
  <c r="C15" i="58"/>
  <c r="C14" i="58"/>
  <c r="C13" i="58"/>
  <c r="C12" i="58"/>
  <c r="C11" i="58"/>
  <c r="C10" i="58"/>
  <c r="C9" i="58"/>
  <c r="C8" i="58"/>
  <c r="C7" i="58"/>
  <c r="C6" i="58"/>
  <c r="C5" i="58"/>
  <c r="C4" i="58"/>
  <c r="C3" i="58"/>
  <c r="C160" i="56"/>
  <c r="C159" i="56"/>
  <c r="C158" i="56"/>
  <c r="C157" i="56"/>
  <c r="C156" i="56"/>
  <c r="C155" i="56"/>
  <c r="C154" i="56"/>
  <c r="C153" i="56"/>
  <c r="C152" i="56"/>
  <c r="C151" i="56"/>
  <c r="C150" i="56"/>
  <c r="C149" i="56"/>
  <c r="C148" i="56"/>
  <c r="C147" i="56"/>
  <c r="C146" i="56"/>
  <c r="C145" i="56"/>
  <c r="C144" i="56"/>
  <c r="C143" i="56"/>
  <c r="C142" i="56"/>
  <c r="C141" i="56"/>
  <c r="C140" i="56"/>
  <c r="C139" i="56"/>
  <c r="C138" i="56"/>
  <c r="C137" i="56"/>
  <c r="C136" i="56"/>
  <c r="C135" i="56"/>
  <c r="C134" i="56"/>
  <c r="C133" i="56"/>
  <c r="C132" i="56"/>
  <c r="C131" i="56"/>
  <c r="C130" i="56"/>
  <c r="C129" i="56"/>
  <c r="C128" i="56"/>
  <c r="C127" i="56"/>
  <c r="C126" i="56"/>
  <c r="C125" i="56"/>
  <c r="C124" i="56"/>
  <c r="C123" i="56"/>
  <c r="C122" i="56"/>
  <c r="C121" i="56"/>
  <c r="C120" i="56"/>
  <c r="C119" i="56"/>
  <c r="C118" i="56"/>
  <c r="C117" i="56"/>
  <c r="C116" i="56"/>
  <c r="C115" i="56"/>
  <c r="C114" i="56"/>
  <c r="C113" i="56"/>
  <c r="C112" i="56"/>
  <c r="C111" i="56"/>
  <c r="C110" i="56"/>
  <c r="C109" i="56"/>
  <c r="C108" i="56"/>
  <c r="C107" i="56"/>
  <c r="C106" i="56"/>
  <c r="C105" i="56"/>
  <c r="C104" i="56"/>
  <c r="C103" i="56"/>
  <c r="C102" i="56"/>
  <c r="C101" i="56"/>
  <c r="C100" i="56"/>
  <c r="C99" i="56"/>
  <c r="C98" i="56"/>
  <c r="C97" i="56"/>
  <c r="C96" i="56"/>
  <c r="C95" i="56"/>
  <c r="C94" i="56"/>
  <c r="C93" i="56"/>
  <c r="C92" i="56"/>
  <c r="C91" i="56"/>
  <c r="C90" i="56"/>
  <c r="C89" i="56"/>
  <c r="C88" i="56"/>
  <c r="C87" i="56"/>
  <c r="C86" i="56"/>
  <c r="C85" i="56"/>
  <c r="C84" i="56"/>
  <c r="C83" i="56"/>
  <c r="C82" i="56"/>
  <c r="C81" i="56"/>
  <c r="C80" i="56"/>
  <c r="C79" i="56"/>
  <c r="C78" i="56"/>
  <c r="C77" i="56"/>
  <c r="C76" i="56"/>
  <c r="C75" i="56"/>
  <c r="C74" i="56"/>
  <c r="C73" i="56"/>
  <c r="C72" i="56"/>
  <c r="C71" i="56"/>
  <c r="C70" i="56"/>
  <c r="C69" i="56"/>
  <c r="C68" i="56"/>
  <c r="C67" i="56"/>
  <c r="C66" i="56"/>
  <c r="C65" i="56"/>
  <c r="C64" i="56"/>
  <c r="C63" i="56"/>
  <c r="C62" i="56"/>
  <c r="C61" i="56"/>
  <c r="C60" i="56"/>
  <c r="C59" i="56"/>
  <c r="C58" i="56"/>
  <c r="C57" i="56"/>
  <c r="C56" i="56"/>
  <c r="C55" i="56"/>
  <c r="C54" i="56"/>
  <c r="C53" i="56"/>
  <c r="C52" i="56"/>
  <c r="C51" i="56"/>
  <c r="C50" i="56"/>
  <c r="C49" i="56"/>
  <c r="C48" i="56"/>
  <c r="C47" i="56"/>
  <c r="C46" i="56"/>
  <c r="C45" i="56"/>
  <c r="C44" i="56"/>
  <c r="C43" i="56"/>
  <c r="C42" i="56"/>
  <c r="C41" i="56"/>
  <c r="C40" i="56"/>
  <c r="C39" i="56"/>
  <c r="C38" i="56"/>
  <c r="C37" i="56"/>
  <c r="C36" i="56"/>
  <c r="C35" i="56"/>
  <c r="C34" i="56"/>
  <c r="C33" i="56"/>
  <c r="C32" i="56"/>
  <c r="C31" i="56"/>
  <c r="C30" i="56"/>
  <c r="C29" i="56"/>
  <c r="C28" i="56"/>
  <c r="C27" i="56"/>
  <c r="C26" i="56"/>
  <c r="C25" i="56"/>
  <c r="C24" i="56"/>
  <c r="C23" i="56"/>
  <c r="C22" i="56"/>
  <c r="C21" i="56"/>
  <c r="C20" i="56"/>
  <c r="C19" i="56"/>
  <c r="C18" i="56"/>
  <c r="C17" i="56"/>
  <c r="C16" i="56"/>
  <c r="C15" i="56"/>
  <c r="C14" i="56"/>
  <c r="C13" i="56"/>
  <c r="C12" i="56"/>
  <c r="C11" i="56"/>
  <c r="C10" i="56"/>
  <c r="C9" i="56"/>
  <c r="C8" i="56"/>
  <c r="C7" i="56"/>
  <c r="C6" i="56"/>
  <c r="C5" i="56"/>
  <c r="C4" i="56"/>
  <c r="C3" i="56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160" i="43"/>
  <c r="C159" i="43"/>
  <c r="C158" i="43"/>
  <c r="C157" i="43"/>
  <c r="C156" i="43"/>
  <c r="C155" i="43"/>
  <c r="C154" i="43"/>
  <c r="C153" i="43"/>
  <c r="C152" i="43"/>
  <c r="C151" i="43"/>
  <c r="C150" i="43"/>
  <c r="C149" i="43"/>
  <c r="C148" i="43"/>
  <c r="C147" i="43"/>
  <c r="C146" i="43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C125" i="43"/>
  <c r="C124" i="43"/>
  <c r="C123" i="43"/>
  <c r="C122" i="43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C160" i="44"/>
  <c r="C159" i="44"/>
  <c r="C158" i="44"/>
  <c r="C157" i="44"/>
  <c r="C156" i="44"/>
  <c r="C155" i="44"/>
  <c r="C154" i="44"/>
  <c r="C153" i="44"/>
  <c r="C152" i="44"/>
  <c r="C151" i="44"/>
  <c r="C150" i="44"/>
  <c r="C149" i="44"/>
  <c r="C148" i="44"/>
  <c r="C147" i="44"/>
  <c r="C146" i="44"/>
  <c r="C145" i="44"/>
  <c r="C144" i="44"/>
  <c r="C143" i="44"/>
  <c r="C142" i="44"/>
  <c r="C141" i="44"/>
  <c r="C140" i="44"/>
  <c r="C139" i="44"/>
  <c r="C138" i="44"/>
  <c r="C137" i="44"/>
  <c r="C136" i="44"/>
  <c r="C135" i="44"/>
  <c r="C134" i="44"/>
  <c r="C133" i="44"/>
  <c r="C132" i="44"/>
  <c r="C131" i="44"/>
  <c r="C130" i="44"/>
  <c r="C129" i="44"/>
  <c r="C128" i="44"/>
  <c r="C127" i="44"/>
  <c r="C126" i="44"/>
  <c r="C125" i="44"/>
  <c r="C124" i="44"/>
  <c r="C123" i="44"/>
  <c r="C122" i="44"/>
  <c r="C121" i="44"/>
  <c r="C120" i="44"/>
  <c r="C119" i="44"/>
  <c r="C118" i="44"/>
  <c r="C117" i="44"/>
  <c r="C116" i="44"/>
  <c r="C115" i="44"/>
  <c r="C114" i="44"/>
  <c r="C113" i="44"/>
  <c r="C112" i="44"/>
  <c r="C111" i="44"/>
  <c r="C110" i="44"/>
  <c r="C109" i="44"/>
  <c r="C108" i="44"/>
  <c r="C107" i="44"/>
  <c r="C106" i="44"/>
  <c r="C105" i="44"/>
  <c r="C104" i="44"/>
  <c r="C103" i="44"/>
  <c r="C102" i="44"/>
  <c r="C101" i="44"/>
  <c r="C100" i="44"/>
  <c r="C99" i="44"/>
  <c r="C98" i="44"/>
  <c r="C97" i="44"/>
  <c r="C96" i="44"/>
  <c r="C95" i="44"/>
  <c r="C94" i="44"/>
  <c r="C93" i="44"/>
  <c r="C92" i="44"/>
  <c r="C91" i="44"/>
  <c r="C90" i="44"/>
  <c r="C89" i="44"/>
  <c r="C88" i="44"/>
  <c r="C87" i="44"/>
  <c r="C86" i="44"/>
  <c r="C85" i="44"/>
  <c r="C84" i="44"/>
  <c r="C83" i="44"/>
  <c r="C82" i="44"/>
  <c r="C81" i="44"/>
  <c r="C80" i="44"/>
  <c r="C79" i="44"/>
  <c r="C78" i="44"/>
  <c r="C77" i="44"/>
  <c r="C76" i="44"/>
  <c r="C75" i="44"/>
  <c r="C74" i="44"/>
  <c r="C73" i="44"/>
  <c r="C72" i="44"/>
  <c r="C71" i="44"/>
  <c r="C70" i="44"/>
  <c r="C69" i="44"/>
  <c r="C68" i="44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160" i="45"/>
  <c r="C159" i="45"/>
  <c r="C158" i="45"/>
  <c r="C157" i="45"/>
  <c r="C156" i="45"/>
  <c r="C155" i="45"/>
  <c r="C154" i="45"/>
  <c r="C153" i="45"/>
  <c r="C152" i="45"/>
  <c r="C151" i="45"/>
  <c r="C150" i="45"/>
  <c r="C149" i="45"/>
  <c r="C148" i="45"/>
  <c r="C147" i="45"/>
  <c r="C146" i="45"/>
  <c r="C145" i="45"/>
  <c r="C144" i="45"/>
  <c r="C143" i="45"/>
  <c r="C142" i="45"/>
  <c r="C141" i="45"/>
  <c r="C140" i="45"/>
  <c r="C139" i="45"/>
  <c r="C138" i="45"/>
  <c r="C137" i="45"/>
  <c r="C136" i="45"/>
  <c r="C135" i="45"/>
  <c r="C134" i="45"/>
  <c r="C133" i="45"/>
  <c r="C132" i="45"/>
  <c r="C131" i="45"/>
  <c r="C130" i="45"/>
  <c r="C129" i="45"/>
  <c r="C128" i="45"/>
  <c r="C127" i="45"/>
  <c r="C126" i="45"/>
  <c r="C125" i="45"/>
  <c r="C124" i="45"/>
  <c r="C123" i="45"/>
  <c r="C122" i="45"/>
  <c r="C121" i="45"/>
  <c r="C120" i="45"/>
  <c r="C119" i="45"/>
  <c r="C118" i="45"/>
  <c r="C117" i="45"/>
  <c r="C116" i="45"/>
  <c r="C115" i="45"/>
  <c r="C114" i="45"/>
  <c r="C113" i="45"/>
  <c r="C112" i="45"/>
  <c r="C111" i="45"/>
  <c r="C110" i="45"/>
  <c r="C109" i="45"/>
  <c r="C108" i="45"/>
  <c r="C107" i="45"/>
  <c r="C106" i="45"/>
  <c r="C105" i="45"/>
  <c r="C104" i="45"/>
  <c r="C103" i="45"/>
  <c r="C102" i="45"/>
  <c r="C101" i="45"/>
  <c r="C100" i="45"/>
  <c r="C99" i="45"/>
  <c r="C98" i="45"/>
  <c r="C97" i="45"/>
  <c r="C96" i="45"/>
  <c r="C95" i="45"/>
  <c r="C94" i="45"/>
  <c r="C93" i="45"/>
  <c r="C92" i="45"/>
  <c r="C91" i="45"/>
  <c r="C90" i="45"/>
  <c r="C89" i="45"/>
  <c r="C88" i="45"/>
  <c r="C87" i="45"/>
  <c r="C86" i="45"/>
  <c r="C85" i="45"/>
  <c r="C84" i="45"/>
  <c r="C83" i="45"/>
  <c r="C82" i="45"/>
  <c r="C81" i="45"/>
  <c r="C80" i="45"/>
  <c r="C79" i="45"/>
  <c r="C78" i="45"/>
  <c r="C77" i="45"/>
  <c r="C76" i="45"/>
  <c r="C75" i="45"/>
  <c r="C74" i="45"/>
  <c r="C73" i="45"/>
  <c r="C72" i="45"/>
  <c r="C71" i="45"/>
  <c r="C70" i="45"/>
  <c r="C69" i="45"/>
  <c r="C68" i="45"/>
  <c r="C67" i="45"/>
  <c r="C66" i="45"/>
  <c r="C65" i="45"/>
  <c r="C64" i="45"/>
  <c r="C63" i="45"/>
  <c r="C62" i="45"/>
  <c r="C61" i="45"/>
  <c r="C60" i="45"/>
  <c r="C59" i="45"/>
  <c r="C58" i="45"/>
  <c r="C57" i="45"/>
  <c r="C56" i="45"/>
  <c r="C55" i="45"/>
  <c r="C54" i="45"/>
  <c r="C53" i="45"/>
  <c r="C52" i="45"/>
  <c r="C51" i="45"/>
  <c r="C50" i="45"/>
  <c r="C49" i="45"/>
  <c r="C48" i="45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" i="45"/>
  <c r="C160" i="35"/>
  <c r="C159" i="35"/>
  <c r="C158" i="35"/>
  <c r="C157" i="35"/>
  <c r="C156" i="35"/>
  <c r="C155" i="35"/>
  <c r="C154" i="35"/>
  <c r="C153" i="35"/>
  <c r="C152" i="35"/>
  <c r="C151" i="35"/>
  <c r="C150" i="35"/>
  <c r="C149" i="35"/>
  <c r="C148" i="35"/>
  <c r="C147" i="35"/>
  <c r="C146" i="35"/>
  <c r="C145" i="35"/>
  <c r="C144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160" i="46"/>
  <c r="C159" i="46"/>
  <c r="C158" i="46"/>
  <c r="C157" i="46"/>
  <c r="C156" i="46"/>
  <c r="C155" i="46"/>
  <c r="C154" i="46"/>
  <c r="C153" i="46"/>
  <c r="C152" i="46"/>
  <c r="C151" i="46"/>
  <c r="C150" i="46"/>
  <c r="C149" i="46"/>
  <c r="C148" i="46"/>
  <c r="C147" i="46"/>
  <c r="C146" i="46"/>
  <c r="C145" i="46"/>
  <c r="C144" i="46"/>
  <c r="C143" i="46"/>
  <c r="C142" i="46"/>
  <c r="C141" i="46"/>
  <c r="C140" i="46"/>
  <c r="C139" i="46"/>
  <c r="C138" i="46"/>
  <c r="C137" i="46"/>
  <c r="C136" i="46"/>
  <c r="C135" i="46"/>
  <c r="C134" i="46"/>
  <c r="C133" i="46"/>
  <c r="C132" i="46"/>
  <c r="C131" i="46"/>
  <c r="C130" i="46"/>
  <c r="C129" i="46"/>
  <c r="C128" i="46"/>
  <c r="C127" i="46"/>
  <c r="C126" i="46"/>
  <c r="C125" i="46"/>
  <c r="C124" i="46"/>
  <c r="C123" i="46"/>
  <c r="C122" i="46"/>
  <c r="C121" i="46"/>
  <c r="C120" i="46"/>
  <c r="C119" i="46"/>
  <c r="C118" i="46"/>
  <c r="C117" i="46"/>
  <c r="C116" i="46"/>
  <c r="C115" i="46"/>
  <c r="C114" i="46"/>
  <c r="C113" i="46"/>
  <c r="C112" i="46"/>
  <c r="C111" i="46"/>
  <c r="C110" i="46"/>
  <c r="C109" i="46"/>
  <c r="C108" i="46"/>
  <c r="C107" i="46"/>
  <c r="C106" i="46"/>
  <c r="C105" i="46"/>
  <c r="C104" i="46"/>
  <c r="C103" i="46"/>
  <c r="C102" i="46"/>
  <c r="C101" i="46"/>
  <c r="C100" i="46"/>
  <c r="C99" i="46"/>
  <c r="C98" i="46"/>
  <c r="C97" i="46"/>
  <c r="C96" i="46"/>
  <c r="C95" i="46"/>
  <c r="C94" i="46"/>
  <c r="C93" i="46"/>
  <c r="C92" i="46"/>
  <c r="C91" i="46"/>
  <c r="C90" i="46"/>
  <c r="C89" i="46"/>
  <c r="C88" i="46"/>
  <c r="C87" i="46"/>
  <c r="C86" i="46"/>
  <c r="C85" i="46"/>
  <c r="C84" i="46"/>
  <c r="C83" i="46"/>
  <c r="C82" i="46"/>
  <c r="C81" i="46"/>
  <c r="C80" i="46"/>
  <c r="C79" i="46"/>
  <c r="C78" i="46"/>
  <c r="C77" i="46"/>
  <c r="C76" i="46"/>
  <c r="C75" i="46"/>
  <c r="C74" i="46"/>
  <c r="C73" i="46"/>
  <c r="C72" i="46"/>
  <c r="C71" i="46"/>
  <c r="C70" i="46"/>
  <c r="C69" i="46"/>
  <c r="C68" i="46"/>
  <c r="C67" i="46"/>
  <c r="C66" i="46"/>
  <c r="C65" i="46"/>
  <c r="C64" i="46"/>
  <c r="C63" i="46"/>
  <c r="C62" i="46"/>
  <c r="C6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160" i="47"/>
  <c r="C159" i="47"/>
  <c r="C158" i="47"/>
  <c r="C157" i="47"/>
  <c r="C156" i="47"/>
  <c r="C155" i="47"/>
  <c r="C154" i="47"/>
  <c r="C153" i="47"/>
  <c r="C152" i="47"/>
  <c r="C151" i="47"/>
  <c r="C150" i="47"/>
  <c r="C149" i="47"/>
  <c r="C148" i="47"/>
  <c r="C147" i="47"/>
  <c r="C146" i="47"/>
  <c r="C145" i="47"/>
  <c r="C144" i="47"/>
  <c r="C143" i="47"/>
  <c r="C142" i="47"/>
  <c r="C141" i="47"/>
  <c r="C140" i="47"/>
  <c r="C139" i="47"/>
  <c r="C138" i="47"/>
  <c r="C137" i="47"/>
  <c r="C136" i="47"/>
  <c r="C135" i="47"/>
  <c r="C134" i="47"/>
  <c r="C133" i="47"/>
  <c r="C132" i="47"/>
  <c r="C131" i="47"/>
  <c r="C130" i="47"/>
  <c r="C129" i="47"/>
  <c r="C128" i="47"/>
  <c r="C127" i="47"/>
  <c r="C126" i="47"/>
  <c r="C125" i="47"/>
  <c r="C124" i="47"/>
  <c r="C123" i="47"/>
  <c r="C122" i="47"/>
  <c r="C121" i="47"/>
  <c r="C120" i="47"/>
  <c r="C119" i="47"/>
  <c r="C118" i="47"/>
  <c r="C117" i="47"/>
  <c r="C116" i="47"/>
  <c r="C115" i="47"/>
  <c r="C114" i="47"/>
  <c r="C113" i="47"/>
  <c r="C112" i="47"/>
  <c r="C111" i="47"/>
  <c r="C110" i="47"/>
  <c r="C109" i="47"/>
  <c r="C108" i="47"/>
  <c r="C107" i="47"/>
  <c r="C106" i="47"/>
  <c r="C105" i="47"/>
  <c r="C104" i="47"/>
  <c r="C103" i="47"/>
  <c r="C102" i="47"/>
  <c r="C101" i="47"/>
  <c r="C100" i="47"/>
  <c r="C99" i="47"/>
  <c r="C98" i="47"/>
  <c r="C97" i="47"/>
  <c r="C96" i="47"/>
  <c r="C95" i="47"/>
  <c r="C94" i="47"/>
  <c r="C93" i="47"/>
  <c r="C92" i="47"/>
  <c r="C91" i="47"/>
  <c r="C90" i="47"/>
  <c r="C89" i="47"/>
  <c r="C88" i="47"/>
  <c r="C87" i="47"/>
  <c r="C86" i="47"/>
  <c r="C85" i="47"/>
  <c r="C84" i="47"/>
  <c r="C83" i="47"/>
  <c r="C82" i="47"/>
  <c r="C81" i="47"/>
  <c r="C80" i="47"/>
  <c r="C79" i="47"/>
  <c r="C78" i="47"/>
  <c r="C77" i="47"/>
  <c r="C76" i="47"/>
  <c r="C75" i="47"/>
  <c r="C74" i="47"/>
  <c r="C73" i="47"/>
  <c r="C72" i="47"/>
  <c r="C71" i="47"/>
  <c r="C70" i="47"/>
  <c r="C69" i="47"/>
  <c r="C68" i="47"/>
  <c r="C67" i="47"/>
  <c r="C66" i="47"/>
  <c r="C65" i="47"/>
  <c r="C64" i="47"/>
  <c r="C63" i="47"/>
  <c r="C62" i="47"/>
  <c r="C61" i="47"/>
  <c r="C60" i="47"/>
  <c r="C59" i="47"/>
  <c r="C58" i="47"/>
  <c r="C57" i="47"/>
  <c r="C56" i="47"/>
  <c r="C55" i="47"/>
  <c r="C54" i="47"/>
  <c r="C53" i="47"/>
  <c r="C52" i="47"/>
  <c r="C51" i="47"/>
  <c r="C50" i="47"/>
  <c r="C49" i="47"/>
  <c r="C48" i="47"/>
  <c r="C47" i="47"/>
  <c r="C46" i="47"/>
  <c r="C45" i="47"/>
  <c r="C44" i="47"/>
  <c r="C43" i="47"/>
  <c r="C42" i="47"/>
  <c r="C41" i="47"/>
  <c r="C40" i="47"/>
  <c r="C39" i="47"/>
  <c r="C38" i="47"/>
  <c r="C37" i="47"/>
  <c r="C36" i="47"/>
  <c r="C35" i="47"/>
  <c r="C34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5" i="47"/>
  <c r="C4" i="47"/>
  <c r="C3" i="47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3" i="17"/>
  <c r="C197" i="10" l="1"/>
  <c r="Q31" i="37" s="1"/>
  <c r="C196" i="10"/>
  <c r="Q30" i="37" s="1"/>
  <c r="C195" i="10"/>
  <c r="Q29" i="37" s="1"/>
  <c r="C194" i="10"/>
  <c r="Q28" i="37" s="1"/>
  <c r="C192" i="10"/>
  <c r="Q26" i="37" s="1"/>
  <c r="C191" i="10"/>
  <c r="Q25" i="37" s="1"/>
  <c r="C189" i="10"/>
  <c r="Q23" i="37" s="1"/>
  <c r="C188" i="10"/>
  <c r="Q22" i="37" s="1"/>
  <c r="C187" i="10"/>
  <c r="Q21" i="37" s="1"/>
  <c r="C185" i="10"/>
  <c r="Q19" i="37" s="1"/>
  <c r="C184" i="10"/>
  <c r="Q18" i="37" s="1"/>
  <c r="C183" i="10"/>
  <c r="Q17" i="37" s="1"/>
  <c r="C182" i="10"/>
  <c r="Q16" i="37" s="1"/>
  <c r="C181" i="10"/>
  <c r="Q15" i="37" s="1"/>
  <c r="C180" i="10"/>
  <c r="Q14" i="37" s="1"/>
  <c r="C178" i="10"/>
  <c r="Q12" i="37" s="1"/>
  <c r="C177" i="10"/>
  <c r="Q11" i="37" s="1"/>
  <c r="C176" i="10"/>
  <c r="Q10" i="37" s="1"/>
  <c r="C175" i="10"/>
  <c r="Q9" i="37" s="1"/>
  <c r="C174" i="10"/>
  <c r="Q8" i="37" s="1"/>
  <c r="C172" i="10"/>
  <c r="Q6" i="37" s="1"/>
  <c r="C171" i="10"/>
  <c r="C170" i="10"/>
  <c r="Q5" i="37" s="1"/>
  <c r="C169" i="10"/>
  <c r="C168" i="10"/>
  <c r="Q4" i="37" s="1"/>
  <c r="C167" i="10"/>
  <c r="Q3" i="37" s="1"/>
  <c r="C166" i="10"/>
  <c r="C165" i="10"/>
  <c r="E171" i="17"/>
  <c r="D171" i="17"/>
  <c r="E169" i="17"/>
  <c r="D169" i="17"/>
  <c r="E166" i="17"/>
  <c r="D166" i="17"/>
  <c r="E160" i="17"/>
  <c r="D160" i="17"/>
  <c r="E159" i="17"/>
  <c r="D159" i="17"/>
  <c r="E158" i="17"/>
  <c r="D158" i="17"/>
  <c r="E157" i="17"/>
  <c r="D157" i="17"/>
  <c r="E156" i="17"/>
  <c r="D156" i="17"/>
  <c r="E155" i="17"/>
  <c r="D155" i="17"/>
  <c r="E154" i="17"/>
  <c r="D154" i="17"/>
  <c r="E153" i="17"/>
  <c r="D153" i="17"/>
  <c r="E152" i="17"/>
  <c r="D152" i="17"/>
  <c r="E151" i="17"/>
  <c r="D151" i="17"/>
  <c r="E150" i="17"/>
  <c r="D150" i="17"/>
  <c r="E149" i="17"/>
  <c r="D149" i="17"/>
  <c r="E148" i="17"/>
  <c r="D148" i="17"/>
  <c r="E147" i="17"/>
  <c r="D147" i="17"/>
  <c r="E146" i="17"/>
  <c r="D146" i="17"/>
  <c r="E145" i="17"/>
  <c r="D145" i="17"/>
  <c r="E144" i="17"/>
  <c r="D144" i="17"/>
  <c r="E143" i="17"/>
  <c r="D143" i="17"/>
  <c r="E142" i="17"/>
  <c r="D142" i="17"/>
  <c r="E141" i="17"/>
  <c r="D141" i="17"/>
  <c r="E140" i="17"/>
  <c r="D140" i="17"/>
  <c r="E139" i="17"/>
  <c r="D139" i="17"/>
  <c r="E138" i="17"/>
  <c r="D138" i="17"/>
  <c r="E137" i="17"/>
  <c r="D137" i="17"/>
  <c r="E136" i="17"/>
  <c r="D136" i="17"/>
  <c r="E135" i="17"/>
  <c r="D135" i="17"/>
  <c r="E134" i="17"/>
  <c r="D134" i="17"/>
  <c r="E133" i="17"/>
  <c r="D133" i="17"/>
  <c r="E132" i="17"/>
  <c r="D132" i="17"/>
  <c r="E131" i="17"/>
  <c r="D131" i="17"/>
  <c r="E130" i="17"/>
  <c r="D130" i="17"/>
  <c r="E129" i="17"/>
  <c r="D129" i="17"/>
  <c r="E128" i="17"/>
  <c r="D128" i="17"/>
  <c r="E127" i="17"/>
  <c r="D127" i="17"/>
  <c r="E126" i="17"/>
  <c r="D126" i="17"/>
  <c r="E125" i="17"/>
  <c r="D125" i="17"/>
  <c r="E124" i="17"/>
  <c r="D124" i="17"/>
  <c r="E123" i="17"/>
  <c r="D123" i="17"/>
  <c r="E122" i="17"/>
  <c r="D122" i="17"/>
  <c r="E121" i="17"/>
  <c r="D121" i="17"/>
  <c r="E120" i="17"/>
  <c r="D120" i="17"/>
  <c r="E119" i="17"/>
  <c r="D119" i="17"/>
  <c r="E118" i="17"/>
  <c r="D118" i="17"/>
  <c r="E117" i="17"/>
  <c r="D117" i="17"/>
  <c r="E116" i="17"/>
  <c r="D116" i="17"/>
  <c r="E115" i="17"/>
  <c r="D115" i="17"/>
  <c r="E114" i="17"/>
  <c r="D114" i="17"/>
  <c r="E113" i="17"/>
  <c r="D113" i="17"/>
  <c r="E112" i="17"/>
  <c r="D112" i="17"/>
  <c r="E111" i="17"/>
  <c r="D111" i="17"/>
  <c r="E110" i="17"/>
  <c r="D110" i="17"/>
  <c r="E109" i="17"/>
  <c r="D109" i="17"/>
  <c r="E108" i="17"/>
  <c r="D108" i="17"/>
  <c r="E107" i="17"/>
  <c r="D107" i="17"/>
  <c r="E106" i="17"/>
  <c r="D106" i="17"/>
  <c r="E105" i="17"/>
  <c r="D105" i="17"/>
  <c r="E104" i="17"/>
  <c r="D104" i="17"/>
  <c r="E103" i="17"/>
  <c r="D103" i="17"/>
  <c r="E102" i="17"/>
  <c r="D102" i="17"/>
  <c r="E101" i="17"/>
  <c r="D101" i="17"/>
  <c r="E100" i="17"/>
  <c r="D100" i="17"/>
  <c r="E99" i="17"/>
  <c r="D99" i="17"/>
  <c r="E98" i="17"/>
  <c r="D98" i="17"/>
  <c r="E97" i="17"/>
  <c r="D97" i="17"/>
  <c r="E96" i="17"/>
  <c r="D96" i="17"/>
  <c r="E95" i="17"/>
  <c r="D95" i="17"/>
  <c r="E94" i="17"/>
  <c r="D94" i="17"/>
  <c r="E93" i="17"/>
  <c r="D93" i="17"/>
  <c r="E92" i="17"/>
  <c r="D92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5" i="17"/>
  <c r="E84" i="17"/>
  <c r="D84" i="17"/>
  <c r="E83" i="17"/>
  <c r="D83" i="17"/>
  <c r="E82" i="17"/>
  <c r="D82" i="17"/>
  <c r="E81" i="17"/>
  <c r="D81" i="17"/>
  <c r="E80" i="17"/>
  <c r="D80" i="17"/>
  <c r="E79" i="17"/>
  <c r="D79" i="17"/>
  <c r="E78" i="17"/>
  <c r="D78" i="17"/>
  <c r="E77" i="17"/>
  <c r="D77" i="17"/>
  <c r="E76" i="17"/>
  <c r="D76" i="17"/>
  <c r="E75" i="17"/>
  <c r="D75" i="17"/>
  <c r="E74" i="17"/>
  <c r="D74" i="17"/>
  <c r="E73" i="17"/>
  <c r="D73" i="17"/>
  <c r="E72" i="17"/>
  <c r="D72" i="17"/>
  <c r="E71" i="17"/>
  <c r="D71" i="17"/>
  <c r="E70" i="17"/>
  <c r="D70" i="17"/>
  <c r="E69" i="17"/>
  <c r="D69" i="17"/>
  <c r="E68" i="17"/>
  <c r="D68" i="17"/>
  <c r="E67" i="17"/>
  <c r="D67" i="17"/>
  <c r="E66" i="17"/>
  <c r="D66" i="17"/>
  <c r="E65" i="17"/>
  <c r="D65" i="17"/>
  <c r="E64" i="17"/>
  <c r="D64" i="17"/>
  <c r="E63" i="17"/>
  <c r="D63" i="17"/>
  <c r="E62" i="17"/>
  <c r="D62" i="17"/>
  <c r="E61" i="17"/>
  <c r="D61" i="17"/>
  <c r="E60" i="17"/>
  <c r="D60" i="17"/>
  <c r="E59" i="17"/>
  <c r="D59" i="17"/>
  <c r="E58" i="17"/>
  <c r="D58" i="17"/>
  <c r="E57" i="17"/>
  <c r="D57" i="17"/>
  <c r="E56" i="17"/>
  <c r="D56" i="17"/>
  <c r="E55" i="17"/>
  <c r="D55" i="17"/>
  <c r="E54" i="17"/>
  <c r="D54" i="17"/>
  <c r="E53" i="17"/>
  <c r="D53" i="17"/>
  <c r="E52" i="17"/>
  <c r="D52" i="17"/>
  <c r="E51" i="17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E177" i="17" s="1"/>
  <c r="D21" i="17"/>
  <c r="D177" i="17" s="1"/>
  <c r="E20" i="17"/>
  <c r="D20" i="17"/>
  <c r="E19" i="17"/>
  <c r="D19" i="17"/>
  <c r="E18" i="17"/>
  <c r="D18" i="17"/>
  <c r="E17" i="17"/>
  <c r="E195" i="17" s="1"/>
  <c r="D17" i="17"/>
  <c r="D195" i="17" s="1"/>
  <c r="E16" i="17"/>
  <c r="E197" i="17" s="1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E194" i="17" s="1"/>
  <c r="D8" i="17"/>
  <c r="D194" i="17" s="1"/>
  <c r="E7" i="17"/>
  <c r="D7" i="17"/>
  <c r="E6" i="17"/>
  <c r="D6" i="17"/>
  <c r="D178" i="17" s="1"/>
  <c r="E5" i="17"/>
  <c r="D5" i="17"/>
  <c r="E4" i="17"/>
  <c r="E167" i="17" s="1"/>
  <c r="D4" i="17"/>
  <c r="E3" i="17"/>
  <c r="D3" i="17"/>
  <c r="E171" i="20"/>
  <c r="D171" i="20"/>
  <c r="E169" i="20"/>
  <c r="D169" i="20"/>
  <c r="E166" i="20"/>
  <c r="D166" i="20"/>
  <c r="E160" i="20"/>
  <c r="D160" i="20"/>
  <c r="E159" i="20"/>
  <c r="D159" i="20"/>
  <c r="E158" i="20"/>
  <c r="D158" i="20"/>
  <c r="E157" i="20"/>
  <c r="D157" i="20"/>
  <c r="E156" i="20"/>
  <c r="D156" i="20"/>
  <c r="E155" i="20"/>
  <c r="D155" i="20"/>
  <c r="E154" i="20"/>
  <c r="D154" i="20"/>
  <c r="E153" i="20"/>
  <c r="D153" i="20"/>
  <c r="E152" i="20"/>
  <c r="D152" i="20"/>
  <c r="E151" i="20"/>
  <c r="D151" i="20"/>
  <c r="E150" i="20"/>
  <c r="D150" i="20"/>
  <c r="E149" i="20"/>
  <c r="D149" i="20"/>
  <c r="E148" i="20"/>
  <c r="D148" i="20"/>
  <c r="E147" i="20"/>
  <c r="D147" i="20"/>
  <c r="E146" i="20"/>
  <c r="D146" i="20"/>
  <c r="E145" i="20"/>
  <c r="D145" i="20"/>
  <c r="E144" i="20"/>
  <c r="D144" i="20"/>
  <c r="E143" i="20"/>
  <c r="D143" i="20"/>
  <c r="E142" i="20"/>
  <c r="D142" i="20"/>
  <c r="E141" i="20"/>
  <c r="D141" i="20"/>
  <c r="E140" i="20"/>
  <c r="D140" i="20"/>
  <c r="E139" i="20"/>
  <c r="D139" i="20"/>
  <c r="E138" i="20"/>
  <c r="D138" i="20"/>
  <c r="E137" i="20"/>
  <c r="D137" i="20"/>
  <c r="E136" i="20"/>
  <c r="D136" i="20"/>
  <c r="E135" i="20"/>
  <c r="D135" i="20"/>
  <c r="E134" i="20"/>
  <c r="D134" i="20"/>
  <c r="E133" i="20"/>
  <c r="D133" i="20"/>
  <c r="E132" i="20"/>
  <c r="D132" i="20"/>
  <c r="E131" i="20"/>
  <c r="D131" i="20"/>
  <c r="E130" i="20"/>
  <c r="D130" i="20"/>
  <c r="E129" i="20"/>
  <c r="D129" i="20"/>
  <c r="E128" i="20"/>
  <c r="D128" i="20"/>
  <c r="E127" i="20"/>
  <c r="D127" i="20"/>
  <c r="E126" i="20"/>
  <c r="D126" i="20"/>
  <c r="E125" i="20"/>
  <c r="D125" i="20"/>
  <c r="E124" i="20"/>
  <c r="D124" i="20"/>
  <c r="E123" i="20"/>
  <c r="D123" i="20"/>
  <c r="E122" i="20"/>
  <c r="D122" i="20"/>
  <c r="E121" i="20"/>
  <c r="D121" i="20"/>
  <c r="E120" i="20"/>
  <c r="D120" i="20"/>
  <c r="E119" i="20"/>
  <c r="D119" i="20"/>
  <c r="E118" i="20"/>
  <c r="D118" i="20"/>
  <c r="E117" i="20"/>
  <c r="D117" i="20"/>
  <c r="E116" i="20"/>
  <c r="D116" i="20"/>
  <c r="E115" i="20"/>
  <c r="D115" i="20"/>
  <c r="E114" i="20"/>
  <c r="D114" i="20"/>
  <c r="E113" i="20"/>
  <c r="D113" i="20"/>
  <c r="E112" i="20"/>
  <c r="D112" i="20"/>
  <c r="E111" i="20"/>
  <c r="D111" i="20"/>
  <c r="E110" i="20"/>
  <c r="D110" i="20"/>
  <c r="E109" i="20"/>
  <c r="D109" i="20"/>
  <c r="E108" i="20"/>
  <c r="D108" i="20"/>
  <c r="E107" i="20"/>
  <c r="D107" i="20"/>
  <c r="E106" i="20"/>
  <c r="D106" i="20"/>
  <c r="E105" i="20"/>
  <c r="D105" i="20"/>
  <c r="E104" i="20"/>
  <c r="D104" i="20"/>
  <c r="E103" i="20"/>
  <c r="D103" i="20"/>
  <c r="E102" i="20"/>
  <c r="D102" i="20"/>
  <c r="E101" i="20"/>
  <c r="D101" i="20"/>
  <c r="E100" i="20"/>
  <c r="D100" i="20"/>
  <c r="E99" i="20"/>
  <c r="D99" i="20"/>
  <c r="E98" i="20"/>
  <c r="D98" i="20"/>
  <c r="E97" i="20"/>
  <c r="D97" i="20"/>
  <c r="E96" i="20"/>
  <c r="D96" i="20"/>
  <c r="E95" i="20"/>
  <c r="D95" i="20"/>
  <c r="E94" i="20"/>
  <c r="D94" i="20"/>
  <c r="E93" i="20"/>
  <c r="D93" i="20"/>
  <c r="E92" i="20"/>
  <c r="D92" i="20"/>
  <c r="E91" i="20"/>
  <c r="D91" i="20"/>
  <c r="E90" i="20"/>
  <c r="D90" i="20"/>
  <c r="E89" i="20"/>
  <c r="D89" i="20"/>
  <c r="E88" i="20"/>
  <c r="D88" i="20"/>
  <c r="E87" i="20"/>
  <c r="D87" i="20"/>
  <c r="E86" i="20"/>
  <c r="D86" i="20"/>
  <c r="E85" i="20"/>
  <c r="D85" i="20"/>
  <c r="E84" i="20"/>
  <c r="D84" i="20"/>
  <c r="E83" i="20"/>
  <c r="D83" i="20"/>
  <c r="E82" i="20"/>
  <c r="D82" i="20"/>
  <c r="E81" i="20"/>
  <c r="D81" i="20"/>
  <c r="E80" i="20"/>
  <c r="D80" i="20"/>
  <c r="E79" i="20"/>
  <c r="D79" i="20"/>
  <c r="E78" i="20"/>
  <c r="D78" i="20"/>
  <c r="E77" i="20"/>
  <c r="D77" i="20"/>
  <c r="E76" i="20"/>
  <c r="D76" i="20"/>
  <c r="E75" i="20"/>
  <c r="D75" i="20"/>
  <c r="E74" i="20"/>
  <c r="D74" i="20"/>
  <c r="E73" i="20"/>
  <c r="D73" i="20"/>
  <c r="E72" i="20"/>
  <c r="D72" i="20"/>
  <c r="E71" i="20"/>
  <c r="D71" i="20"/>
  <c r="E70" i="20"/>
  <c r="D70" i="20"/>
  <c r="E69" i="20"/>
  <c r="D69" i="20"/>
  <c r="E68" i="20"/>
  <c r="D68" i="20"/>
  <c r="E67" i="20"/>
  <c r="D67" i="20"/>
  <c r="E66" i="20"/>
  <c r="D66" i="20"/>
  <c r="E65" i="20"/>
  <c r="D65" i="20"/>
  <c r="E64" i="20"/>
  <c r="D64" i="20"/>
  <c r="E63" i="20"/>
  <c r="D63" i="20"/>
  <c r="E62" i="20"/>
  <c r="D62" i="20"/>
  <c r="E61" i="20"/>
  <c r="D61" i="20"/>
  <c r="E60" i="20"/>
  <c r="D60" i="20"/>
  <c r="E59" i="20"/>
  <c r="D59" i="20"/>
  <c r="E58" i="20"/>
  <c r="D58" i="20"/>
  <c r="E57" i="20"/>
  <c r="D57" i="20"/>
  <c r="E56" i="20"/>
  <c r="D56" i="20"/>
  <c r="E55" i="20"/>
  <c r="D55" i="20"/>
  <c r="E54" i="20"/>
  <c r="D54" i="20"/>
  <c r="E53" i="20"/>
  <c r="D53" i="20"/>
  <c r="E52" i="20"/>
  <c r="D52" i="20"/>
  <c r="E51" i="20"/>
  <c r="D51" i="20"/>
  <c r="E50" i="20"/>
  <c r="D50" i="20"/>
  <c r="E49" i="20"/>
  <c r="D49" i="20"/>
  <c r="E48" i="20"/>
  <c r="D48" i="20"/>
  <c r="E47" i="20"/>
  <c r="D47" i="20"/>
  <c r="E46" i="20"/>
  <c r="D46" i="20"/>
  <c r="E45" i="20"/>
  <c r="D45" i="20"/>
  <c r="E44" i="20"/>
  <c r="D44" i="20"/>
  <c r="E43" i="20"/>
  <c r="D43" i="20"/>
  <c r="E42" i="20"/>
  <c r="D42" i="20"/>
  <c r="E41" i="20"/>
  <c r="D41" i="20"/>
  <c r="E40" i="20"/>
  <c r="D40" i="20"/>
  <c r="E39" i="20"/>
  <c r="D39" i="20"/>
  <c r="E38" i="20"/>
  <c r="D38" i="20"/>
  <c r="E37" i="20"/>
  <c r="D37" i="20"/>
  <c r="E36" i="20"/>
  <c r="D36" i="20"/>
  <c r="E35" i="20"/>
  <c r="D35" i="20"/>
  <c r="E34" i="20"/>
  <c r="E174" i="20" s="1"/>
  <c r="D34" i="20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E180" i="20" s="1"/>
  <c r="D25" i="20"/>
  <c r="E24" i="20"/>
  <c r="D24" i="20"/>
  <c r="E23" i="20"/>
  <c r="D23" i="20"/>
  <c r="E22" i="20"/>
  <c r="D22" i="20"/>
  <c r="E21" i="20"/>
  <c r="E177" i="20" s="1"/>
  <c r="D21" i="20"/>
  <c r="D177" i="20" s="1"/>
  <c r="E20" i="20"/>
  <c r="D20" i="20"/>
  <c r="E19" i="20"/>
  <c r="D19" i="20"/>
  <c r="E18" i="20"/>
  <c r="D18" i="20"/>
  <c r="E17" i="20"/>
  <c r="E195" i="20" s="1"/>
  <c r="D17" i="20"/>
  <c r="D195" i="20" s="1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E8" i="20"/>
  <c r="D8" i="20"/>
  <c r="E7" i="20"/>
  <c r="D7" i="20"/>
  <c r="E6" i="20"/>
  <c r="D6" i="20"/>
  <c r="E5" i="20"/>
  <c r="D5" i="20"/>
  <c r="E4" i="20"/>
  <c r="D4" i="20"/>
  <c r="E3" i="20"/>
  <c r="D3" i="20"/>
  <c r="E171" i="18"/>
  <c r="D171" i="18"/>
  <c r="E169" i="18"/>
  <c r="D169" i="18"/>
  <c r="E166" i="18"/>
  <c r="D166" i="18"/>
  <c r="E160" i="18"/>
  <c r="D160" i="18"/>
  <c r="E159" i="18"/>
  <c r="D159" i="18"/>
  <c r="E158" i="18"/>
  <c r="D158" i="18"/>
  <c r="E157" i="18"/>
  <c r="D157" i="18"/>
  <c r="E156" i="18"/>
  <c r="D156" i="18"/>
  <c r="E155" i="18"/>
  <c r="D155" i="18"/>
  <c r="E154" i="18"/>
  <c r="D154" i="18"/>
  <c r="E153" i="18"/>
  <c r="D153" i="18"/>
  <c r="E152" i="18"/>
  <c r="D152" i="18"/>
  <c r="E151" i="18"/>
  <c r="D151" i="18"/>
  <c r="E150" i="18"/>
  <c r="D150" i="18"/>
  <c r="E149" i="18"/>
  <c r="D149" i="18"/>
  <c r="E148" i="18"/>
  <c r="D148" i="18"/>
  <c r="E147" i="18"/>
  <c r="D147" i="18"/>
  <c r="E146" i="18"/>
  <c r="D146" i="18"/>
  <c r="E145" i="18"/>
  <c r="D145" i="18"/>
  <c r="E144" i="18"/>
  <c r="D144" i="18"/>
  <c r="E143" i="18"/>
  <c r="D143" i="18"/>
  <c r="E142" i="18"/>
  <c r="D142" i="18"/>
  <c r="E141" i="18"/>
  <c r="D141" i="18"/>
  <c r="E140" i="18"/>
  <c r="D140" i="18"/>
  <c r="E139" i="18"/>
  <c r="D139" i="18"/>
  <c r="E138" i="18"/>
  <c r="D138" i="18"/>
  <c r="E137" i="18"/>
  <c r="D137" i="18"/>
  <c r="E136" i="18"/>
  <c r="D136" i="18"/>
  <c r="E135" i="18"/>
  <c r="D135" i="18"/>
  <c r="E134" i="18"/>
  <c r="D134" i="18"/>
  <c r="E133" i="18"/>
  <c r="D133" i="18"/>
  <c r="E132" i="18"/>
  <c r="D132" i="18"/>
  <c r="E131" i="18"/>
  <c r="D131" i="18"/>
  <c r="E130" i="18"/>
  <c r="D130" i="18"/>
  <c r="E129" i="18"/>
  <c r="D129" i="18"/>
  <c r="E128" i="18"/>
  <c r="D128" i="18"/>
  <c r="E127" i="18"/>
  <c r="D127" i="18"/>
  <c r="E126" i="18"/>
  <c r="D126" i="18"/>
  <c r="E125" i="18"/>
  <c r="D125" i="18"/>
  <c r="E124" i="18"/>
  <c r="D124" i="18"/>
  <c r="E123" i="18"/>
  <c r="D123" i="18"/>
  <c r="E122" i="18"/>
  <c r="D122" i="18"/>
  <c r="E121" i="18"/>
  <c r="D121" i="18"/>
  <c r="E120" i="18"/>
  <c r="D120" i="18"/>
  <c r="E119" i="18"/>
  <c r="D119" i="18"/>
  <c r="E118" i="18"/>
  <c r="D118" i="18"/>
  <c r="E117" i="18"/>
  <c r="D117" i="18"/>
  <c r="E116" i="18"/>
  <c r="D116" i="18"/>
  <c r="E115" i="18"/>
  <c r="D115" i="18"/>
  <c r="E114" i="18"/>
  <c r="D114" i="18"/>
  <c r="E113" i="18"/>
  <c r="D113" i="18"/>
  <c r="E112" i="18"/>
  <c r="D112" i="18"/>
  <c r="E111" i="18"/>
  <c r="D111" i="18"/>
  <c r="E110" i="18"/>
  <c r="D110" i="18"/>
  <c r="E109" i="18"/>
  <c r="D109" i="18"/>
  <c r="E108" i="18"/>
  <c r="D108" i="18"/>
  <c r="E107" i="18"/>
  <c r="D107" i="18"/>
  <c r="E106" i="18"/>
  <c r="D106" i="18"/>
  <c r="E105" i="18"/>
  <c r="D105" i="18"/>
  <c r="E104" i="18"/>
  <c r="D104" i="18"/>
  <c r="E103" i="18"/>
  <c r="D103" i="18"/>
  <c r="E102" i="18"/>
  <c r="D102" i="18"/>
  <c r="E101" i="18"/>
  <c r="D101" i="18"/>
  <c r="E100" i="18"/>
  <c r="D100" i="18"/>
  <c r="E99" i="18"/>
  <c r="D99" i="18"/>
  <c r="E98" i="18"/>
  <c r="D98" i="18"/>
  <c r="E97" i="18"/>
  <c r="D97" i="18"/>
  <c r="E96" i="18"/>
  <c r="D96" i="18"/>
  <c r="E95" i="18"/>
  <c r="D95" i="18"/>
  <c r="E94" i="18"/>
  <c r="D94" i="18"/>
  <c r="E93" i="18"/>
  <c r="D93" i="18"/>
  <c r="E92" i="18"/>
  <c r="D92" i="18"/>
  <c r="E91" i="18"/>
  <c r="D91" i="18"/>
  <c r="E90" i="18"/>
  <c r="D90" i="18"/>
  <c r="E89" i="18"/>
  <c r="D89" i="18"/>
  <c r="E88" i="18"/>
  <c r="D88" i="18"/>
  <c r="E87" i="18"/>
  <c r="D87" i="18"/>
  <c r="E86" i="18"/>
  <c r="D86" i="18"/>
  <c r="E85" i="18"/>
  <c r="D85" i="18"/>
  <c r="E84" i="18"/>
  <c r="D84" i="18"/>
  <c r="E83" i="18"/>
  <c r="D83" i="18"/>
  <c r="E82" i="18"/>
  <c r="D82" i="18"/>
  <c r="E81" i="18"/>
  <c r="D81" i="18"/>
  <c r="E80" i="18"/>
  <c r="D80" i="18"/>
  <c r="E79" i="18"/>
  <c r="D79" i="18"/>
  <c r="E78" i="18"/>
  <c r="D78" i="18"/>
  <c r="E77" i="18"/>
  <c r="D77" i="18"/>
  <c r="E76" i="18"/>
  <c r="D76" i="18"/>
  <c r="E75" i="18"/>
  <c r="D75" i="18"/>
  <c r="E74" i="18"/>
  <c r="D74" i="18"/>
  <c r="E73" i="18"/>
  <c r="D73" i="18"/>
  <c r="E72" i="18"/>
  <c r="D72" i="18"/>
  <c r="E71" i="18"/>
  <c r="D71" i="18"/>
  <c r="E70" i="18"/>
  <c r="D70" i="18"/>
  <c r="E69" i="18"/>
  <c r="D69" i="18"/>
  <c r="E68" i="18"/>
  <c r="D68" i="18"/>
  <c r="E67" i="18"/>
  <c r="D67" i="18"/>
  <c r="E66" i="18"/>
  <c r="D66" i="18"/>
  <c r="E65" i="18"/>
  <c r="D65" i="18"/>
  <c r="E64" i="18"/>
  <c r="D64" i="18"/>
  <c r="E63" i="18"/>
  <c r="D63" i="18"/>
  <c r="E62" i="18"/>
  <c r="D62" i="18"/>
  <c r="E61" i="18"/>
  <c r="D61" i="18"/>
  <c r="E60" i="18"/>
  <c r="D60" i="18"/>
  <c r="E59" i="18"/>
  <c r="D59" i="18"/>
  <c r="E58" i="18"/>
  <c r="D58" i="18"/>
  <c r="E57" i="18"/>
  <c r="D57" i="18"/>
  <c r="E56" i="18"/>
  <c r="D56" i="18"/>
  <c r="E55" i="18"/>
  <c r="D55" i="18"/>
  <c r="E54" i="18"/>
  <c r="D54" i="18"/>
  <c r="E53" i="18"/>
  <c r="D53" i="18"/>
  <c r="E52" i="18"/>
  <c r="D52" i="18"/>
  <c r="E51" i="18"/>
  <c r="D51" i="18"/>
  <c r="E50" i="18"/>
  <c r="D50" i="18"/>
  <c r="E49" i="18"/>
  <c r="D49" i="18"/>
  <c r="E48" i="18"/>
  <c r="D48" i="18"/>
  <c r="E47" i="18"/>
  <c r="D47" i="18"/>
  <c r="E46" i="18"/>
  <c r="D46" i="18"/>
  <c r="E45" i="18"/>
  <c r="D45" i="18"/>
  <c r="E44" i="18"/>
  <c r="D44" i="18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E174" i="18" s="1"/>
  <c r="D34" i="18"/>
  <c r="D174" i="18" s="1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E177" i="18" s="1"/>
  <c r="D21" i="18"/>
  <c r="D177" i="18" s="1"/>
  <c r="E20" i="18"/>
  <c r="D20" i="18"/>
  <c r="E19" i="18"/>
  <c r="D19" i="18"/>
  <c r="E18" i="18"/>
  <c r="D18" i="18"/>
  <c r="E17" i="18"/>
  <c r="E195" i="18" s="1"/>
  <c r="D17" i="18"/>
  <c r="D195" i="18" s="1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E178" i="18" s="1"/>
  <c r="D6" i="18"/>
  <c r="E5" i="18"/>
  <c r="D5" i="18"/>
  <c r="E4" i="18"/>
  <c r="D4" i="18"/>
  <c r="E3" i="18"/>
  <c r="D3" i="18"/>
  <c r="E171" i="24"/>
  <c r="D171" i="24"/>
  <c r="E169" i="24"/>
  <c r="D169" i="24"/>
  <c r="E166" i="24"/>
  <c r="D166" i="24"/>
  <c r="E160" i="24"/>
  <c r="D160" i="24"/>
  <c r="E159" i="24"/>
  <c r="D159" i="24"/>
  <c r="E158" i="24"/>
  <c r="D158" i="24"/>
  <c r="E157" i="24"/>
  <c r="D157" i="24"/>
  <c r="E156" i="24"/>
  <c r="D156" i="24"/>
  <c r="E155" i="24"/>
  <c r="D155" i="24"/>
  <c r="E154" i="24"/>
  <c r="D154" i="24"/>
  <c r="E153" i="24"/>
  <c r="D153" i="24"/>
  <c r="E152" i="24"/>
  <c r="D152" i="24"/>
  <c r="E151" i="24"/>
  <c r="D151" i="24"/>
  <c r="E150" i="24"/>
  <c r="D150" i="24"/>
  <c r="E149" i="24"/>
  <c r="D149" i="24"/>
  <c r="E148" i="24"/>
  <c r="D148" i="24"/>
  <c r="E147" i="24"/>
  <c r="D147" i="24"/>
  <c r="E146" i="24"/>
  <c r="D146" i="24"/>
  <c r="E145" i="24"/>
  <c r="D145" i="24"/>
  <c r="E144" i="24"/>
  <c r="D144" i="24"/>
  <c r="E143" i="24"/>
  <c r="D143" i="24"/>
  <c r="E142" i="24"/>
  <c r="D142" i="24"/>
  <c r="E141" i="24"/>
  <c r="D141" i="24"/>
  <c r="E140" i="24"/>
  <c r="D140" i="24"/>
  <c r="E139" i="24"/>
  <c r="D139" i="24"/>
  <c r="E138" i="24"/>
  <c r="D138" i="24"/>
  <c r="E137" i="24"/>
  <c r="D137" i="24"/>
  <c r="E136" i="24"/>
  <c r="D136" i="24"/>
  <c r="E135" i="24"/>
  <c r="D135" i="24"/>
  <c r="E134" i="24"/>
  <c r="D134" i="24"/>
  <c r="E133" i="24"/>
  <c r="D133" i="24"/>
  <c r="E132" i="24"/>
  <c r="D132" i="24"/>
  <c r="E131" i="24"/>
  <c r="D131" i="24"/>
  <c r="E130" i="24"/>
  <c r="D130" i="24"/>
  <c r="E129" i="24"/>
  <c r="D129" i="24"/>
  <c r="E128" i="24"/>
  <c r="D128" i="24"/>
  <c r="E127" i="24"/>
  <c r="D127" i="24"/>
  <c r="E126" i="24"/>
  <c r="D126" i="24"/>
  <c r="E125" i="24"/>
  <c r="D125" i="24"/>
  <c r="E124" i="24"/>
  <c r="D124" i="24"/>
  <c r="E123" i="24"/>
  <c r="D123" i="24"/>
  <c r="E122" i="24"/>
  <c r="D122" i="24"/>
  <c r="E121" i="24"/>
  <c r="D121" i="24"/>
  <c r="E120" i="24"/>
  <c r="D120" i="24"/>
  <c r="E119" i="24"/>
  <c r="D119" i="24"/>
  <c r="E118" i="24"/>
  <c r="D118" i="24"/>
  <c r="E117" i="24"/>
  <c r="D117" i="24"/>
  <c r="E116" i="24"/>
  <c r="D116" i="24"/>
  <c r="E115" i="24"/>
  <c r="D115" i="24"/>
  <c r="E114" i="24"/>
  <c r="D114" i="24"/>
  <c r="E113" i="24"/>
  <c r="D113" i="24"/>
  <c r="E112" i="24"/>
  <c r="D112" i="24"/>
  <c r="E111" i="24"/>
  <c r="D111" i="24"/>
  <c r="E110" i="24"/>
  <c r="D110" i="24"/>
  <c r="E109" i="24"/>
  <c r="D109" i="24"/>
  <c r="E108" i="24"/>
  <c r="D108" i="24"/>
  <c r="E107" i="24"/>
  <c r="D107" i="24"/>
  <c r="E106" i="24"/>
  <c r="D106" i="24"/>
  <c r="E105" i="24"/>
  <c r="D105" i="24"/>
  <c r="E104" i="24"/>
  <c r="D104" i="24"/>
  <c r="E103" i="24"/>
  <c r="D103" i="24"/>
  <c r="E102" i="24"/>
  <c r="D102" i="24"/>
  <c r="E101" i="24"/>
  <c r="D101" i="24"/>
  <c r="E100" i="24"/>
  <c r="D100" i="24"/>
  <c r="E99" i="24"/>
  <c r="D99" i="24"/>
  <c r="E98" i="24"/>
  <c r="D98" i="24"/>
  <c r="E97" i="24"/>
  <c r="D97" i="24"/>
  <c r="E96" i="24"/>
  <c r="D96" i="24"/>
  <c r="E95" i="24"/>
  <c r="D95" i="24"/>
  <c r="E94" i="24"/>
  <c r="D94" i="24"/>
  <c r="E93" i="24"/>
  <c r="D93" i="24"/>
  <c r="E92" i="24"/>
  <c r="D92" i="24"/>
  <c r="E91" i="24"/>
  <c r="D91" i="24"/>
  <c r="E90" i="24"/>
  <c r="D90" i="24"/>
  <c r="E89" i="24"/>
  <c r="D89" i="24"/>
  <c r="E88" i="24"/>
  <c r="D88" i="24"/>
  <c r="E87" i="24"/>
  <c r="D87" i="24"/>
  <c r="E86" i="24"/>
  <c r="D86" i="24"/>
  <c r="E85" i="24"/>
  <c r="D85" i="24"/>
  <c r="E84" i="24"/>
  <c r="D84" i="24"/>
  <c r="E83" i="24"/>
  <c r="D83" i="24"/>
  <c r="E82" i="24"/>
  <c r="D82" i="24"/>
  <c r="E81" i="24"/>
  <c r="D81" i="24"/>
  <c r="E80" i="24"/>
  <c r="D80" i="24"/>
  <c r="E79" i="24"/>
  <c r="D79" i="24"/>
  <c r="E78" i="24"/>
  <c r="D78" i="24"/>
  <c r="E77" i="24"/>
  <c r="D77" i="24"/>
  <c r="E76" i="24"/>
  <c r="D76" i="24"/>
  <c r="E75" i="24"/>
  <c r="D75" i="24"/>
  <c r="E74" i="24"/>
  <c r="D74" i="24"/>
  <c r="E73" i="24"/>
  <c r="D73" i="24"/>
  <c r="E72" i="24"/>
  <c r="D72" i="24"/>
  <c r="E71" i="24"/>
  <c r="D71" i="24"/>
  <c r="E70" i="24"/>
  <c r="D70" i="24"/>
  <c r="E69" i="24"/>
  <c r="D69" i="24"/>
  <c r="E68" i="24"/>
  <c r="D68" i="24"/>
  <c r="E67" i="24"/>
  <c r="D67" i="24"/>
  <c r="E66" i="24"/>
  <c r="D66" i="24"/>
  <c r="E65" i="24"/>
  <c r="D65" i="24"/>
  <c r="E64" i="24"/>
  <c r="D64" i="24"/>
  <c r="E63" i="24"/>
  <c r="D63" i="24"/>
  <c r="E62" i="24"/>
  <c r="D62" i="24"/>
  <c r="E61" i="24"/>
  <c r="D61" i="24"/>
  <c r="E60" i="24"/>
  <c r="D60" i="24"/>
  <c r="E59" i="24"/>
  <c r="D59" i="24"/>
  <c r="E58" i="24"/>
  <c r="D58" i="24"/>
  <c r="E57" i="24"/>
  <c r="D57" i="24"/>
  <c r="E56" i="24"/>
  <c r="D56" i="24"/>
  <c r="E55" i="24"/>
  <c r="D55" i="24"/>
  <c r="E54" i="24"/>
  <c r="D54" i="24"/>
  <c r="E53" i="24"/>
  <c r="D53" i="24"/>
  <c r="E52" i="24"/>
  <c r="D52" i="24"/>
  <c r="E51" i="24"/>
  <c r="D51" i="24"/>
  <c r="E50" i="24"/>
  <c r="D50" i="24"/>
  <c r="E49" i="24"/>
  <c r="D49" i="24"/>
  <c r="E48" i="24"/>
  <c r="D48" i="24"/>
  <c r="E47" i="24"/>
  <c r="D47" i="24"/>
  <c r="E46" i="24"/>
  <c r="D46" i="24"/>
  <c r="E45" i="24"/>
  <c r="D45" i="24"/>
  <c r="E44" i="24"/>
  <c r="D44" i="24"/>
  <c r="E43" i="24"/>
  <c r="D43" i="24"/>
  <c r="E42" i="24"/>
  <c r="D42" i="24"/>
  <c r="E41" i="24"/>
  <c r="D41" i="24"/>
  <c r="E40" i="24"/>
  <c r="D40" i="24"/>
  <c r="E39" i="24"/>
  <c r="D39" i="24"/>
  <c r="E38" i="24"/>
  <c r="D38" i="24"/>
  <c r="E37" i="24"/>
  <c r="D37" i="24"/>
  <c r="E36" i="24"/>
  <c r="D36" i="24"/>
  <c r="E35" i="24"/>
  <c r="D35" i="24"/>
  <c r="E34" i="24"/>
  <c r="D34" i="24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E177" i="24" s="1"/>
  <c r="D21" i="24"/>
  <c r="D177" i="24" s="1"/>
  <c r="E20" i="24"/>
  <c r="D20" i="24"/>
  <c r="E19" i="24"/>
  <c r="D19" i="24"/>
  <c r="E18" i="24"/>
  <c r="D18" i="24"/>
  <c r="E17" i="24"/>
  <c r="E195" i="24" s="1"/>
  <c r="D17" i="24"/>
  <c r="D195" i="24" s="1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E194" i="24" s="1"/>
  <c r="D8" i="24"/>
  <c r="E7" i="24"/>
  <c r="D7" i="24"/>
  <c r="E6" i="24"/>
  <c r="D6" i="24"/>
  <c r="E5" i="24"/>
  <c r="D5" i="24"/>
  <c r="E4" i="24"/>
  <c r="D4" i="24"/>
  <c r="E3" i="24"/>
  <c r="D3" i="24"/>
  <c r="E171" i="19"/>
  <c r="D171" i="19"/>
  <c r="E169" i="19"/>
  <c r="D169" i="19"/>
  <c r="E166" i="19"/>
  <c r="D166" i="19"/>
  <c r="E160" i="19"/>
  <c r="D160" i="19"/>
  <c r="E159" i="19"/>
  <c r="D159" i="19"/>
  <c r="E158" i="19"/>
  <c r="D158" i="19"/>
  <c r="E157" i="19"/>
  <c r="D157" i="19"/>
  <c r="E156" i="19"/>
  <c r="D156" i="19"/>
  <c r="E155" i="19"/>
  <c r="D155" i="19"/>
  <c r="E154" i="19"/>
  <c r="D154" i="19"/>
  <c r="E153" i="19"/>
  <c r="D153" i="19"/>
  <c r="E152" i="19"/>
  <c r="D152" i="19"/>
  <c r="E151" i="19"/>
  <c r="D151" i="19"/>
  <c r="E150" i="19"/>
  <c r="D150" i="19"/>
  <c r="E149" i="19"/>
  <c r="D149" i="19"/>
  <c r="E148" i="19"/>
  <c r="D148" i="19"/>
  <c r="E147" i="19"/>
  <c r="D147" i="19"/>
  <c r="E146" i="19"/>
  <c r="D146" i="19"/>
  <c r="E145" i="19"/>
  <c r="D145" i="19"/>
  <c r="E144" i="19"/>
  <c r="D144" i="19"/>
  <c r="E143" i="19"/>
  <c r="D143" i="19"/>
  <c r="E142" i="19"/>
  <c r="D142" i="19"/>
  <c r="E141" i="19"/>
  <c r="D141" i="19"/>
  <c r="E140" i="19"/>
  <c r="D140" i="19"/>
  <c r="E139" i="19"/>
  <c r="D139" i="19"/>
  <c r="E138" i="19"/>
  <c r="D138" i="19"/>
  <c r="E137" i="19"/>
  <c r="D137" i="19"/>
  <c r="E136" i="19"/>
  <c r="D136" i="19"/>
  <c r="E135" i="19"/>
  <c r="D135" i="19"/>
  <c r="E134" i="19"/>
  <c r="D134" i="19"/>
  <c r="E133" i="19"/>
  <c r="D133" i="19"/>
  <c r="E132" i="19"/>
  <c r="D132" i="19"/>
  <c r="E131" i="19"/>
  <c r="D131" i="19"/>
  <c r="E130" i="19"/>
  <c r="D130" i="19"/>
  <c r="E129" i="19"/>
  <c r="D129" i="19"/>
  <c r="E128" i="19"/>
  <c r="D128" i="19"/>
  <c r="E127" i="19"/>
  <c r="D127" i="19"/>
  <c r="E126" i="19"/>
  <c r="D126" i="19"/>
  <c r="E125" i="19"/>
  <c r="D125" i="19"/>
  <c r="E124" i="19"/>
  <c r="D124" i="19"/>
  <c r="E123" i="19"/>
  <c r="D123" i="19"/>
  <c r="E122" i="19"/>
  <c r="D122" i="19"/>
  <c r="E121" i="19"/>
  <c r="D121" i="19"/>
  <c r="E120" i="19"/>
  <c r="D120" i="19"/>
  <c r="E119" i="19"/>
  <c r="D119" i="19"/>
  <c r="E118" i="19"/>
  <c r="D118" i="19"/>
  <c r="E117" i="19"/>
  <c r="D117" i="19"/>
  <c r="E116" i="19"/>
  <c r="D116" i="19"/>
  <c r="E115" i="19"/>
  <c r="D115" i="19"/>
  <c r="E114" i="19"/>
  <c r="D114" i="19"/>
  <c r="E113" i="19"/>
  <c r="D113" i="19"/>
  <c r="E112" i="19"/>
  <c r="D112" i="19"/>
  <c r="E111" i="19"/>
  <c r="D111" i="19"/>
  <c r="E110" i="19"/>
  <c r="D110" i="19"/>
  <c r="E109" i="19"/>
  <c r="D109" i="19"/>
  <c r="E108" i="19"/>
  <c r="D108" i="19"/>
  <c r="E107" i="19"/>
  <c r="D107" i="19"/>
  <c r="E106" i="19"/>
  <c r="D106" i="19"/>
  <c r="E105" i="19"/>
  <c r="D105" i="19"/>
  <c r="E104" i="19"/>
  <c r="D104" i="19"/>
  <c r="E103" i="19"/>
  <c r="D103" i="19"/>
  <c r="E102" i="19"/>
  <c r="D102" i="19"/>
  <c r="E101" i="19"/>
  <c r="D101" i="19"/>
  <c r="E100" i="19"/>
  <c r="D100" i="19"/>
  <c r="E99" i="19"/>
  <c r="D99" i="19"/>
  <c r="E98" i="19"/>
  <c r="D98" i="19"/>
  <c r="E97" i="19"/>
  <c r="D97" i="19"/>
  <c r="E96" i="19"/>
  <c r="D96" i="19"/>
  <c r="E95" i="19"/>
  <c r="D95" i="19"/>
  <c r="E94" i="19"/>
  <c r="D94" i="19"/>
  <c r="E93" i="19"/>
  <c r="D93" i="19"/>
  <c r="E92" i="19"/>
  <c r="D92" i="19"/>
  <c r="E91" i="19"/>
  <c r="D91" i="19"/>
  <c r="E90" i="19"/>
  <c r="D90" i="19"/>
  <c r="E89" i="19"/>
  <c r="D89" i="19"/>
  <c r="E88" i="19"/>
  <c r="D88" i="19"/>
  <c r="E87" i="19"/>
  <c r="D87" i="19"/>
  <c r="E86" i="19"/>
  <c r="D86" i="19"/>
  <c r="E85" i="19"/>
  <c r="D85" i="19"/>
  <c r="E84" i="19"/>
  <c r="D84" i="19"/>
  <c r="E83" i="19"/>
  <c r="D83" i="19"/>
  <c r="E82" i="19"/>
  <c r="D82" i="19"/>
  <c r="E81" i="19"/>
  <c r="D81" i="19"/>
  <c r="E80" i="19"/>
  <c r="D80" i="19"/>
  <c r="E79" i="19"/>
  <c r="D79" i="19"/>
  <c r="E78" i="19"/>
  <c r="D78" i="19"/>
  <c r="E77" i="19"/>
  <c r="D77" i="19"/>
  <c r="E76" i="19"/>
  <c r="D76" i="19"/>
  <c r="E75" i="19"/>
  <c r="D75" i="19"/>
  <c r="E74" i="19"/>
  <c r="D74" i="19"/>
  <c r="E73" i="19"/>
  <c r="D73" i="19"/>
  <c r="E72" i="19"/>
  <c r="D72" i="19"/>
  <c r="E71" i="19"/>
  <c r="D71" i="19"/>
  <c r="E70" i="19"/>
  <c r="D70" i="19"/>
  <c r="E69" i="19"/>
  <c r="D69" i="19"/>
  <c r="E68" i="19"/>
  <c r="D68" i="19"/>
  <c r="E67" i="19"/>
  <c r="D67" i="19"/>
  <c r="E66" i="19"/>
  <c r="D66" i="19"/>
  <c r="E65" i="19"/>
  <c r="D65" i="19"/>
  <c r="E64" i="19"/>
  <c r="D64" i="19"/>
  <c r="E63" i="19"/>
  <c r="D63" i="19"/>
  <c r="E62" i="19"/>
  <c r="D62" i="19"/>
  <c r="E61" i="19"/>
  <c r="D61" i="19"/>
  <c r="E60" i="19"/>
  <c r="D60" i="19"/>
  <c r="E59" i="19"/>
  <c r="D59" i="19"/>
  <c r="E58" i="19"/>
  <c r="D58" i="19"/>
  <c r="E57" i="19"/>
  <c r="D57" i="19"/>
  <c r="E56" i="19"/>
  <c r="D56" i="19"/>
  <c r="E55" i="19"/>
  <c r="D55" i="19"/>
  <c r="E54" i="19"/>
  <c r="D54" i="19"/>
  <c r="E53" i="19"/>
  <c r="D53" i="19"/>
  <c r="E52" i="19"/>
  <c r="D52" i="19"/>
  <c r="E51" i="19"/>
  <c r="D51" i="19"/>
  <c r="E50" i="19"/>
  <c r="D50" i="19"/>
  <c r="E49" i="19"/>
  <c r="D49" i="19"/>
  <c r="E48" i="19"/>
  <c r="D48" i="19"/>
  <c r="E47" i="19"/>
  <c r="D47" i="19"/>
  <c r="E46" i="19"/>
  <c r="D46" i="19"/>
  <c r="E45" i="19"/>
  <c r="D45" i="19"/>
  <c r="E44" i="19"/>
  <c r="D44" i="19"/>
  <c r="E43" i="19"/>
  <c r="D43" i="19"/>
  <c r="E42" i="19"/>
  <c r="D42" i="19"/>
  <c r="E41" i="19"/>
  <c r="D41" i="19"/>
  <c r="E40" i="19"/>
  <c r="D40" i="19"/>
  <c r="E39" i="19"/>
  <c r="D39" i="19"/>
  <c r="E38" i="19"/>
  <c r="D38" i="19"/>
  <c r="E37" i="19"/>
  <c r="D37" i="19"/>
  <c r="E36" i="19"/>
  <c r="D36" i="19"/>
  <c r="E35" i="19"/>
  <c r="D35" i="19"/>
  <c r="E34" i="19"/>
  <c r="D34" i="19"/>
  <c r="D174" i="19" s="1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E177" i="19" s="1"/>
  <c r="D21" i="19"/>
  <c r="D177" i="19" s="1"/>
  <c r="H11" i="38" s="1"/>
  <c r="E20" i="19"/>
  <c r="D20" i="19"/>
  <c r="E19" i="19"/>
  <c r="D19" i="19"/>
  <c r="E18" i="19"/>
  <c r="D18" i="19"/>
  <c r="E17" i="19"/>
  <c r="E195" i="19" s="1"/>
  <c r="D17" i="19"/>
  <c r="D195" i="19" s="1"/>
  <c r="H29" i="38" s="1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E4" i="19"/>
  <c r="D4" i="19"/>
  <c r="E3" i="19"/>
  <c r="D3" i="19"/>
  <c r="E171" i="14"/>
  <c r="D171" i="14"/>
  <c r="E169" i="14"/>
  <c r="D169" i="14"/>
  <c r="E166" i="14"/>
  <c r="D166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E180" i="14" s="1"/>
  <c r="D25" i="14"/>
  <c r="E24" i="14"/>
  <c r="D24" i="14"/>
  <c r="E23" i="14"/>
  <c r="D23" i="14"/>
  <c r="E22" i="14"/>
  <c r="D22" i="14"/>
  <c r="E21" i="14"/>
  <c r="E177" i="14" s="1"/>
  <c r="D21" i="14"/>
  <c r="D177" i="14" s="1"/>
  <c r="E20" i="14"/>
  <c r="D20" i="14"/>
  <c r="E19" i="14"/>
  <c r="D19" i="14"/>
  <c r="E18" i="14"/>
  <c r="D18" i="14"/>
  <c r="E17" i="14"/>
  <c r="E195" i="14" s="1"/>
  <c r="D17" i="14"/>
  <c r="D195" i="14" s="1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171" i="47"/>
  <c r="D171" i="47"/>
  <c r="E169" i="47"/>
  <c r="D169" i="47"/>
  <c r="E166" i="47"/>
  <c r="D166" i="47"/>
  <c r="E160" i="47"/>
  <c r="D160" i="47"/>
  <c r="E159" i="47"/>
  <c r="D159" i="47"/>
  <c r="E158" i="47"/>
  <c r="D158" i="47"/>
  <c r="E157" i="47"/>
  <c r="D157" i="47"/>
  <c r="E156" i="47"/>
  <c r="D156" i="47"/>
  <c r="E155" i="47"/>
  <c r="D155" i="47"/>
  <c r="E154" i="47"/>
  <c r="D154" i="47"/>
  <c r="E153" i="47"/>
  <c r="D153" i="47"/>
  <c r="E152" i="47"/>
  <c r="D152" i="47"/>
  <c r="E151" i="47"/>
  <c r="D151" i="47"/>
  <c r="E150" i="47"/>
  <c r="D150" i="47"/>
  <c r="E149" i="47"/>
  <c r="D149" i="47"/>
  <c r="E148" i="47"/>
  <c r="D148" i="47"/>
  <c r="E147" i="47"/>
  <c r="D147" i="47"/>
  <c r="E146" i="47"/>
  <c r="D146" i="47"/>
  <c r="E145" i="47"/>
  <c r="D145" i="47"/>
  <c r="E144" i="47"/>
  <c r="D144" i="47"/>
  <c r="E143" i="47"/>
  <c r="D143" i="47"/>
  <c r="E142" i="47"/>
  <c r="D142" i="47"/>
  <c r="E141" i="47"/>
  <c r="D141" i="47"/>
  <c r="E140" i="47"/>
  <c r="D140" i="47"/>
  <c r="E139" i="47"/>
  <c r="D139" i="47"/>
  <c r="E138" i="47"/>
  <c r="D138" i="47"/>
  <c r="E137" i="47"/>
  <c r="D137" i="47"/>
  <c r="E136" i="47"/>
  <c r="D136" i="47"/>
  <c r="E135" i="47"/>
  <c r="D135" i="47"/>
  <c r="E134" i="47"/>
  <c r="D134" i="47"/>
  <c r="E133" i="47"/>
  <c r="D133" i="47"/>
  <c r="E132" i="47"/>
  <c r="D132" i="47"/>
  <c r="E131" i="47"/>
  <c r="D131" i="47"/>
  <c r="E130" i="47"/>
  <c r="D130" i="47"/>
  <c r="E129" i="47"/>
  <c r="D129" i="47"/>
  <c r="E128" i="47"/>
  <c r="D128" i="47"/>
  <c r="E127" i="47"/>
  <c r="D127" i="47"/>
  <c r="E126" i="47"/>
  <c r="D126" i="47"/>
  <c r="E125" i="47"/>
  <c r="D125" i="47"/>
  <c r="E124" i="47"/>
  <c r="D124" i="47"/>
  <c r="E123" i="47"/>
  <c r="D123" i="47"/>
  <c r="E122" i="47"/>
  <c r="D122" i="47"/>
  <c r="E121" i="47"/>
  <c r="D121" i="47"/>
  <c r="E120" i="47"/>
  <c r="D120" i="47"/>
  <c r="E119" i="47"/>
  <c r="D119" i="47"/>
  <c r="E118" i="47"/>
  <c r="D118" i="47"/>
  <c r="E117" i="47"/>
  <c r="D117" i="47"/>
  <c r="E116" i="47"/>
  <c r="D116" i="47"/>
  <c r="E115" i="47"/>
  <c r="D115" i="47"/>
  <c r="E114" i="47"/>
  <c r="D114" i="47"/>
  <c r="E113" i="47"/>
  <c r="D113" i="47"/>
  <c r="E112" i="47"/>
  <c r="D112" i="47"/>
  <c r="E111" i="47"/>
  <c r="D111" i="47"/>
  <c r="E110" i="47"/>
  <c r="D110" i="47"/>
  <c r="E109" i="47"/>
  <c r="D109" i="47"/>
  <c r="E108" i="47"/>
  <c r="D108" i="47"/>
  <c r="E107" i="47"/>
  <c r="D107" i="47"/>
  <c r="E106" i="47"/>
  <c r="D106" i="47"/>
  <c r="E105" i="47"/>
  <c r="D105" i="47"/>
  <c r="E104" i="47"/>
  <c r="D104" i="47"/>
  <c r="E103" i="47"/>
  <c r="D103" i="47"/>
  <c r="E102" i="47"/>
  <c r="D102" i="47"/>
  <c r="E101" i="47"/>
  <c r="D101" i="47"/>
  <c r="E100" i="47"/>
  <c r="D100" i="47"/>
  <c r="E99" i="47"/>
  <c r="D99" i="47"/>
  <c r="E98" i="47"/>
  <c r="D98" i="47"/>
  <c r="E97" i="47"/>
  <c r="D97" i="47"/>
  <c r="E96" i="47"/>
  <c r="D96" i="47"/>
  <c r="E95" i="47"/>
  <c r="D95" i="47"/>
  <c r="E94" i="47"/>
  <c r="D94" i="47"/>
  <c r="E93" i="47"/>
  <c r="D93" i="47"/>
  <c r="E92" i="47"/>
  <c r="D92" i="47"/>
  <c r="E91" i="47"/>
  <c r="D91" i="47"/>
  <c r="E90" i="47"/>
  <c r="D90" i="47"/>
  <c r="E89" i="47"/>
  <c r="D89" i="47"/>
  <c r="E88" i="47"/>
  <c r="D88" i="47"/>
  <c r="E87" i="47"/>
  <c r="D87" i="47"/>
  <c r="E86" i="47"/>
  <c r="D86" i="47"/>
  <c r="E85" i="47"/>
  <c r="D85" i="47"/>
  <c r="E84" i="47"/>
  <c r="D84" i="47"/>
  <c r="E83" i="47"/>
  <c r="D83" i="47"/>
  <c r="E82" i="47"/>
  <c r="D82" i="47"/>
  <c r="E81" i="47"/>
  <c r="D81" i="47"/>
  <c r="E80" i="47"/>
  <c r="D80" i="47"/>
  <c r="E79" i="47"/>
  <c r="D79" i="47"/>
  <c r="E78" i="47"/>
  <c r="D78" i="47"/>
  <c r="E77" i="47"/>
  <c r="D77" i="47"/>
  <c r="E76" i="47"/>
  <c r="D76" i="47"/>
  <c r="E75" i="47"/>
  <c r="D75" i="47"/>
  <c r="E74" i="47"/>
  <c r="D74" i="47"/>
  <c r="E73" i="47"/>
  <c r="D73" i="47"/>
  <c r="E72" i="47"/>
  <c r="D72" i="47"/>
  <c r="E71" i="47"/>
  <c r="D71" i="47"/>
  <c r="E70" i="47"/>
  <c r="D70" i="47"/>
  <c r="E69" i="47"/>
  <c r="D69" i="47"/>
  <c r="E68" i="47"/>
  <c r="D68" i="47"/>
  <c r="E67" i="47"/>
  <c r="D67" i="47"/>
  <c r="E66" i="47"/>
  <c r="D66" i="47"/>
  <c r="E65" i="47"/>
  <c r="D65" i="47"/>
  <c r="E64" i="47"/>
  <c r="D64" i="47"/>
  <c r="E63" i="47"/>
  <c r="D63" i="47"/>
  <c r="E62" i="47"/>
  <c r="D62" i="47"/>
  <c r="E61" i="47"/>
  <c r="D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E46" i="47"/>
  <c r="D46" i="47"/>
  <c r="E45" i="47"/>
  <c r="D45" i="47"/>
  <c r="E44" i="47"/>
  <c r="D44" i="47"/>
  <c r="E43" i="47"/>
  <c r="D43" i="47"/>
  <c r="E42" i="47"/>
  <c r="D42" i="47"/>
  <c r="E41" i="47"/>
  <c r="D41" i="47"/>
  <c r="E40" i="47"/>
  <c r="D40" i="47"/>
  <c r="E39" i="47"/>
  <c r="D39" i="47"/>
  <c r="E38" i="47"/>
  <c r="D38" i="47"/>
  <c r="E37" i="47"/>
  <c r="D37" i="47"/>
  <c r="E36" i="47"/>
  <c r="D36" i="47"/>
  <c r="E35" i="47"/>
  <c r="D35" i="47"/>
  <c r="E34" i="47"/>
  <c r="D34" i="47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E177" i="47" s="1"/>
  <c r="D21" i="47"/>
  <c r="D177" i="47" s="1"/>
  <c r="E20" i="47"/>
  <c r="D20" i="47"/>
  <c r="E19" i="47"/>
  <c r="D19" i="47"/>
  <c r="E18" i="47"/>
  <c r="D18" i="47"/>
  <c r="E17" i="47"/>
  <c r="E195" i="47" s="1"/>
  <c r="D17" i="47"/>
  <c r="D195" i="47" s="1"/>
  <c r="E16" i="47"/>
  <c r="E197" i="47" s="1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E8" i="47"/>
  <c r="E194" i="47" s="1"/>
  <c r="D8" i="47"/>
  <c r="E7" i="47"/>
  <c r="D7" i="47"/>
  <c r="E6" i="47"/>
  <c r="D6" i="47"/>
  <c r="E5" i="47"/>
  <c r="D5" i="47"/>
  <c r="E4" i="47"/>
  <c r="D4" i="47"/>
  <c r="E3" i="47"/>
  <c r="D3" i="47"/>
  <c r="E171" i="46"/>
  <c r="D171" i="46"/>
  <c r="E169" i="46"/>
  <c r="D169" i="46"/>
  <c r="E166" i="46"/>
  <c r="D166" i="46"/>
  <c r="E160" i="46"/>
  <c r="D160" i="46"/>
  <c r="E159" i="46"/>
  <c r="D159" i="46"/>
  <c r="E158" i="46"/>
  <c r="D158" i="46"/>
  <c r="E157" i="46"/>
  <c r="D157" i="46"/>
  <c r="E156" i="46"/>
  <c r="D156" i="46"/>
  <c r="E155" i="46"/>
  <c r="D155" i="46"/>
  <c r="E154" i="46"/>
  <c r="D154" i="46"/>
  <c r="E153" i="46"/>
  <c r="D153" i="46"/>
  <c r="E152" i="46"/>
  <c r="D152" i="46"/>
  <c r="E151" i="46"/>
  <c r="D151" i="46"/>
  <c r="E150" i="46"/>
  <c r="D150" i="46"/>
  <c r="E149" i="46"/>
  <c r="D149" i="46"/>
  <c r="E148" i="46"/>
  <c r="D148" i="46"/>
  <c r="E147" i="46"/>
  <c r="D147" i="46"/>
  <c r="E146" i="46"/>
  <c r="D146" i="46"/>
  <c r="E145" i="46"/>
  <c r="D145" i="46"/>
  <c r="E144" i="46"/>
  <c r="D144" i="46"/>
  <c r="E143" i="46"/>
  <c r="D143" i="46"/>
  <c r="E142" i="46"/>
  <c r="D142" i="46"/>
  <c r="E141" i="46"/>
  <c r="D141" i="46"/>
  <c r="E140" i="46"/>
  <c r="D140" i="46"/>
  <c r="E139" i="46"/>
  <c r="D139" i="46"/>
  <c r="E138" i="46"/>
  <c r="D138" i="46"/>
  <c r="E137" i="46"/>
  <c r="D137" i="46"/>
  <c r="E136" i="46"/>
  <c r="D136" i="46"/>
  <c r="E135" i="46"/>
  <c r="D135" i="46"/>
  <c r="E134" i="46"/>
  <c r="D134" i="46"/>
  <c r="E133" i="46"/>
  <c r="D133" i="46"/>
  <c r="E132" i="46"/>
  <c r="D132" i="46"/>
  <c r="E131" i="46"/>
  <c r="D131" i="46"/>
  <c r="E130" i="46"/>
  <c r="D130" i="46"/>
  <c r="E129" i="46"/>
  <c r="D129" i="46"/>
  <c r="E128" i="46"/>
  <c r="D128" i="46"/>
  <c r="E127" i="46"/>
  <c r="D127" i="46"/>
  <c r="E126" i="46"/>
  <c r="D126" i="46"/>
  <c r="E125" i="46"/>
  <c r="D125" i="46"/>
  <c r="E124" i="46"/>
  <c r="D124" i="46"/>
  <c r="E123" i="46"/>
  <c r="D123" i="46"/>
  <c r="E122" i="46"/>
  <c r="D122" i="46"/>
  <c r="E121" i="46"/>
  <c r="D121" i="46"/>
  <c r="E120" i="46"/>
  <c r="D120" i="46"/>
  <c r="E119" i="46"/>
  <c r="D119" i="46"/>
  <c r="E118" i="46"/>
  <c r="D118" i="46"/>
  <c r="E117" i="46"/>
  <c r="D117" i="46"/>
  <c r="E116" i="46"/>
  <c r="D116" i="46"/>
  <c r="E115" i="46"/>
  <c r="D115" i="46"/>
  <c r="E114" i="46"/>
  <c r="D114" i="46"/>
  <c r="E113" i="46"/>
  <c r="D113" i="46"/>
  <c r="E112" i="46"/>
  <c r="D112" i="46"/>
  <c r="E111" i="46"/>
  <c r="D111" i="46"/>
  <c r="E110" i="46"/>
  <c r="D110" i="46"/>
  <c r="E109" i="46"/>
  <c r="D109" i="46"/>
  <c r="E108" i="46"/>
  <c r="D108" i="46"/>
  <c r="E107" i="46"/>
  <c r="D107" i="46"/>
  <c r="E106" i="46"/>
  <c r="D106" i="46"/>
  <c r="E105" i="46"/>
  <c r="D105" i="46"/>
  <c r="E104" i="46"/>
  <c r="D104" i="46"/>
  <c r="E103" i="46"/>
  <c r="D103" i="46"/>
  <c r="E102" i="46"/>
  <c r="D102" i="46"/>
  <c r="E101" i="46"/>
  <c r="D101" i="46"/>
  <c r="E100" i="46"/>
  <c r="D100" i="46"/>
  <c r="E99" i="46"/>
  <c r="D99" i="46"/>
  <c r="E98" i="46"/>
  <c r="D98" i="46"/>
  <c r="E97" i="46"/>
  <c r="D97" i="46"/>
  <c r="E96" i="46"/>
  <c r="D96" i="46"/>
  <c r="E95" i="46"/>
  <c r="D95" i="46"/>
  <c r="E94" i="46"/>
  <c r="D94" i="46"/>
  <c r="E93" i="46"/>
  <c r="D93" i="46"/>
  <c r="E92" i="46"/>
  <c r="D92" i="46"/>
  <c r="E91" i="46"/>
  <c r="D91" i="46"/>
  <c r="E90" i="46"/>
  <c r="D90" i="46"/>
  <c r="E89" i="46"/>
  <c r="D89" i="46"/>
  <c r="E88" i="46"/>
  <c r="D88" i="46"/>
  <c r="E87" i="46"/>
  <c r="D87" i="46"/>
  <c r="E86" i="46"/>
  <c r="D86" i="46"/>
  <c r="E85" i="46"/>
  <c r="D85" i="46"/>
  <c r="E84" i="46"/>
  <c r="D84" i="46"/>
  <c r="E83" i="46"/>
  <c r="D83" i="46"/>
  <c r="E82" i="46"/>
  <c r="D82" i="46"/>
  <c r="E81" i="46"/>
  <c r="D81" i="46"/>
  <c r="E80" i="46"/>
  <c r="D80" i="46"/>
  <c r="E79" i="46"/>
  <c r="D79" i="46"/>
  <c r="E78" i="46"/>
  <c r="D78" i="46"/>
  <c r="E77" i="46"/>
  <c r="D77" i="46"/>
  <c r="E76" i="46"/>
  <c r="D76" i="46"/>
  <c r="E75" i="46"/>
  <c r="D75" i="46"/>
  <c r="E74" i="46"/>
  <c r="D74" i="46"/>
  <c r="E73" i="46"/>
  <c r="D73" i="46"/>
  <c r="E72" i="46"/>
  <c r="D72" i="46"/>
  <c r="E71" i="46"/>
  <c r="D71" i="46"/>
  <c r="E70" i="46"/>
  <c r="D70" i="46"/>
  <c r="E69" i="46"/>
  <c r="D69" i="46"/>
  <c r="E68" i="46"/>
  <c r="D68" i="46"/>
  <c r="E67" i="46"/>
  <c r="D67" i="46"/>
  <c r="E66" i="46"/>
  <c r="D66" i="46"/>
  <c r="E65" i="46"/>
  <c r="D65" i="46"/>
  <c r="E64" i="46"/>
  <c r="D64" i="46"/>
  <c r="E63" i="46"/>
  <c r="D63" i="46"/>
  <c r="E62" i="46"/>
  <c r="D62" i="46"/>
  <c r="E61" i="46"/>
  <c r="D61" i="46"/>
  <c r="E60" i="46"/>
  <c r="D60" i="46"/>
  <c r="E59" i="46"/>
  <c r="D59" i="46"/>
  <c r="E58" i="46"/>
  <c r="D58" i="46"/>
  <c r="E57" i="46"/>
  <c r="D57" i="46"/>
  <c r="E56" i="46"/>
  <c r="D56" i="46"/>
  <c r="E55" i="46"/>
  <c r="D55" i="46"/>
  <c r="E54" i="46"/>
  <c r="D54" i="46"/>
  <c r="E53" i="46"/>
  <c r="D53" i="46"/>
  <c r="E52" i="46"/>
  <c r="D52" i="46"/>
  <c r="E51" i="46"/>
  <c r="D51" i="46"/>
  <c r="E50" i="46"/>
  <c r="D50" i="46"/>
  <c r="E49" i="46"/>
  <c r="D49" i="46"/>
  <c r="E48" i="46"/>
  <c r="D48" i="46"/>
  <c r="E47" i="46"/>
  <c r="D47" i="46"/>
  <c r="E46" i="46"/>
  <c r="D46" i="46"/>
  <c r="E45" i="46"/>
  <c r="D45" i="46"/>
  <c r="E44" i="46"/>
  <c r="D44" i="46"/>
  <c r="E43" i="46"/>
  <c r="D43" i="46"/>
  <c r="E42" i="46"/>
  <c r="D42" i="46"/>
  <c r="E41" i="46"/>
  <c r="D41" i="46"/>
  <c r="E40" i="46"/>
  <c r="D40" i="46"/>
  <c r="E39" i="46"/>
  <c r="D39" i="46"/>
  <c r="E38" i="46"/>
  <c r="D38" i="46"/>
  <c r="E37" i="46"/>
  <c r="D37" i="46"/>
  <c r="E36" i="46"/>
  <c r="D36" i="46"/>
  <c r="E35" i="46"/>
  <c r="D35" i="46"/>
  <c r="E34" i="46"/>
  <c r="D34" i="46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E177" i="46" s="1"/>
  <c r="D21" i="46"/>
  <c r="D177" i="46" s="1"/>
  <c r="E20" i="46"/>
  <c r="D20" i="46"/>
  <c r="E19" i="46"/>
  <c r="D19" i="46"/>
  <c r="E18" i="46"/>
  <c r="D18" i="46"/>
  <c r="E17" i="46"/>
  <c r="E195" i="46" s="1"/>
  <c r="D17" i="46"/>
  <c r="D195" i="46" s="1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E8" i="46"/>
  <c r="E194" i="46" s="1"/>
  <c r="D8" i="46"/>
  <c r="D194" i="46" s="1"/>
  <c r="E7" i="46"/>
  <c r="D7" i="46"/>
  <c r="E6" i="46"/>
  <c r="D6" i="46"/>
  <c r="E5" i="46"/>
  <c r="E189" i="46" s="1"/>
  <c r="D5" i="46"/>
  <c r="E4" i="46"/>
  <c r="D4" i="46"/>
  <c r="E3" i="46"/>
  <c r="D3" i="46"/>
  <c r="E171" i="23"/>
  <c r="D171" i="23"/>
  <c r="E169" i="23"/>
  <c r="D169" i="23"/>
  <c r="E166" i="23"/>
  <c r="D166" i="23"/>
  <c r="E160" i="23"/>
  <c r="D160" i="23"/>
  <c r="E159" i="23"/>
  <c r="D159" i="23"/>
  <c r="E158" i="23"/>
  <c r="D158" i="23"/>
  <c r="E157" i="23"/>
  <c r="D157" i="23"/>
  <c r="E156" i="23"/>
  <c r="D156" i="23"/>
  <c r="E155" i="23"/>
  <c r="D155" i="23"/>
  <c r="E154" i="23"/>
  <c r="D154" i="23"/>
  <c r="E153" i="23"/>
  <c r="D153" i="23"/>
  <c r="E152" i="23"/>
  <c r="D152" i="23"/>
  <c r="E151" i="23"/>
  <c r="D151" i="23"/>
  <c r="E150" i="23"/>
  <c r="D150" i="23"/>
  <c r="E149" i="23"/>
  <c r="D149" i="23"/>
  <c r="E148" i="23"/>
  <c r="D148" i="23"/>
  <c r="E147" i="23"/>
  <c r="D147" i="23"/>
  <c r="E146" i="23"/>
  <c r="D146" i="23"/>
  <c r="E145" i="23"/>
  <c r="D145" i="23"/>
  <c r="E144" i="23"/>
  <c r="D144" i="23"/>
  <c r="E143" i="23"/>
  <c r="D143" i="23"/>
  <c r="E142" i="23"/>
  <c r="D142" i="23"/>
  <c r="E141" i="23"/>
  <c r="D141" i="23"/>
  <c r="E140" i="23"/>
  <c r="D140" i="23"/>
  <c r="E139" i="23"/>
  <c r="D139" i="23"/>
  <c r="E138" i="23"/>
  <c r="D138" i="23"/>
  <c r="E137" i="23"/>
  <c r="D137" i="23"/>
  <c r="E136" i="23"/>
  <c r="D136" i="23"/>
  <c r="E135" i="23"/>
  <c r="D135" i="23"/>
  <c r="E134" i="23"/>
  <c r="D134" i="23"/>
  <c r="E133" i="23"/>
  <c r="D133" i="23"/>
  <c r="E132" i="23"/>
  <c r="D132" i="23"/>
  <c r="E131" i="23"/>
  <c r="D131" i="23"/>
  <c r="E130" i="23"/>
  <c r="D130" i="23"/>
  <c r="E129" i="23"/>
  <c r="D129" i="23"/>
  <c r="E128" i="23"/>
  <c r="D128" i="23"/>
  <c r="E127" i="23"/>
  <c r="D127" i="23"/>
  <c r="E126" i="23"/>
  <c r="D126" i="23"/>
  <c r="E125" i="23"/>
  <c r="D125" i="23"/>
  <c r="E124" i="23"/>
  <c r="D124" i="23"/>
  <c r="E123" i="23"/>
  <c r="D123" i="23"/>
  <c r="E122" i="23"/>
  <c r="D122" i="23"/>
  <c r="E121" i="23"/>
  <c r="D121" i="23"/>
  <c r="E120" i="23"/>
  <c r="D120" i="23"/>
  <c r="E119" i="23"/>
  <c r="D119" i="23"/>
  <c r="E118" i="23"/>
  <c r="D118" i="23"/>
  <c r="E117" i="23"/>
  <c r="D117" i="23"/>
  <c r="E116" i="23"/>
  <c r="D116" i="23"/>
  <c r="E115" i="23"/>
  <c r="D115" i="23"/>
  <c r="E114" i="23"/>
  <c r="D114" i="23"/>
  <c r="E113" i="23"/>
  <c r="D113" i="23"/>
  <c r="E112" i="23"/>
  <c r="D112" i="23"/>
  <c r="E111" i="23"/>
  <c r="D111" i="23"/>
  <c r="E110" i="23"/>
  <c r="D110" i="23"/>
  <c r="E109" i="23"/>
  <c r="D109" i="23"/>
  <c r="E108" i="23"/>
  <c r="D108" i="23"/>
  <c r="E107" i="23"/>
  <c r="D107" i="23"/>
  <c r="E106" i="23"/>
  <c r="D106" i="23"/>
  <c r="E105" i="23"/>
  <c r="D105" i="23"/>
  <c r="E104" i="23"/>
  <c r="D104" i="23"/>
  <c r="E103" i="23"/>
  <c r="D103" i="23"/>
  <c r="E102" i="23"/>
  <c r="D102" i="23"/>
  <c r="E101" i="23"/>
  <c r="D101" i="23"/>
  <c r="E100" i="23"/>
  <c r="D100" i="23"/>
  <c r="E99" i="23"/>
  <c r="D99" i="23"/>
  <c r="E98" i="23"/>
  <c r="D98" i="23"/>
  <c r="E97" i="23"/>
  <c r="D97" i="23"/>
  <c r="E96" i="23"/>
  <c r="D96" i="23"/>
  <c r="E95" i="23"/>
  <c r="D95" i="23"/>
  <c r="E94" i="23"/>
  <c r="D94" i="23"/>
  <c r="E93" i="23"/>
  <c r="D93" i="23"/>
  <c r="E92" i="23"/>
  <c r="D92" i="23"/>
  <c r="E91" i="23"/>
  <c r="D91" i="23"/>
  <c r="E90" i="23"/>
  <c r="D90" i="23"/>
  <c r="E89" i="23"/>
  <c r="D89" i="23"/>
  <c r="E88" i="23"/>
  <c r="D88" i="23"/>
  <c r="E87" i="23"/>
  <c r="D87" i="23"/>
  <c r="E86" i="23"/>
  <c r="D86" i="23"/>
  <c r="E85" i="23"/>
  <c r="D85" i="23"/>
  <c r="E84" i="23"/>
  <c r="D84" i="23"/>
  <c r="E83" i="23"/>
  <c r="D83" i="23"/>
  <c r="E82" i="23"/>
  <c r="D82" i="23"/>
  <c r="E81" i="23"/>
  <c r="D81" i="23"/>
  <c r="E80" i="23"/>
  <c r="D80" i="23"/>
  <c r="E79" i="23"/>
  <c r="D79" i="23"/>
  <c r="E78" i="23"/>
  <c r="D78" i="23"/>
  <c r="E77" i="23"/>
  <c r="D77" i="23"/>
  <c r="E76" i="23"/>
  <c r="D76" i="23"/>
  <c r="E75" i="23"/>
  <c r="D75" i="23"/>
  <c r="E74" i="23"/>
  <c r="D74" i="23"/>
  <c r="E73" i="23"/>
  <c r="D73" i="23"/>
  <c r="E72" i="23"/>
  <c r="D72" i="23"/>
  <c r="E71" i="23"/>
  <c r="D71" i="23"/>
  <c r="E70" i="23"/>
  <c r="D70" i="23"/>
  <c r="E69" i="23"/>
  <c r="D69" i="23"/>
  <c r="E68" i="23"/>
  <c r="D68" i="23"/>
  <c r="E67" i="23"/>
  <c r="D67" i="23"/>
  <c r="E66" i="23"/>
  <c r="D66" i="23"/>
  <c r="E65" i="23"/>
  <c r="D65" i="23"/>
  <c r="E64" i="23"/>
  <c r="D64" i="23"/>
  <c r="E63" i="23"/>
  <c r="D63" i="23"/>
  <c r="E62" i="23"/>
  <c r="D62" i="23"/>
  <c r="E61" i="23"/>
  <c r="D61" i="23"/>
  <c r="E60" i="23"/>
  <c r="D60" i="23"/>
  <c r="E59" i="23"/>
  <c r="D59" i="23"/>
  <c r="E58" i="23"/>
  <c r="D58" i="23"/>
  <c r="E57" i="23"/>
  <c r="D57" i="23"/>
  <c r="E56" i="23"/>
  <c r="D56" i="23"/>
  <c r="E55" i="23"/>
  <c r="D55" i="23"/>
  <c r="E54" i="23"/>
  <c r="D54" i="23"/>
  <c r="E53" i="23"/>
  <c r="D53" i="23"/>
  <c r="E52" i="23"/>
  <c r="D52" i="23"/>
  <c r="E51" i="23"/>
  <c r="D51" i="23"/>
  <c r="E50" i="23"/>
  <c r="D50" i="23"/>
  <c r="E49" i="23"/>
  <c r="D49" i="23"/>
  <c r="E48" i="23"/>
  <c r="D48" i="23"/>
  <c r="E47" i="23"/>
  <c r="D47" i="23"/>
  <c r="E46" i="23"/>
  <c r="D46" i="23"/>
  <c r="E45" i="23"/>
  <c r="D45" i="23"/>
  <c r="E44" i="23"/>
  <c r="D44" i="23"/>
  <c r="E43" i="23"/>
  <c r="D43" i="23"/>
  <c r="E42" i="23"/>
  <c r="D42" i="23"/>
  <c r="E41" i="23"/>
  <c r="D41" i="23"/>
  <c r="E40" i="23"/>
  <c r="D40" i="23"/>
  <c r="E39" i="23"/>
  <c r="D39" i="23"/>
  <c r="E38" i="23"/>
  <c r="D38" i="23"/>
  <c r="E37" i="23"/>
  <c r="D37" i="23"/>
  <c r="E36" i="23"/>
  <c r="D36" i="23"/>
  <c r="E35" i="23"/>
  <c r="D35" i="23"/>
  <c r="E34" i="23"/>
  <c r="E174" i="23" s="1"/>
  <c r="D34" i="23"/>
  <c r="D174" i="23" s="1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E177" i="23" s="1"/>
  <c r="D21" i="23"/>
  <c r="D177" i="23" s="1"/>
  <c r="E20" i="23"/>
  <c r="D20" i="23"/>
  <c r="E19" i="23"/>
  <c r="D19" i="23"/>
  <c r="E18" i="23"/>
  <c r="D18" i="23"/>
  <c r="E17" i="23"/>
  <c r="E195" i="23" s="1"/>
  <c r="D17" i="23"/>
  <c r="D195" i="23" s="1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E8" i="23"/>
  <c r="D8" i="23"/>
  <c r="E7" i="23"/>
  <c r="D7" i="23"/>
  <c r="E6" i="23"/>
  <c r="E178" i="23" s="1"/>
  <c r="D6" i="23"/>
  <c r="E5" i="23"/>
  <c r="D5" i="23"/>
  <c r="E4" i="23"/>
  <c r="D4" i="23"/>
  <c r="E3" i="23"/>
  <c r="D3" i="23"/>
  <c r="E171" i="35"/>
  <c r="D171" i="35"/>
  <c r="E169" i="35"/>
  <c r="D169" i="35"/>
  <c r="E166" i="35"/>
  <c r="D166" i="35"/>
  <c r="E160" i="35"/>
  <c r="D160" i="35"/>
  <c r="E159" i="35"/>
  <c r="D159" i="35"/>
  <c r="E158" i="35"/>
  <c r="D158" i="35"/>
  <c r="E157" i="35"/>
  <c r="D157" i="35"/>
  <c r="E156" i="35"/>
  <c r="D156" i="35"/>
  <c r="E155" i="35"/>
  <c r="D155" i="35"/>
  <c r="E154" i="35"/>
  <c r="D154" i="35"/>
  <c r="E153" i="35"/>
  <c r="D153" i="35"/>
  <c r="E152" i="35"/>
  <c r="D152" i="35"/>
  <c r="E151" i="35"/>
  <c r="D151" i="35"/>
  <c r="E150" i="35"/>
  <c r="D150" i="35"/>
  <c r="E149" i="35"/>
  <c r="D149" i="35"/>
  <c r="E148" i="35"/>
  <c r="D148" i="35"/>
  <c r="E147" i="35"/>
  <c r="D147" i="35"/>
  <c r="E146" i="35"/>
  <c r="D146" i="35"/>
  <c r="E145" i="35"/>
  <c r="D145" i="35"/>
  <c r="E144" i="35"/>
  <c r="D144" i="35"/>
  <c r="E143" i="35"/>
  <c r="D143" i="35"/>
  <c r="E142" i="35"/>
  <c r="D142" i="35"/>
  <c r="E141" i="35"/>
  <c r="D141" i="35"/>
  <c r="E140" i="35"/>
  <c r="D140" i="35"/>
  <c r="E139" i="35"/>
  <c r="D139" i="35"/>
  <c r="E138" i="35"/>
  <c r="D138" i="35"/>
  <c r="E137" i="35"/>
  <c r="D137" i="35"/>
  <c r="E136" i="35"/>
  <c r="D136" i="35"/>
  <c r="E135" i="35"/>
  <c r="D135" i="35"/>
  <c r="E134" i="35"/>
  <c r="D134" i="35"/>
  <c r="E133" i="35"/>
  <c r="D133" i="35"/>
  <c r="E132" i="35"/>
  <c r="D132" i="35"/>
  <c r="E131" i="35"/>
  <c r="D131" i="35"/>
  <c r="E130" i="35"/>
  <c r="D130" i="35"/>
  <c r="E129" i="35"/>
  <c r="D129" i="35"/>
  <c r="E128" i="35"/>
  <c r="D128" i="35"/>
  <c r="E127" i="35"/>
  <c r="D127" i="35"/>
  <c r="E126" i="35"/>
  <c r="D126" i="35"/>
  <c r="E125" i="35"/>
  <c r="D125" i="35"/>
  <c r="E124" i="35"/>
  <c r="D124" i="35"/>
  <c r="E123" i="35"/>
  <c r="D123" i="35"/>
  <c r="E122" i="35"/>
  <c r="D122" i="35"/>
  <c r="E121" i="35"/>
  <c r="D121" i="35"/>
  <c r="E120" i="35"/>
  <c r="D120" i="35"/>
  <c r="E119" i="35"/>
  <c r="D119" i="35"/>
  <c r="E118" i="35"/>
  <c r="D118" i="35"/>
  <c r="E117" i="35"/>
  <c r="D117" i="35"/>
  <c r="E116" i="35"/>
  <c r="D116" i="35"/>
  <c r="E115" i="35"/>
  <c r="D115" i="35"/>
  <c r="E114" i="35"/>
  <c r="D114" i="35"/>
  <c r="E113" i="35"/>
  <c r="D113" i="35"/>
  <c r="E112" i="35"/>
  <c r="D112" i="35"/>
  <c r="E111" i="35"/>
  <c r="D111" i="35"/>
  <c r="E110" i="35"/>
  <c r="D110" i="35"/>
  <c r="E109" i="35"/>
  <c r="D109" i="35"/>
  <c r="E108" i="35"/>
  <c r="D108" i="35"/>
  <c r="E107" i="35"/>
  <c r="D107" i="35"/>
  <c r="E106" i="35"/>
  <c r="D106" i="35"/>
  <c r="E105" i="35"/>
  <c r="D105" i="35"/>
  <c r="E104" i="35"/>
  <c r="D104" i="35"/>
  <c r="E103" i="35"/>
  <c r="D103" i="35"/>
  <c r="E102" i="35"/>
  <c r="D102" i="35"/>
  <c r="E101" i="35"/>
  <c r="D101" i="35"/>
  <c r="E100" i="35"/>
  <c r="D100" i="35"/>
  <c r="E99" i="35"/>
  <c r="D99" i="35"/>
  <c r="E98" i="35"/>
  <c r="D98" i="35"/>
  <c r="E97" i="35"/>
  <c r="D97" i="35"/>
  <c r="E96" i="35"/>
  <c r="D96" i="35"/>
  <c r="E95" i="35"/>
  <c r="D95" i="35"/>
  <c r="E94" i="35"/>
  <c r="D94" i="35"/>
  <c r="E93" i="35"/>
  <c r="D93" i="35"/>
  <c r="E92" i="35"/>
  <c r="D92" i="35"/>
  <c r="E91" i="35"/>
  <c r="D91" i="35"/>
  <c r="E90" i="35"/>
  <c r="D90" i="35"/>
  <c r="E89" i="35"/>
  <c r="D89" i="35"/>
  <c r="E88" i="35"/>
  <c r="D88" i="35"/>
  <c r="E87" i="35"/>
  <c r="D87" i="35"/>
  <c r="E86" i="35"/>
  <c r="D86" i="35"/>
  <c r="E85" i="35"/>
  <c r="D85" i="35"/>
  <c r="E84" i="35"/>
  <c r="D84" i="35"/>
  <c r="E83" i="35"/>
  <c r="D83" i="35"/>
  <c r="E82" i="35"/>
  <c r="D82" i="35"/>
  <c r="E81" i="35"/>
  <c r="D81" i="35"/>
  <c r="E80" i="35"/>
  <c r="D80" i="35"/>
  <c r="E79" i="35"/>
  <c r="D79" i="35"/>
  <c r="E78" i="35"/>
  <c r="D78" i="35"/>
  <c r="E77" i="35"/>
  <c r="D77" i="35"/>
  <c r="E76" i="35"/>
  <c r="D76" i="35"/>
  <c r="E75" i="35"/>
  <c r="D75" i="35"/>
  <c r="E74" i="35"/>
  <c r="D74" i="35"/>
  <c r="E73" i="35"/>
  <c r="D73" i="35"/>
  <c r="E72" i="35"/>
  <c r="D72" i="35"/>
  <c r="E71" i="35"/>
  <c r="D71" i="35"/>
  <c r="E70" i="35"/>
  <c r="D70" i="35"/>
  <c r="E69" i="35"/>
  <c r="D69" i="35"/>
  <c r="E68" i="35"/>
  <c r="D68" i="35"/>
  <c r="E67" i="35"/>
  <c r="D67" i="35"/>
  <c r="E66" i="35"/>
  <c r="D66" i="35"/>
  <c r="E65" i="35"/>
  <c r="D65" i="35"/>
  <c r="E64" i="35"/>
  <c r="D64" i="35"/>
  <c r="E63" i="35"/>
  <c r="D63" i="35"/>
  <c r="E62" i="35"/>
  <c r="D62" i="35"/>
  <c r="E61" i="35"/>
  <c r="D61" i="35"/>
  <c r="E60" i="35"/>
  <c r="D60" i="35"/>
  <c r="E59" i="35"/>
  <c r="D59" i="35"/>
  <c r="E58" i="35"/>
  <c r="D58" i="35"/>
  <c r="E57" i="35"/>
  <c r="D57" i="35"/>
  <c r="E56" i="35"/>
  <c r="D56" i="35"/>
  <c r="E55" i="35"/>
  <c r="D55" i="35"/>
  <c r="E54" i="35"/>
  <c r="D54" i="35"/>
  <c r="E53" i="35"/>
  <c r="D53" i="35"/>
  <c r="E52" i="35"/>
  <c r="D52" i="35"/>
  <c r="E51" i="35"/>
  <c r="D51" i="35"/>
  <c r="E50" i="35"/>
  <c r="D50" i="35"/>
  <c r="E49" i="35"/>
  <c r="D49" i="35"/>
  <c r="E48" i="35"/>
  <c r="D48" i="35"/>
  <c r="E47" i="35"/>
  <c r="D47" i="35"/>
  <c r="E46" i="35"/>
  <c r="D46" i="35"/>
  <c r="E45" i="35"/>
  <c r="D45" i="35"/>
  <c r="E44" i="35"/>
  <c r="D44" i="35"/>
  <c r="E43" i="35"/>
  <c r="D43" i="35"/>
  <c r="E42" i="35"/>
  <c r="D42" i="35"/>
  <c r="E41" i="35"/>
  <c r="D41" i="35"/>
  <c r="E40" i="35"/>
  <c r="D40" i="35"/>
  <c r="E39" i="35"/>
  <c r="D39" i="35"/>
  <c r="E38" i="35"/>
  <c r="D38" i="35"/>
  <c r="E37" i="35"/>
  <c r="D37" i="35"/>
  <c r="E36" i="35"/>
  <c r="D36" i="35"/>
  <c r="E35" i="35"/>
  <c r="D35" i="35"/>
  <c r="E34" i="35"/>
  <c r="D34" i="35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E177" i="35" s="1"/>
  <c r="D21" i="35"/>
  <c r="D177" i="35" s="1"/>
  <c r="E20" i="35"/>
  <c r="D20" i="35"/>
  <c r="E19" i="35"/>
  <c r="D19" i="35"/>
  <c r="E18" i="35"/>
  <c r="D18" i="35"/>
  <c r="E17" i="35"/>
  <c r="E195" i="35" s="1"/>
  <c r="D17" i="35"/>
  <c r="D195" i="35" s="1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E8" i="35"/>
  <c r="D8" i="35"/>
  <c r="E7" i="35"/>
  <c r="D7" i="35"/>
  <c r="E6" i="35"/>
  <c r="D6" i="35"/>
  <c r="E5" i="35"/>
  <c r="D5" i="35"/>
  <c r="E4" i="35"/>
  <c r="D4" i="35"/>
  <c r="E3" i="35"/>
  <c r="D3" i="35"/>
  <c r="E171" i="45"/>
  <c r="D171" i="45"/>
  <c r="E169" i="45"/>
  <c r="D169" i="45"/>
  <c r="E166" i="45"/>
  <c r="D166" i="45"/>
  <c r="E160" i="45"/>
  <c r="D160" i="45"/>
  <c r="E159" i="45"/>
  <c r="D159" i="45"/>
  <c r="E158" i="45"/>
  <c r="D158" i="45"/>
  <c r="E157" i="45"/>
  <c r="D157" i="45"/>
  <c r="E156" i="45"/>
  <c r="D156" i="45"/>
  <c r="E155" i="45"/>
  <c r="D155" i="45"/>
  <c r="E154" i="45"/>
  <c r="D154" i="45"/>
  <c r="E153" i="45"/>
  <c r="D153" i="45"/>
  <c r="E152" i="45"/>
  <c r="D152" i="45"/>
  <c r="E151" i="45"/>
  <c r="D151" i="45"/>
  <c r="E150" i="45"/>
  <c r="D150" i="45"/>
  <c r="E149" i="45"/>
  <c r="D149" i="45"/>
  <c r="E148" i="45"/>
  <c r="D148" i="45"/>
  <c r="E147" i="45"/>
  <c r="D147" i="45"/>
  <c r="E146" i="45"/>
  <c r="D146" i="45"/>
  <c r="E145" i="45"/>
  <c r="D145" i="45"/>
  <c r="E144" i="45"/>
  <c r="D144" i="45"/>
  <c r="E143" i="45"/>
  <c r="D143" i="45"/>
  <c r="E142" i="45"/>
  <c r="D142" i="45"/>
  <c r="E141" i="45"/>
  <c r="D141" i="45"/>
  <c r="E140" i="45"/>
  <c r="D140" i="45"/>
  <c r="E139" i="45"/>
  <c r="D139" i="45"/>
  <c r="E138" i="45"/>
  <c r="D138" i="45"/>
  <c r="E137" i="45"/>
  <c r="D137" i="45"/>
  <c r="E136" i="45"/>
  <c r="D136" i="45"/>
  <c r="E135" i="45"/>
  <c r="D135" i="45"/>
  <c r="E134" i="45"/>
  <c r="D134" i="45"/>
  <c r="E133" i="45"/>
  <c r="D133" i="45"/>
  <c r="E132" i="45"/>
  <c r="D132" i="45"/>
  <c r="E131" i="45"/>
  <c r="D131" i="45"/>
  <c r="E130" i="45"/>
  <c r="D130" i="45"/>
  <c r="E129" i="45"/>
  <c r="D129" i="45"/>
  <c r="E128" i="45"/>
  <c r="D128" i="45"/>
  <c r="E127" i="45"/>
  <c r="D127" i="45"/>
  <c r="E126" i="45"/>
  <c r="D126" i="45"/>
  <c r="E125" i="45"/>
  <c r="D125" i="45"/>
  <c r="E124" i="45"/>
  <c r="D124" i="45"/>
  <c r="E123" i="45"/>
  <c r="D123" i="45"/>
  <c r="E122" i="45"/>
  <c r="D122" i="45"/>
  <c r="E121" i="45"/>
  <c r="D121" i="45"/>
  <c r="E120" i="45"/>
  <c r="D120" i="45"/>
  <c r="E119" i="45"/>
  <c r="D119" i="45"/>
  <c r="E118" i="45"/>
  <c r="D118" i="45"/>
  <c r="E117" i="45"/>
  <c r="D117" i="45"/>
  <c r="E116" i="45"/>
  <c r="D116" i="45"/>
  <c r="E115" i="45"/>
  <c r="D115" i="45"/>
  <c r="E114" i="45"/>
  <c r="D114" i="45"/>
  <c r="E113" i="45"/>
  <c r="D113" i="45"/>
  <c r="E112" i="45"/>
  <c r="D112" i="45"/>
  <c r="E111" i="45"/>
  <c r="D111" i="45"/>
  <c r="E110" i="45"/>
  <c r="D110" i="45"/>
  <c r="E109" i="45"/>
  <c r="D109" i="45"/>
  <c r="E108" i="45"/>
  <c r="D108" i="45"/>
  <c r="E107" i="45"/>
  <c r="D107" i="45"/>
  <c r="E106" i="45"/>
  <c r="D106" i="45"/>
  <c r="E105" i="45"/>
  <c r="D105" i="45"/>
  <c r="E104" i="45"/>
  <c r="D104" i="45"/>
  <c r="E103" i="45"/>
  <c r="D103" i="45"/>
  <c r="E102" i="45"/>
  <c r="D102" i="45"/>
  <c r="E101" i="45"/>
  <c r="D101" i="45"/>
  <c r="E100" i="45"/>
  <c r="D100" i="45"/>
  <c r="E99" i="45"/>
  <c r="D99" i="45"/>
  <c r="E98" i="45"/>
  <c r="D98" i="45"/>
  <c r="E97" i="45"/>
  <c r="D97" i="45"/>
  <c r="E96" i="45"/>
  <c r="D96" i="45"/>
  <c r="E95" i="45"/>
  <c r="D95" i="45"/>
  <c r="E94" i="45"/>
  <c r="D94" i="45"/>
  <c r="E93" i="45"/>
  <c r="D93" i="45"/>
  <c r="E92" i="45"/>
  <c r="D92" i="45"/>
  <c r="E91" i="45"/>
  <c r="D91" i="45"/>
  <c r="E90" i="45"/>
  <c r="D90" i="45"/>
  <c r="E89" i="45"/>
  <c r="D89" i="45"/>
  <c r="E88" i="45"/>
  <c r="D88" i="45"/>
  <c r="E87" i="45"/>
  <c r="D87" i="45"/>
  <c r="E86" i="45"/>
  <c r="D86" i="45"/>
  <c r="E85" i="45"/>
  <c r="D85" i="45"/>
  <c r="E84" i="45"/>
  <c r="D84" i="45"/>
  <c r="E83" i="45"/>
  <c r="D83" i="45"/>
  <c r="E82" i="45"/>
  <c r="D82" i="45"/>
  <c r="E81" i="45"/>
  <c r="D81" i="45"/>
  <c r="E80" i="45"/>
  <c r="D80" i="45"/>
  <c r="E79" i="45"/>
  <c r="D79" i="45"/>
  <c r="E78" i="45"/>
  <c r="D78" i="45"/>
  <c r="E77" i="45"/>
  <c r="D77" i="45"/>
  <c r="E76" i="45"/>
  <c r="D76" i="45"/>
  <c r="E75" i="45"/>
  <c r="D75" i="45"/>
  <c r="E74" i="45"/>
  <c r="D74" i="45"/>
  <c r="E73" i="45"/>
  <c r="D73" i="45"/>
  <c r="E72" i="45"/>
  <c r="D72" i="45"/>
  <c r="E71" i="45"/>
  <c r="D71" i="45"/>
  <c r="E70" i="45"/>
  <c r="D70" i="45"/>
  <c r="E69" i="45"/>
  <c r="D69" i="45"/>
  <c r="E68" i="45"/>
  <c r="D68" i="45"/>
  <c r="E67" i="45"/>
  <c r="D67" i="45"/>
  <c r="E66" i="45"/>
  <c r="D66" i="45"/>
  <c r="E65" i="45"/>
  <c r="D65" i="45"/>
  <c r="E64" i="45"/>
  <c r="D64" i="45"/>
  <c r="E63" i="45"/>
  <c r="D63" i="45"/>
  <c r="E62" i="45"/>
  <c r="D62" i="45"/>
  <c r="E61" i="45"/>
  <c r="D61" i="45"/>
  <c r="E60" i="45"/>
  <c r="D60" i="45"/>
  <c r="E59" i="45"/>
  <c r="D59" i="45"/>
  <c r="E58" i="45"/>
  <c r="D58" i="45"/>
  <c r="E57" i="45"/>
  <c r="D57" i="45"/>
  <c r="E56" i="45"/>
  <c r="D56" i="45"/>
  <c r="E55" i="45"/>
  <c r="D55" i="45"/>
  <c r="E54" i="45"/>
  <c r="D54" i="45"/>
  <c r="E53" i="45"/>
  <c r="D53" i="45"/>
  <c r="E52" i="45"/>
  <c r="D52" i="45"/>
  <c r="E51" i="45"/>
  <c r="D51" i="45"/>
  <c r="E50" i="45"/>
  <c r="D50" i="45"/>
  <c r="E49" i="45"/>
  <c r="D49" i="45"/>
  <c r="E48" i="45"/>
  <c r="D48" i="45"/>
  <c r="E47" i="45"/>
  <c r="D47" i="45"/>
  <c r="E46" i="45"/>
  <c r="D46" i="45"/>
  <c r="E45" i="45"/>
  <c r="D45" i="45"/>
  <c r="E44" i="45"/>
  <c r="D44" i="45"/>
  <c r="E43" i="45"/>
  <c r="D43" i="45"/>
  <c r="E42" i="45"/>
  <c r="D42" i="45"/>
  <c r="E41" i="45"/>
  <c r="D41" i="45"/>
  <c r="E40" i="45"/>
  <c r="D40" i="45"/>
  <c r="E39" i="45"/>
  <c r="D39" i="45"/>
  <c r="E38" i="45"/>
  <c r="D38" i="45"/>
  <c r="E37" i="45"/>
  <c r="D37" i="45"/>
  <c r="E36" i="45"/>
  <c r="D36" i="45"/>
  <c r="E35" i="45"/>
  <c r="D35" i="45"/>
  <c r="E34" i="45"/>
  <c r="D34" i="45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E177" i="45" s="1"/>
  <c r="D21" i="45"/>
  <c r="D177" i="45" s="1"/>
  <c r="E20" i="45"/>
  <c r="D20" i="45"/>
  <c r="E19" i="45"/>
  <c r="D19" i="45"/>
  <c r="E18" i="45"/>
  <c r="D18" i="45"/>
  <c r="E17" i="45"/>
  <c r="E195" i="45" s="1"/>
  <c r="D17" i="45"/>
  <c r="D195" i="45" s="1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E8" i="45"/>
  <c r="D8" i="45"/>
  <c r="D194" i="45" s="1"/>
  <c r="E7" i="45"/>
  <c r="D7" i="45"/>
  <c r="E6" i="45"/>
  <c r="D6" i="45"/>
  <c r="E5" i="45"/>
  <c r="D5" i="45"/>
  <c r="E4" i="45"/>
  <c r="D4" i="45"/>
  <c r="E3" i="45"/>
  <c r="D3" i="45"/>
  <c r="E171" i="29"/>
  <c r="D171" i="29"/>
  <c r="E169" i="29"/>
  <c r="D169" i="29"/>
  <c r="E166" i="29"/>
  <c r="D166" i="29"/>
  <c r="E160" i="29"/>
  <c r="D160" i="29"/>
  <c r="E159" i="29"/>
  <c r="D159" i="29"/>
  <c r="E158" i="29"/>
  <c r="D158" i="29"/>
  <c r="E157" i="29"/>
  <c r="D157" i="29"/>
  <c r="E156" i="29"/>
  <c r="D156" i="29"/>
  <c r="E155" i="29"/>
  <c r="D155" i="29"/>
  <c r="E154" i="29"/>
  <c r="D154" i="29"/>
  <c r="E153" i="29"/>
  <c r="D153" i="29"/>
  <c r="E152" i="29"/>
  <c r="D152" i="29"/>
  <c r="E151" i="29"/>
  <c r="D151" i="29"/>
  <c r="E150" i="29"/>
  <c r="D150" i="29"/>
  <c r="E149" i="29"/>
  <c r="D149" i="29"/>
  <c r="E148" i="29"/>
  <c r="D148" i="29"/>
  <c r="E147" i="29"/>
  <c r="D147" i="29"/>
  <c r="E146" i="29"/>
  <c r="D146" i="29"/>
  <c r="E145" i="29"/>
  <c r="D145" i="29"/>
  <c r="E144" i="29"/>
  <c r="D144" i="29"/>
  <c r="E143" i="29"/>
  <c r="D143" i="29"/>
  <c r="E142" i="29"/>
  <c r="D142" i="29"/>
  <c r="E141" i="29"/>
  <c r="D141" i="29"/>
  <c r="E140" i="29"/>
  <c r="D140" i="29"/>
  <c r="E139" i="29"/>
  <c r="D139" i="29"/>
  <c r="E138" i="29"/>
  <c r="D138" i="29"/>
  <c r="E137" i="29"/>
  <c r="D137" i="29"/>
  <c r="E136" i="29"/>
  <c r="D136" i="29"/>
  <c r="E135" i="29"/>
  <c r="D135" i="29"/>
  <c r="E134" i="29"/>
  <c r="D134" i="29"/>
  <c r="E133" i="29"/>
  <c r="D133" i="29"/>
  <c r="E132" i="29"/>
  <c r="D132" i="29"/>
  <c r="E131" i="29"/>
  <c r="D131" i="29"/>
  <c r="E130" i="29"/>
  <c r="D130" i="29"/>
  <c r="E129" i="29"/>
  <c r="D129" i="29"/>
  <c r="E128" i="29"/>
  <c r="D128" i="29"/>
  <c r="E127" i="29"/>
  <c r="D127" i="29"/>
  <c r="E126" i="29"/>
  <c r="D126" i="29"/>
  <c r="E125" i="29"/>
  <c r="D125" i="29"/>
  <c r="E124" i="29"/>
  <c r="D124" i="29"/>
  <c r="E123" i="29"/>
  <c r="D123" i="29"/>
  <c r="E122" i="29"/>
  <c r="D122" i="29"/>
  <c r="E121" i="29"/>
  <c r="D121" i="29"/>
  <c r="E120" i="29"/>
  <c r="D120" i="29"/>
  <c r="E119" i="29"/>
  <c r="D119" i="29"/>
  <c r="E118" i="29"/>
  <c r="D118" i="29"/>
  <c r="E117" i="29"/>
  <c r="D117" i="29"/>
  <c r="E116" i="29"/>
  <c r="D116" i="29"/>
  <c r="E115" i="29"/>
  <c r="D115" i="29"/>
  <c r="E114" i="29"/>
  <c r="D114" i="29"/>
  <c r="E113" i="29"/>
  <c r="D113" i="29"/>
  <c r="E112" i="29"/>
  <c r="D112" i="29"/>
  <c r="E111" i="29"/>
  <c r="D111" i="29"/>
  <c r="E110" i="29"/>
  <c r="D110" i="29"/>
  <c r="E109" i="29"/>
  <c r="D109" i="29"/>
  <c r="E108" i="29"/>
  <c r="D108" i="29"/>
  <c r="E107" i="29"/>
  <c r="D107" i="29"/>
  <c r="E106" i="29"/>
  <c r="D106" i="29"/>
  <c r="E105" i="29"/>
  <c r="D105" i="29"/>
  <c r="E104" i="29"/>
  <c r="D104" i="29"/>
  <c r="E103" i="29"/>
  <c r="D103" i="29"/>
  <c r="E102" i="29"/>
  <c r="D102" i="29"/>
  <c r="E101" i="29"/>
  <c r="D101" i="29"/>
  <c r="E100" i="29"/>
  <c r="D100" i="29"/>
  <c r="E99" i="29"/>
  <c r="D99" i="29"/>
  <c r="E98" i="29"/>
  <c r="D98" i="29"/>
  <c r="E97" i="29"/>
  <c r="D97" i="29"/>
  <c r="E96" i="29"/>
  <c r="D96" i="29"/>
  <c r="E95" i="29"/>
  <c r="D95" i="29"/>
  <c r="E94" i="29"/>
  <c r="D94" i="29"/>
  <c r="E93" i="29"/>
  <c r="D93" i="29"/>
  <c r="E92" i="29"/>
  <c r="D92" i="29"/>
  <c r="E91" i="29"/>
  <c r="D91" i="29"/>
  <c r="E90" i="29"/>
  <c r="D90" i="29"/>
  <c r="E89" i="29"/>
  <c r="D89" i="29"/>
  <c r="E88" i="29"/>
  <c r="D88" i="29"/>
  <c r="E87" i="29"/>
  <c r="D87" i="29"/>
  <c r="E86" i="29"/>
  <c r="D86" i="29"/>
  <c r="E85" i="29"/>
  <c r="D85" i="29"/>
  <c r="E84" i="29"/>
  <c r="D84" i="29"/>
  <c r="E83" i="29"/>
  <c r="D83" i="29"/>
  <c r="E82" i="29"/>
  <c r="D82" i="29"/>
  <c r="E81" i="29"/>
  <c r="D81" i="29"/>
  <c r="E80" i="29"/>
  <c r="D80" i="29"/>
  <c r="E79" i="29"/>
  <c r="D79" i="29"/>
  <c r="E78" i="29"/>
  <c r="D78" i="29"/>
  <c r="E77" i="29"/>
  <c r="D77" i="29"/>
  <c r="E76" i="29"/>
  <c r="D76" i="29"/>
  <c r="E75" i="29"/>
  <c r="D75" i="29"/>
  <c r="E74" i="29"/>
  <c r="D74" i="29"/>
  <c r="E73" i="29"/>
  <c r="D73" i="29"/>
  <c r="E72" i="29"/>
  <c r="D72" i="29"/>
  <c r="E71" i="29"/>
  <c r="D71" i="29"/>
  <c r="E70" i="29"/>
  <c r="D70" i="29"/>
  <c r="E69" i="29"/>
  <c r="D69" i="29"/>
  <c r="E68" i="29"/>
  <c r="D68" i="29"/>
  <c r="E67" i="29"/>
  <c r="D67" i="29"/>
  <c r="E66" i="29"/>
  <c r="D66" i="29"/>
  <c r="E65" i="29"/>
  <c r="D65" i="29"/>
  <c r="E64" i="29"/>
  <c r="D64" i="29"/>
  <c r="E63" i="29"/>
  <c r="D63" i="29"/>
  <c r="E62" i="29"/>
  <c r="D62" i="29"/>
  <c r="E61" i="29"/>
  <c r="D61" i="29"/>
  <c r="E60" i="29"/>
  <c r="D60" i="29"/>
  <c r="E59" i="29"/>
  <c r="D59" i="29"/>
  <c r="E58" i="29"/>
  <c r="D58" i="29"/>
  <c r="E57" i="29"/>
  <c r="D57" i="29"/>
  <c r="E56" i="29"/>
  <c r="D56" i="29"/>
  <c r="E55" i="29"/>
  <c r="D55" i="29"/>
  <c r="E54" i="29"/>
  <c r="D54" i="29"/>
  <c r="E53" i="29"/>
  <c r="D53" i="29"/>
  <c r="E52" i="29"/>
  <c r="D52" i="29"/>
  <c r="E51" i="29"/>
  <c r="D51" i="29"/>
  <c r="E50" i="29"/>
  <c r="D50" i="29"/>
  <c r="E49" i="29"/>
  <c r="D49" i="29"/>
  <c r="E48" i="29"/>
  <c r="D48" i="29"/>
  <c r="E47" i="29"/>
  <c r="D47" i="29"/>
  <c r="E46" i="29"/>
  <c r="D46" i="29"/>
  <c r="E45" i="29"/>
  <c r="D45" i="29"/>
  <c r="E44" i="29"/>
  <c r="D44" i="29"/>
  <c r="E43" i="29"/>
  <c r="D43" i="29"/>
  <c r="E42" i="29"/>
  <c r="D42" i="29"/>
  <c r="E41" i="29"/>
  <c r="D41" i="29"/>
  <c r="E40" i="29"/>
  <c r="D40" i="29"/>
  <c r="E39" i="29"/>
  <c r="D39" i="29"/>
  <c r="E38" i="29"/>
  <c r="D38" i="29"/>
  <c r="E37" i="29"/>
  <c r="E188" i="29" s="1"/>
  <c r="D37" i="29"/>
  <c r="E36" i="29"/>
  <c r="D36" i="29"/>
  <c r="E35" i="29"/>
  <c r="D35" i="29"/>
  <c r="E34" i="29"/>
  <c r="D34" i="29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E177" i="29" s="1"/>
  <c r="D21" i="29"/>
  <c r="D177" i="29" s="1"/>
  <c r="E20" i="29"/>
  <c r="D20" i="29"/>
  <c r="E19" i="29"/>
  <c r="D19" i="29"/>
  <c r="E18" i="29"/>
  <c r="D18" i="29"/>
  <c r="E17" i="29"/>
  <c r="E195" i="29" s="1"/>
  <c r="D17" i="29"/>
  <c r="D195" i="29" s="1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E8" i="29"/>
  <c r="E194" i="29" s="1"/>
  <c r="D8" i="29"/>
  <c r="E7" i="29"/>
  <c r="D7" i="29"/>
  <c r="E6" i="29"/>
  <c r="D6" i="29"/>
  <c r="E5" i="29"/>
  <c r="D5" i="29"/>
  <c r="E4" i="29"/>
  <c r="D4" i="29"/>
  <c r="E3" i="29"/>
  <c r="D3" i="29"/>
  <c r="E171" i="44"/>
  <c r="D171" i="44"/>
  <c r="E169" i="44"/>
  <c r="D169" i="44"/>
  <c r="E166" i="44"/>
  <c r="D166" i="44"/>
  <c r="E160" i="44"/>
  <c r="D160" i="44"/>
  <c r="E159" i="44"/>
  <c r="D159" i="44"/>
  <c r="E158" i="44"/>
  <c r="D158" i="44"/>
  <c r="E157" i="44"/>
  <c r="D157" i="44"/>
  <c r="E156" i="44"/>
  <c r="D156" i="44"/>
  <c r="E155" i="44"/>
  <c r="D155" i="44"/>
  <c r="E154" i="44"/>
  <c r="D154" i="44"/>
  <c r="E153" i="44"/>
  <c r="D153" i="44"/>
  <c r="E152" i="44"/>
  <c r="D152" i="44"/>
  <c r="E151" i="44"/>
  <c r="D151" i="44"/>
  <c r="E150" i="44"/>
  <c r="D150" i="44"/>
  <c r="E149" i="44"/>
  <c r="D149" i="44"/>
  <c r="E148" i="44"/>
  <c r="D148" i="44"/>
  <c r="E147" i="44"/>
  <c r="D147" i="44"/>
  <c r="E146" i="44"/>
  <c r="D146" i="44"/>
  <c r="E145" i="44"/>
  <c r="D145" i="44"/>
  <c r="E144" i="44"/>
  <c r="D144" i="44"/>
  <c r="E143" i="44"/>
  <c r="D143" i="44"/>
  <c r="E142" i="44"/>
  <c r="D142" i="44"/>
  <c r="E141" i="44"/>
  <c r="D141" i="44"/>
  <c r="E140" i="44"/>
  <c r="D140" i="44"/>
  <c r="E139" i="44"/>
  <c r="D139" i="44"/>
  <c r="E138" i="44"/>
  <c r="D138" i="44"/>
  <c r="E137" i="44"/>
  <c r="D137" i="44"/>
  <c r="E136" i="44"/>
  <c r="D136" i="44"/>
  <c r="E135" i="44"/>
  <c r="D135" i="44"/>
  <c r="E134" i="44"/>
  <c r="D134" i="44"/>
  <c r="E133" i="44"/>
  <c r="D133" i="44"/>
  <c r="E132" i="44"/>
  <c r="D132" i="44"/>
  <c r="E131" i="44"/>
  <c r="D131" i="44"/>
  <c r="E130" i="44"/>
  <c r="D130" i="44"/>
  <c r="E129" i="44"/>
  <c r="D129" i="44"/>
  <c r="E128" i="44"/>
  <c r="D128" i="44"/>
  <c r="E127" i="44"/>
  <c r="D127" i="44"/>
  <c r="E126" i="44"/>
  <c r="D126" i="44"/>
  <c r="E125" i="44"/>
  <c r="D125" i="44"/>
  <c r="E124" i="44"/>
  <c r="D124" i="44"/>
  <c r="E123" i="44"/>
  <c r="D123" i="44"/>
  <c r="E122" i="44"/>
  <c r="D122" i="44"/>
  <c r="E121" i="44"/>
  <c r="D121" i="44"/>
  <c r="E120" i="44"/>
  <c r="D120" i="44"/>
  <c r="E119" i="44"/>
  <c r="D119" i="44"/>
  <c r="E118" i="44"/>
  <c r="D118" i="44"/>
  <c r="E117" i="44"/>
  <c r="D117" i="44"/>
  <c r="E116" i="44"/>
  <c r="D116" i="44"/>
  <c r="E115" i="44"/>
  <c r="D115" i="44"/>
  <c r="E114" i="44"/>
  <c r="D114" i="44"/>
  <c r="E113" i="44"/>
  <c r="D113" i="44"/>
  <c r="E112" i="44"/>
  <c r="D112" i="44"/>
  <c r="E111" i="44"/>
  <c r="D111" i="44"/>
  <c r="E110" i="44"/>
  <c r="D110" i="44"/>
  <c r="E109" i="44"/>
  <c r="D109" i="44"/>
  <c r="E108" i="44"/>
  <c r="D108" i="44"/>
  <c r="E107" i="44"/>
  <c r="D107" i="44"/>
  <c r="E106" i="44"/>
  <c r="D106" i="44"/>
  <c r="E105" i="44"/>
  <c r="D105" i="44"/>
  <c r="E104" i="44"/>
  <c r="D104" i="44"/>
  <c r="E103" i="44"/>
  <c r="D103" i="44"/>
  <c r="E102" i="44"/>
  <c r="D102" i="44"/>
  <c r="E101" i="44"/>
  <c r="D101" i="44"/>
  <c r="E100" i="44"/>
  <c r="D100" i="44"/>
  <c r="E99" i="44"/>
  <c r="D99" i="44"/>
  <c r="E98" i="44"/>
  <c r="D98" i="44"/>
  <c r="E97" i="44"/>
  <c r="D97" i="44"/>
  <c r="E96" i="44"/>
  <c r="D96" i="44"/>
  <c r="E95" i="44"/>
  <c r="D95" i="44"/>
  <c r="E94" i="44"/>
  <c r="D94" i="44"/>
  <c r="E93" i="44"/>
  <c r="D93" i="44"/>
  <c r="E92" i="44"/>
  <c r="D92" i="44"/>
  <c r="E91" i="44"/>
  <c r="D91" i="44"/>
  <c r="E90" i="44"/>
  <c r="D90" i="44"/>
  <c r="E89" i="44"/>
  <c r="D89" i="44"/>
  <c r="E88" i="44"/>
  <c r="D88" i="44"/>
  <c r="E87" i="44"/>
  <c r="D87" i="44"/>
  <c r="E86" i="44"/>
  <c r="D86" i="44"/>
  <c r="E85" i="44"/>
  <c r="D85" i="44"/>
  <c r="E84" i="44"/>
  <c r="D84" i="44"/>
  <c r="E83" i="44"/>
  <c r="D83" i="44"/>
  <c r="E82" i="44"/>
  <c r="D82" i="44"/>
  <c r="E81" i="44"/>
  <c r="D81" i="44"/>
  <c r="E80" i="44"/>
  <c r="D80" i="44"/>
  <c r="E79" i="44"/>
  <c r="D79" i="44"/>
  <c r="E78" i="44"/>
  <c r="D78" i="44"/>
  <c r="E77" i="44"/>
  <c r="D77" i="44"/>
  <c r="E76" i="44"/>
  <c r="D76" i="44"/>
  <c r="E75" i="44"/>
  <c r="D75" i="44"/>
  <c r="E74" i="44"/>
  <c r="D74" i="44"/>
  <c r="E73" i="44"/>
  <c r="D73" i="44"/>
  <c r="E72" i="44"/>
  <c r="D72" i="44"/>
  <c r="E71" i="44"/>
  <c r="D71" i="44"/>
  <c r="E70" i="44"/>
  <c r="D70" i="44"/>
  <c r="E69" i="44"/>
  <c r="D69" i="44"/>
  <c r="E68" i="44"/>
  <c r="D68" i="44"/>
  <c r="E67" i="44"/>
  <c r="D67" i="44"/>
  <c r="E66" i="44"/>
  <c r="D66" i="44"/>
  <c r="E65" i="44"/>
  <c r="D65" i="44"/>
  <c r="E64" i="44"/>
  <c r="D64" i="44"/>
  <c r="E63" i="44"/>
  <c r="D63" i="44"/>
  <c r="E62" i="44"/>
  <c r="D62" i="44"/>
  <c r="E61" i="44"/>
  <c r="D61" i="44"/>
  <c r="E60" i="44"/>
  <c r="D60" i="44"/>
  <c r="E59" i="44"/>
  <c r="D59" i="44"/>
  <c r="E58" i="44"/>
  <c r="D58" i="44"/>
  <c r="E57" i="44"/>
  <c r="D57" i="44"/>
  <c r="E56" i="44"/>
  <c r="D56" i="44"/>
  <c r="E55" i="44"/>
  <c r="D55" i="44"/>
  <c r="E54" i="44"/>
  <c r="D54" i="44"/>
  <c r="E53" i="44"/>
  <c r="D53" i="44"/>
  <c r="E52" i="44"/>
  <c r="D52" i="44"/>
  <c r="E51" i="44"/>
  <c r="D51" i="44"/>
  <c r="E50" i="44"/>
  <c r="D50" i="44"/>
  <c r="E49" i="44"/>
  <c r="D49" i="44"/>
  <c r="E48" i="44"/>
  <c r="D48" i="44"/>
  <c r="E47" i="44"/>
  <c r="D47" i="44"/>
  <c r="E46" i="44"/>
  <c r="D46" i="44"/>
  <c r="E45" i="44"/>
  <c r="D45" i="44"/>
  <c r="E44" i="44"/>
  <c r="D44" i="44"/>
  <c r="E43" i="44"/>
  <c r="D43" i="44"/>
  <c r="E42" i="44"/>
  <c r="D42" i="44"/>
  <c r="E41" i="44"/>
  <c r="D41" i="44"/>
  <c r="E40" i="44"/>
  <c r="D40" i="44"/>
  <c r="E39" i="44"/>
  <c r="D39" i="44"/>
  <c r="E38" i="44"/>
  <c r="D38" i="44"/>
  <c r="E37" i="44"/>
  <c r="D37" i="44"/>
  <c r="E36" i="44"/>
  <c r="D36" i="44"/>
  <c r="E35" i="44"/>
  <c r="D35" i="44"/>
  <c r="E34" i="44"/>
  <c r="E174" i="44" s="1"/>
  <c r="D34" i="44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E177" i="44" s="1"/>
  <c r="D21" i="44"/>
  <c r="D177" i="44" s="1"/>
  <c r="E20" i="44"/>
  <c r="D20" i="44"/>
  <c r="E19" i="44"/>
  <c r="D19" i="44"/>
  <c r="E18" i="44"/>
  <c r="D18" i="44"/>
  <c r="E17" i="44"/>
  <c r="E195" i="44" s="1"/>
  <c r="D17" i="44"/>
  <c r="D195" i="44" s="1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E8" i="44"/>
  <c r="D8" i="44"/>
  <c r="E7" i="44"/>
  <c r="D7" i="44"/>
  <c r="E6" i="44"/>
  <c r="D6" i="44"/>
  <c r="E5" i="44"/>
  <c r="D5" i="44"/>
  <c r="E4" i="44"/>
  <c r="D4" i="44"/>
  <c r="E3" i="44"/>
  <c r="D3" i="44"/>
  <c r="E171" i="43"/>
  <c r="D171" i="43"/>
  <c r="E169" i="43"/>
  <c r="D169" i="43"/>
  <c r="E166" i="43"/>
  <c r="D166" i="43"/>
  <c r="E160" i="43"/>
  <c r="D160" i="43"/>
  <c r="E159" i="43"/>
  <c r="D159" i="43"/>
  <c r="E158" i="43"/>
  <c r="D158" i="43"/>
  <c r="E157" i="43"/>
  <c r="D157" i="43"/>
  <c r="E156" i="43"/>
  <c r="D156" i="43"/>
  <c r="E155" i="43"/>
  <c r="D155" i="43"/>
  <c r="E154" i="43"/>
  <c r="D154" i="43"/>
  <c r="E153" i="43"/>
  <c r="D153" i="43"/>
  <c r="E152" i="43"/>
  <c r="D152" i="43"/>
  <c r="E151" i="43"/>
  <c r="D151" i="43"/>
  <c r="E150" i="43"/>
  <c r="D150" i="43"/>
  <c r="E149" i="43"/>
  <c r="D149" i="43"/>
  <c r="E148" i="43"/>
  <c r="D148" i="43"/>
  <c r="E147" i="43"/>
  <c r="D147" i="43"/>
  <c r="E146" i="43"/>
  <c r="D146" i="43"/>
  <c r="E145" i="43"/>
  <c r="D145" i="43"/>
  <c r="E144" i="43"/>
  <c r="D144" i="43"/>
  <c r="E143" i="43"/>
  <c r="D143" i="43"/>
  <c r="E142" i="43"/>
  <c r="D142" i="43"/>
  <c r="E141" i="43"/>
  <c r="D141" i="43"/>
  <c r="E140" i="43"/>
  <c r="D140" i="43"/>
  <c r="E139" i="43"/>
  <c r="D139" i="43"/>
  <c r="E138" i="43"/>
  <c r="D138" i="43"/>
  <c r="E137" i="43"/>
  <c r="D137" i="43"/>
  <c r="E136" i="43"/>
  <c r="D136" i="43"/>
  <c r="E135" i="43"/>
  <c r="D135" i="43"/>
  <c r="E134" i="43"/>
  <c r="D134" i="43"/>
  <c r="E133" i="43"/>
  <c r="D133" i="43"/>
  <c r="E132" i="43"/>
  <c r="D132" i="43"/>
  <c r="E131" i="43"/>
  <c r="D131" i="43"/>
  <c r="E130" i="43"/>
  <c r="D130" i="43"/>
  <c r="E129" i="43"/>
  <c r="D129" i="43"/>
  <c r="E128" i="43"/>
  <c r="D128" i="43"/>
  <c r="E127" i="43"/>
  <c r="D127" i="43"/>
  <c r="E126" i="43"/>
  <c r="D126" i="43"/>
  <c r="E125" i="43"/>
  <c r="D125" i="43"/>
  <c r="E124" i="43"/>
  <c r="D124" i="43"/>
  <c r="E123" i="43"/>
  <c r="D123" i="43"/>
  <c r="E122" i="43"/>
  <c r="D122" i="43"/>
  <c r="E121" i="43"/>
  <c r="D121" i="43"/>
  <c r="E120" i="43"/>
  <c r="D120" i="43"/>
  <c r="E119" i="43"/>
  <c r="D119" i="43"/>
  <c r="E118" i="43"/>
  <c r="D118" i="43"/>
  <c r="E117" i="43"/>
  <c r="D117" i="43"/>
  <c r="E116" i="43"/>
  <c r="D116" i="43"/>
  <c r="E115" i="43"/>
  <c r="D115" i="43"/>
  <c r="E114" i="43"/>
  <c r="D114" i="43"/>
  <c r="E113" i="43"/>
  <c r="D113" i="43"/>
  <c r="E112" i="43"/>
  <c r="D112" i="43"/>
  <c r="E111" i="43"/>
  <c r="D111" i="43"/>
  <c r="E110" i="43"/>
  <c r="D110" i="43"/>
  <c r="E109" i="43"/>
  <c r="D109" i="43"/>
  <c r="E108" i="43"/>
  <c r="D108" i="43"/>
  <c r="E107" i="43"/>
  <c r="D107" i="43"/>
  <c r="E106" i="43"/>
  <c r="D106" i="43"/>
  <c r="E105" i="43"/>
  <c r="D105" i="43"/>
  <c r="E104" i="43"/>
  <c r="D104" i="43"/>
  <c r="E103" i="43"/>
  <c r="D103" i="43"/>
  <c r="E102" i="43"/>
  <c r="D102" i="43"/>
  <c r="E101" i="43"/>
  <c r="D101" i="43"/>
  <c r="E100" i="43"/>
  <c r="D100" i="43"/>
  <c r="E99" i="43"/>
  <c r="D99" i="43"/>
  <c r="E98" i="43"/>
  <c r="D98" i="43"/>
  <c r="E97" i="43"/>
  <c r="D97" i="43"/>
  <c r="E96" i="43"/>
  <c r="D96" i="43"/>
  <c r="E95" i="43"/>
  <c r="D95" i="43"/>
  <c r="E94" i="43"/>
  <c r="D94" i="43"/>
  <c r="E93" i="43"/>
  <c r="D93" i="43"/>
  <c r="E92" i="43"/>
  <c r="D92" i="43"/>
  <c r="E91" i="43"/>
  <c r="D91" i="43"/>
  <c r="E90" i="43"/>
  <c r="D90" i="43"/>
  <c r="E89" i="43"/>
  <c r="D89" i="43"/>
  <c r="E88" i="43"/>
  <c r="D88" i="43"/>
  <c r="E87" i="43"/>
  <c r="D87" i="43"/>
  <c r="E86" i="43"/>
  <c r="D86" i="43"/>
  <c r="E85" i="43"/>
  <c r="D85" i="43"/>
  <c r="E84" i="43"/>
  <c r="D84" i="43"/>
  <c r="E83" i="43"/>
  <c r="D83" i="43"/>
  <c r="E82" i="43"/>
  <c r="D82" i="43"/>
  <c r="E81" i="43"/>
  <c r="D81" i="43"/>
  <c r="E80" i="43"/>
  <c r="D80" i="43"/>
  <c r="E79" i="43"/>
  <c r="D79" i="43"/>
  <c r="E78" i="43"/>
  <c r="D78" i="43"/>
  <c r="E77" i="43"/>
  <c r="D77" i="43"/>
  <c r="E76" i="43"/>
  <c r="D76" i="43"/>
  <c r="E75" i="43"/>
  <c r="D75" i="43"/>
  <c r="E74" i="43"/>
  <c r="D74" i="43"/>
  <c r="E73" i="43"/>
  <c r="D73" i="43"/>
  <c r="E72" i="43"/>
  <c r="D72" i="43"/>
  <c r="E71" i="43"/>
  <c r="D71" i="43"/>
  <c r="E70" i="43"/>
  <c r="D70" i="43"/>
  <c r="E69" i="43"/>
  <c r="D69" i="43"/>
  <c r="E68" i="43"/>
  <c r="D68" i="43"/>
  <c r="E67" i="43"/>
  <c r="D67" i="43"/>
  <c r="E66" i="43"/>
  <c r="D66" i="43"/>
  <c r="E65" i="43"/>
  <c r="D65" i="43"/>
  <c r="E64" i="43"/>
  <c r="D64" i="43"/>
  <c r="E63" i="43"/>
  <c r="D63" i="43"/>
  <c r="E62" i="43"/>
  <c r="D62" i="43"/>
  <c r="E61" i="43"/>
  <c r="D61" i="43"/>
  <c r="E60" i="43"/>
  <c r="D60" i="43"/>
  <c r="E59" i="43"/>
  <c r="D59" i="43"/>
  <c r="E58" i="43"/>
  <c r="D58" i="43"/>
  <c r="E57" i="43"/>
  <c r="D57" i="43"/>
  <c r="E56" i="43"/>
  <c r="D56" i="43"/>
  <c r="E55" i="43"/>
  <c r="D55" i="43"/>
  <c r="E54" i="43"/>
  <c r="D54" i="43"/>
  <c r="E53" i="43"/>
  <c r="D53" i="43"/>
  <c r="E52" i="43"/>
  <c r="D52" i="43"/>
  <c r="E51" i="43"/>
  <c r="D51" i="43"/>
  <c r="E50" i="43"/>
  <c r="D50" i="43"/>
  <c r="E49" i="43"/>
  <c r="D49" i="43"/>
  <c r="E48" i="43"/>
  <c r="D48" i="43"/>
  <c r="E47" i="43"/>
  <c r="D47" i="43"/>
  <c r="E46" i="43"/>
  <c r="D46" i="43"/>
  <c r="E45" i="43"/>
  <c r="D45" i="43"/>
  <c r="E44" i="43"/>
  <c r="D44" i="43"/>
  <c r="E43" i="43"/>
  <c r="D43" i="43"/>
  <c r="E42" i="43"/>
  <c r="D42" i="43"/>
  <c r="E41" i="43"/>
  <c r="D41" i="43"/>
  <c r="E40" i="43"/>
  <c r="D40" i="43"/>
  <c r="E39" i="43"/>
  <c r="D39" i="43"/>
  <c r="E38" i="43"/>
  <c r="D38" i="43"/>
  <c r="E37" i="43"/>
  <c r="D37" i="43"/>
  <c r="E36" i="43"/>
  <c r="D36" i="43"/>
  <c r="E35" i="43"/>
  <c r="D35" i="43"/>
  <c r="E34" i="43"/>
  <c r="E174" i="43" s="1"/>
  <c r="D34" i="43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E182" i="43" s="1"/>
  <c r="D27" i="43"/>
  <c r="E26" i="43"/>
  <c r="D26" i="43"/>
  <c r="E25" i="43"/>
  <c r="D25" i="43"/>
  <c r="E24" i="43"/>
  <c r="D24" i="43"/>
  <c r="E23" i="43"/>
  <c r="E170" i="43" s="1"/>
  <c r="D23" i="43"/>
  <c r="E22" i="43"/>
  <c r="D22" i="43"/>
  <c r="E21" i="43"/>
  <c r="E177" i="43" s="1"/>
  <c r="D21" i="43"/>
  <c r="D177" i="43" s="1"/>
  <c r="E20" i="43"/>
  <c r="D20" i="43"/>
  <c r="E19" i="43"/>
  <c r="E175" i="43" s="1"/>
  <c r="D19" i="43"/>
  <c r="E18" i="43"/>
  <c r="D18" i="43"/>
  <c r="E17" i="43"/>
  <c r="E195" i="43" s="1"/>
  <c r="D17" i="43"/>
  <c r="D195" i="43" s="1"/>
  <c r="E16" i="43"/>
  <c r="D16" i="43"/>
  <c r="E15" i="43"/>
  <c r="D15" i="43"/>
  <c r="E14" i="43"/>
  <c r="D14" i="43"/>
  <c r="E13" i="43"/>
  <c r="D13" i="43"/>
  <c r="E12" i="43"/>
  <c r="D12" i="43"/>
  <c r="E11" i="43"/>
  <c r="E168" i="43" s="1"/>
  <c r="D11" i="43"/>
  <c r="E10" i="43"/>
  <c r="D10" i="43"/>
  <c r="E9" i="43"/>
  <c r="D9" i="43"/>
  <c r="E8" i="43"/>
  <c r="D8" i="43"/>
  <c r="E7" i="43"/>
  <c r="E196" i="43" s="1"/>
  <c r="D7" i="43"/>
  <c r="E6" i="43"/>
  <c r="D6" i="43"/>
  <c r="E5" i="43"/>
  <c r="D5" i="43"/>
  <c r="E4" i="43"/>
  <c r="D4" i="43"/>
  <c r="E3" i="43"/>
  <c r="D3" i="43"/>
  <c r="E171" i="13"/>
  <c r="D171" i="13"/>
  <c r="E169" i="13"/>
  <c r="D169" i="13"/>
  <c r="E166" i="13"/>
  <c r="D166" i="13"/>
  <c r="E160" i="13"/>
  <c r="D160" i="13"/>
  <c r="E159" i="13"/>
  <c r="D159" i="13"/>
  <c r="E158" i="13"/>
  <c r="D158" i="13"/>
  <c r="E157" i="13"/>
  <c r="D157" i="13"/>
  <c r="E156" i="13"/>
  <c r="D156" i="13"/>
  <c r="E155" i="13"/>
  <c r="D155" i="13"/>
  <c r="E154" i="13"/>
  <c r="D154" i="13"/>
  <c r="E153" i="13"/>
  <c r="D153" i="13"/>
  <c r="E152" i="13"/>
  <c r="D152" i="13"/>
  <c r="E151" i="13"/>
  <c r="D151" i="13"/>
  <c r="E150" i="13"/>
  <c r="D150" i="13"/>
  <c r="E149" i="13"/>
  <c r="D149" i="13"/>
  <c r="E148" i="13"/>
  <c r="D148" i="13"/>
  <c r="E147" i="13"/>
  <c r="D147" i="13"/>
  <c r="E146" i="13"/>
  <c r="D146" i="13"/>
  <c r="E145" i="13"/>
  <c r="D145" i="13"/>
  <c r="E144" i="13"/>
  <c r="D144" i="13"/>
  <c r="E143" i="13"/>
  <c r="D143" i="13"/>
  <c r="E142" i="13"/>
  <c r="D142" i="13"/>
  <c r="E141" i="13"/>
  <c r="D141" i="13"/>
  <c r="E140" i="13"/>
  <c r="D140" i="13"/>
  <c r="E139" i="13"/>
  <c r="D139" i="13"/>
  <c r="E138" i="13"/>
  <c r="D138" i="13"/>
  <c r="E137" i="13"/>
  <c r="D137" i="13"/>
  <c r="E136" i="13"/>
  <c r="D136" i="13"/>
  <c r="E135" i="13"/>
  <c r="D135" i="13"/>
  <c r="E134" i="13"/>
  <c r="D134" i="13"/>
  <c r="E133" i="13"/>
  <c r="D133" i="13"/>
  <c r="E132" i="13"/>
  <c r="D132" i="13"/>
  <c r="E131" i="13"/>
  <c r="D131" i="13"/>
  <c r="E130" i="13"/>
  <c r="D130" i="13"/>
  <c r="E129" i="13"/>
  <c r="D129" i="13"/>
  <c r="E128" i="13"/>
  <c r="D128" i="13"/>
  <c r="E127" i="13"/>
  <c r="D127" i="13"/>
  <c r="E126" i="13"/>
  <c r="D126" i="13"/>
  <c r="E125" i="13"/>
  <c r="D125" i="13"/>
  <c r="E124" i="13"/>
  <c r="D124" i="13"/>
  <c r="E123" i="13"/>
  <c r="D123" i="13"/>
  <c r="E122" i="13"/>
  <c r="D122" i="13"/>
  <c r="E121" i="13"/>
  <c r="D121" i="13"/>
  <c r="E120" i="13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E110" i="13"/>
  <c r="D110" i="13"/>
  <c r="E109" i="13"/>
  <c r="D109" i="13"/>
  <c r="E108" i="13"/>
  <c r="D108" i="13"/>
  <c r="E107" i="13"/>
  <c r="D107" i="13"/>
  <c r="E106" i="13"/>
  <c r="D106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E177" i="13" s="1"/>
  <c r="D21" i="13"/>
  <c r="D177" i="13" s="1"/>
  <c r="E20" i="13"/>
  <c r="D20" i="13"/>
  <c r="E19" i="13"/>
  <c r="D19" i="13"/>
  <c r="E18" i="13"/>
  <c r="D18" i="13"/>
  <c r="E17" i="13"/>
  <c r="E195" i="13" s="1"/>
  <c r="D17" i="13"/>
  <c r="D195" i="13" s="1"/>
  <c r="E16" i="13"/>
  <c r="E197" i="13" s="1"/>
  <c r="D16" i="13"/>
  <c r="E15" i="13"/>
  <c r="D15" i="13"/>
  <c r="E14" i="13"/>
  <c r="D14" i="13"/>
  <c r="E13" i="13"/>
  <c r="D13" i="13"/>
  <c r="E12" i="13"/>
  <c r="E172" i="13" s="1"/>
  <c r="D12" i="13"/>
  <c r="E11" i="13"/>
  <c r="D11" i="13"/>
  <c r="E10" i="13"/>
  <c r="D10" i="13"/>
  <c r="E9" i="13"/>
  <c r="D9" i="13"/>
  <c r="E8" i="13"/>
  <c r="E194" i="13" s="1"/>
  <c r="D8" i="13"/>
  <c r="E7" i="13"/>
  <c r="D7" i="13"/>
  <c r="E6" i="13"/>
  <c r="D6" i="13"/>
  <c r="E5" i="13"/>
  <c r="D5" i="13"/>
  <c r="E4" i="13"/>
  <c r="E167" i="13" s="1"/>
  <c r="D4" i="13"/>
  <c r="E3" i="13"/>
  <c r="D3" i="13"/>
  <c r="E171" i="10"/>
  <c r="D171" i="10"/>
  <c r="E169" i="10"/>
  <c r="D169" i="10"/>
  <c r="E166" i="10"/>
  <c r="D166" i="10"/>
  <c r="D184" i="10"/>
  <c r="D188" i="10"/>
  <c r="E174" i="10"/>
  <c r="D182" i="10"/>
  <c r="E177" i="10"/>
  <c r="D177" i="10"/>
  <c r="E195" i="10"/>
  <c r="D195" i="10"/>
  <c r="D197" i="10"/>
  <c r="E194" i="10"/>
  <c r="D194" i="10"/>
  <c r="D189" i="10"/>
  <c r="D167" i="10"/>
  <c r="E171" i="21"/>
  <c r="D171" i="21"/>
  <c r="E169" i="21"/>
  <c r="D169" i="21"/>
  <c r="E166" i="21"/>
  <c r="D166" i="21"/>
  <c r="E160" i="21"/>
  <c r="D160" i="21"/>
  <c r="E159" i="21"/>
  <c r="D159" i="21"/>
  <c r="E158" i="21"/>
  <c r="D158" i="21"/>
  <c r="E157" i="21"/>
  <c r="D157" i="21"/>
  <c r="E156" i="21"/>
  <c r="D156" i="21"/>
  <c r="E155" i="21"/>
  <c r="D155" i="21"/>
  <c r="E154" i="21"/>
  <c r="D154" i="21"/>
  <c r="E153" i="21"/>
  <c r="D153" i="21"/>
  <c r="E152" i="21"/>
  <c r="D152" i="21"/>
  <c r="E151" i="21"/>
  <c r="D151" i="21"/>
  <c r="E150" i="21"/>
  <c r="D150" i="21"/>
  <c r="E149" i="21"/>
  <c r="D149" i="21"/>
  <c r="E148" i="21"/>
  <c r="D148" i="21"/>
  <c r="E147" i="21"/>
  <c r="D147" i="21"/>
  <c r="E146" i="21"/>
  <c r="D146" i="21"/>
  <c r="E145" i="21"/>
  <c r="D145" i="21"/>
  <c r="E144" i="21"/>
  <c r="D144" i="21"/>
  <c r="E143" i="21"/>
  <c r="D143" i="21"/>
  <c r="E142" i="21"/>
  <c r="D142" i="21"/>
  <c r="E141" i="21"/>
  <c r="D141" i="21"/>
  <c r="E140" i="21"/>
  <c r="D140" i="21"/>
  <c r="E139" i="21"/>
  <c r="D139" i="21"/>
  <c r="E138" i="21"/>
  <c r="D138" i="21"/>
  <c r="E137" i="21"/>
  <c r="D137" i="21"/>
  <c r="E136" i="21"/>
  <c r="D136" i="21"/>
  <c r="E135" i="21"/>
  <c r="D135" i="21"/>
  <c r="E134" i="21"/>
  <c r="D134" i="21"/>
  <c r="E133" i="21"/>
  <c r="D133" i="21"/>
  <c r="E132" i="21"/>
  <c r="D132" i="21"/>
  <c r="E131" i="21"/>
  <c r="D131" i="21"/>
  <c r="E130" i="21"/>
  <c r="D130" i="21"/>
  <c r="E129" i="21"/>
  <c r="D129" i="21"/>
  <c r="E128" i="21"/>
  <c r="D128" i="21"/>
  <c r="E127" i="21"/>
  <c r="D127" i="21"/>
  <c r="E126" i="21"/>
  <c r="D126" i="21"/>
  <c r="E125" i="21"/>
  <c r="D125" i="21"/>
  <c r="E124" i="21"/>
  <c r="D124" i="21"/>
  <c r="E123" i="21"/>
  <c r="D123" i="21"/>
  <c r="E122" i="21"/>
  <c r="D122" i="21"/>
  <c r="E121" i="21"/>
  <c r="D121" i="21"/>
  <c r="E120" i="21"/>
  <c r="D120" i="21"/>
  <c r="E119" i="21"/>
  <c r="D119" i="21"/>
  <c r="E118" i="21"/>
  <c r="D118" i="21"/>
  <c r="E117" i="21"/>
  <c r="D117" i="21"/>
  <c r="E116" i="21"/>
  <c r="D116" i="21"/>
  <c r="E115" i="21"/>
  <c r="D115" i="21"/>
  <c r="E114" i="21"/>
  <c r="D114" i="21"/>
  <c r="E113" i="21"/>
  <c r="D113" i="21"/>
  <c r="E112" i="21"/>
  <c r="D112" i="21"/>
  <c r="E111" i="21"/>
  <c r="D111" i="21"/>
  <c r="E110" i="21"/>
  <c r="D110" i="21"/>
  <c r="E109" i="21"/>
  <c r="D109" i="21"/>
  <c r="E108" i="21"/>
  <c r="D108" i="21"/>
  <c r="E107" i="21"/>
  <c r="D107" i="21"/>
  <c r="E106" i="21"/>
  <c r="D106" i="21"/>
  <c r="E105" i="21"/>
  <c r="D105" i="21"/>
  <c r="E104" i="21"/>
  <c r="D104" i="21"/>
  <c r="E103" i="21"/>
  <c r="D103" i="21"/>
  <c r="E102" i="21"/>
  <c r="D102" i="21"/>
  <c r="E101" i="21"/>
  <c r="D101" i="21"/>
  <c r="E100" i="21"/>
  <c r="D100" i="21"/>
  <c r="E99" i="21"/>
  <c r="D99" i="21"/>
  <c r="E98" i="21"/>
  <c r="D98" i="21"/>
  <c r="E97" i="21"/>
  <c r="D97" i="21"/>
  <c r="E96" i="21"/>
  <c r="D96" i="21"/>
  <c r="E95" i="21"/>
  <c r="D95" i="21"/>
  <c r="E94" i="21"/>
  <c r="D94" i="21"/>
  <c r="E93" i="21"/>
  <c r="D93" i="21"/>
  <c r="E92" i="21"/>
  <c r="D92" i="21"/>
  <c r="E91" i="21"/>
  <c r="D91" i="21"/>
  <c r="E90" i="21"/>
  <c r="D90" i="21"/>
  <c r="E89" i="21"/>
  <c r="D89" i="21"/>
  <c r="E88" i="21"/>
  <c r="D88" i="21"/>
  <c r="E87" i="21"/>
  <c r="D87" i="21"/>
  <c r="E86" i="21"/>
  <c r="D86" i="21"/>
  <c r="E85" i="21"/>
  <c r="D85" i="21"/>
  <c r="E84" i="21"/>
  <c r="D84" i="21"/>
  <c r="E83" i="21"/>
  <c r="D83" i="21"/>
  <c r="E82" i="21"/>
  <c r="D82" i="21"/>
  <c r="E81" i="21"/>
  <c r="D81" i="21"/>
  <c r="E80" i="21"/>
  <c r="D80" i="21"/>
  <c r="E79" i="21"/>
  <c r="D79" i="21"/>
  <c r="E78" i="21"/>
  <c r="D78" i="21"/>
  <c r="E77" i="21"/>
  <c r="D77" i="21"/>
  <c r="E76" i="21"/>
  <c r="D76" i="21"/>
  <c r="E75" i="21"/>
  <c r="D75" i="21"/>
  <c r="E74" i="21"/>
  <c r="D74" i="21"/>
  <c r="E73" i="21"/>
  <c r="D73" i="21"/>
  <c r="E72" i="21"/>
  <c r="D72" i="21"/>
  <c r="E71" i="21"/>
  <c r="D71" i="21"/>
  <c r="E70" i="21"/>
  <c r="D70" i="21"/>
  <c r="E69" i="21"/>
  <c r="D69" i="21"/>
  <c r="E68" i="21"/>
  <c r="D68" i="21"/>
  <c r="E67" i="21"/>
  <c r="D67" i="21"/>
  <c r="E66" i="21"/>
  <c r="D66" i="21"/>
  <c r="E65" i="21"/>
  <c r="D65" i="21"/>
  <c r="E64" i="21"/>
  <c r="D64" i="21"/>
  <c r="E63" i="21"/>
  <c r="D63" i="21"/>
  <c r="E62" i="21"/>
  <c r="D62" i="21"/>
  <c r="E61" i="21"/>
  <c r="D61" i="21"/>
  <c r="E60" i="21"/>
  <c r="D60" i="21"/>
  <c r="E59" i="21"/>
  <c r="D59" i="21"/>
  <c r="E58" i="21"/>
  <c r="D58" i="21"/>
  <c r="E57" i="21"/>
  <c r="D57" i="21"/>
  <c r="E56" i="21"/>
  <c r="D56" i="21"/>
  <c r="E55" i="21"/>
  <c r="D55" i="21"/>
  <c r="E54" i="21"/>
  <c r="D54" i="21"/>
  <c r="E53" i="21"/>
  <c r="D53" i="21"/>
  <c r="E52" i="21"/>
  <c r="D52" i="21"/>
  <c r="E51" i="21"/>
  <c r="D51" i="21"/>
  <c r="E50" i="21"/>
  <c r="D50" i="21"/>
  <c r="E49" i="21"/>
  <c r="D49" i="21"/>
  <c r="E48" i="21"/>
  <c r="D48" i="21"/>
  <c r="E47" i="21"/>
  <c r="D47" i="21"/>
  <c r="E46" i="21"/>
  <c r="D46" i="21"/>
  <c r="E45" i="21"/>
  <c r="D45" i="21"/>
  <c r="E44" i="21"/>
  <c r="D44" i="21"/>
  <c r="E43" i="21"/>
  <c r="D43" i="21"/>
  <c r="E42" i="21"/>
  <c r="D42" i="21"/>
  <c r="E41" i="21"/>
  <c r="D41" i="21"/>
  <c r="E40" i="21"/>
  <c r="D40" i="21"/>
  <c r="E39" i="21"/>
  <c r="D39" i="21"/>
  <c r="E38" i="21"/>
  <c r="D38" i="21"/>
  <c r="E37" i="21"/>
  <c r="D37" i="21"/>
  <c r="E36" i="21"/>
  <c r="D36" i="21"/>
  <c r="E35" i="21"/>
  <c r="D35" i="21"/>
  <c r="E34" i="21"/>
  <c r="D34" i="21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E177" i="21" s="1"/>
  <c r="D21" i="21"/>
  <c r="D177" i="21" s="1"/>
  <c r="E20" i="21"/>
  <c r="D20" i="21"/>
  <c r="E19" i="21"/>
  <c r="D19" i="21"/>
  <c r="E18" i="21"/>
  <c r="D18" i="21"/>
  <c r="E17" i="21"/>
  <c r="E195" i="21" s="1"/>
  <c r="D17" i="21"/>
  <c r="D195" i="21" s="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E194" i="21" s="1"/>
  <c r="D8" i="21"/>
  <c r="D194" i="21" s="1"/>
  <c r="E7" i="21"/>
  <c r="D7" i="21"/>
  <c r="E6" i="21"/>
  <c r="D6" i="21"/>
  <c r="E5" i="21"/>
  <c r="D5" i="21"/>
  <c r="E4" i="21"/>
  <c r="D4" i="21"/>
  <c r="E3" i="21"/>
  <c r="D3" i="21"/>
  <c r="E171" i="56"/>
  <c r="D171" i="56"/>
  <c r="E169" i="56"/>
  <c r="D169" i="56"/>
  <c r="E166" i="56"/>
  <c r="D166" i="56"/>
  <c r="E160" i="56"/>
  <c r="D160" i="56"/>
  <c r="E159" i="56"/>
  <c r="D159" i="56"/>
  <c r="E158" i="56"/>
  <c r="D158" i="56"/>
  <c r="E157" i="56"/>
  <c r="D157" i="56"/>
  <c r="E156" i="56"/>
  <c r="D156" i="56"/>
  <c r="E155" i="56"/>
  <c r="D155" i="56"/>
  <c r="E154" i="56"/>
  <c r="D154" i="56"/>
  <c r="E153" i="56"/>
  <c r="D153" i="56"/>
  <c r="E152" i="56"/>
  <c r="D152" i="56"/>
  <c r="E151" i="56"/>
  <c r="D151" i="56"/>
  <c r="E150" i="56"/>
  <c r="D150" i="56"/>
  <c r="E149" i="56"/>
  <c r="D149" i="56"/>
  <c r="E148" i="56"/>
  <c r="D148" i="56"/>
  <c r="E147" i="56"/>
  <c r="D147" i="56"/>
  <c r="E146" i="56"/>
  <c r="D146" i="56"/>
  <c r="E145" i="56"/>
  <c r="D145" i="56"/>
  <c r="E144" i="56"/>
  <c r="D144" i="56"/>
  <c r="E143" i="56"/>
  <c r="D143" i="56"/>
  <c r="E142" i="56"/>
  <c r="D142" i="56"/>
  <c r="E141" i="56"/>
  <c r="D141" i="56"/>
  <c r="E140" i="56"/>
  <c r="D140" i="56"/>
  <c r="E139" i="56"/>
  <c r="D139" i="56"/>
  <c r="E138" i="56"/>
  <c r="D138" i="56"/>
  <c r="E137" i="56"/>
  <c r="D137" i="56"/>
  <c r="E136" i="56"/>
  <c r="D136" i="56"/>
  <c r="E135" i="56"/>
  <c r="D135" i="56"/>
  <c r="E134" i="56"/>
  <c r="D134" i="56"/>
  <c r="E133" i="56"/>
  <c r="D133" i="56"/>
  <c r="E132" i="56"/>
  <c r="D132" i="56"/>
  <c r="E131" i="56"/>
  <c r="D131" i="56"/>
  <c r="E130" i="56"/>
  <c r="D130" i="56"/>
  <c r="E129" i="56"/>
  <c r="D129" i="56"/>
  <c r="E128" i="56"/>
  <c r="D128" i="56"/>
  <c r="E127" i="56"/>
  <c r="D127" i="56"/>
  <c r="E126" i="56"/>
  <c r="D126" i="56"/>
  <c r="E125" i="56"/>
  <c r="D125" i="56"/>
  <c r="E124" i="56"/>
  <c r="D124" i="56"/>
  <c r="E123" i="56"/>
  <c r="D123" i="56"/>
  <c r="E122" i="56"/>
  <c r="D122" i="56"/>
  <c r="E121" i="56"/>
  <c r="D121" i="56"/>
  <c r="E120" i="56"/>
  <c r="D120" i="56"/>
  <c r="E119" i="56"/>
  <c r="D119" i="56"/>
  <c r="E118" i="56"/>
  <c r="D118" i="56"/>
  <c r="E117" i="56"/>
  <c r="D117" i="56"/>
  <c r="E116" i="56"/>
  <c r="D116" i="56"/>
  <c r="E115" i="56"/>
  <c r="D115" i="56"/>
  <c r="E114" i="56"/>
  <c r="D114" i="56"/>
  <c r="E113" i="56"/>
  <c r="D113" i="56"/>
  <c r="E112" i="56"/>
  <c r="D112" i="56"/>
  <c r="E111" i="56"/>
  <c r="D111" i="56"/>
  <c r="E110" i="56"/>
  <c r="D110" i="56"/>
  <c r="E109" i="56"/>
  <c r="D109" i="56"/>
  <c r="E108" i="56"/>
  <c r="D108" i="56"/>
  <c r="E107" i="56"/>
  <c r="D107" i="56"/>
  <c r="E106" i="56"/>
  <c r="D106" i="56"/>
  <c r="E105" i="56"/>
  <c r="D105" i="56"/>
  <c r="E104" i="56"/>
  <c r="D104" i="56"/>
  <c r="E103" i="56"/>
  <c r="D103" i="56"/>
  <c r="E102" i="56"/>
  <c r="D102" i="56"/>
  <c r="E101" i="56"/>
  <c r="D101" i="56"/>
  <c r="E100" i="56"/>
  <c r="D100" i="56"/>
  <c r="E99" i="56"/>
  <c r="D99" i="56"/>
  <c r="E98" i="56"/>
  <c r="D98" i="56"/>
  <c r="E97" i="56"/>
  <c r="D97" i="56"/>
  <c r="E96" i="56"/>
  <c r="D96" i="56"/>
  <c r="E95" i="56"/>
  <c r="D95" i="56"/>
  <c r="E94" i="56"/>
  <c r="D94" i="56"/>
  <c r="E93" i="56"/>
  <c r="D93" i="56"/>
  <c r="E92" i="56"/>
  <c r="D92" i="56"/>
  <c r="E91" i="56"/>
  <c r="D91" i="56"/>
  <c r="E90" i="56"/>
  <c r="D90" i="56"/>
  <c r="E89" i="56"/>
  <c r="D89" i="56"/>
  <c r="E88" i="56"/>
  <c r="D88" i="56"/>
  <c r="E87" i="56"/>
  <c r="D87" i="56"/>
  <c r="E86" i="56"/>
  <c r="D86" i="56"/>
  <c r="E85" i="56"/>
  <c r="D85" i="56"/>
  <c r="E84" i="56"/>
  <c r="D84" i="56"/>
  <c r="E83" i="56"/>
  <c r="D83" i="56"/>
  <c r="E82" i="56"/>
  <c r="D82" i="56"/>
  <c r="E81" i="56"/>
  <c r="D81" i="56"/>
  <c r="E80" i="56"/>
  <c r="D80" i="56"/>
  <c r="E79" i="56"/>
  <c r="D79" i="56"/>
  <c r="E78" i="56"/>
  <c r="D78" i="56"/>
  <c r="E77" i="56"/>
  <c r="D77" i="56"/>
  <c r="E76" i="56"/>
  <c r="D76" i="56"/>
  <c r="E75" i="56"/>
  <c r="D75" i="56"/>
  <c r="E74" i="56"/>
  <c r="D74" i="56"/>
  <c r="E73" i="56"/>
  <c r="D73" i="56"/>
  <c r="E72" i="56"/>
  <c r="D72" i="56"/>
  <c r="E71" i="56"/>
  <c r="D71" i="56"/>
  <c r="E70" i="56"/>
  <c r="D70" i="56"/>
  <c r="E69" i="56"/>
  <c r="D69" i="56"/>
  <c r="E68" i="56"/>
  <c r="D68" i="56"/>
  <c r="E67" i="56"/>
  <c r="D67" i="56"/>
  <c r="E66" i="56"/>
  <c r="D66" i="56"/>
  <c r="E65" i="56"/>
  <c r="D65" i="56"/>
  <c r="E64" i="56"/>
  <c r="D64" i="56"/>
  <c r="E63" i="56"/>
  <c r="D63" i="56"/>
  <c r="E62" i="56"/>
  <c r="D62" i="56"/>
  <c r="E61" i="56"/>
  <c r="D61" i="56"/>
  <c r="E60" i="56"/>
  <c r="D60" i="56"/>
  <c r="E59" i="56"/>
  <c r="D59" i="56"/>
  <c r="E58" i="56"/>
  <c r="D58" i="56"/>
  <c r="E57" i="56"/>
  <c r="D57" i="56"/>
  <c r="E56" i="56"/>
  <c r="D56" i="56"/>
  <c r="E55" i="56"/>
  <c r="D55" i="56"/>
  <c r="E54" i="56"/>
  <c r="D54" i="56"/>
  <c r="E53" i="56"/>
  <c r="D53" i="56"/>
  <c r="E52" i="56"/>
  <c r="D52" i="56"/>
  <c r="E51" i="56"/>
  <c r="D51" i="56"/>
  <c r="E50" i="56"/>
  <c r="D50" i="56"/>
  <c r="E49" i="56"/>
  <c r="D49" i="56"/>
  <c r="E48" i="56"/>
  <c r="D48" i="56"/>
  <c r="E47" i="56"/>
  <c r="D47" i="56"/>
  <c r="E46" i="56"/>
  <c r="D46" i="56"/>
  <c r="E45" i="56"/>
  <c r="D45" i="56"/>
  <c r="E44" i="56"/>
  <c r="D44" i="56"/>
  <c r="E43" i="56"/>
  <c r="D43" i="56"/>
  <c r="E42" i="56"/>
  <c r="D42" i="56"/>
  <c r="E41" i="56"/>
  <c r="D41" i="56"/>
  <c r="E40" i="56"/>
  <c r="D40" i="56"/>
  <c r="E39" i="56"/>
  <c r="D39" i="56"/>
  <c r="E38" i="56"/>
  <c r="D38" i="56"/>
  <c r="E37" i="56"/>
  <c r="D37" i="56"/>
  <c r="E36" i="56"/>
  <c r="D36" i="56"/>
  <c r="E35" i="56"/>
  <c r="D35" i="56"/>
  <c r="E34" i="56"/>
  <c r="E174" i="56" s="1"/>
  <c r="O8" i="39" s="1"/>
  <c r="D34" i="56"/>
  <c r="D174" i="56" s="1"/>
  <c r="E33" i="56"/>
  <c r="D33" i="56"/>
  <c r="E32" i="56"/>
  <c r="D32" i="56"/>
  <c r="E31" i="56"/>
  <c r="D31" i="56"/>
  <c r="E30" i="56"/>
  <c r="D30" i="56"/>
  <c r="E29" i="56"/>
  <c r="D29" i="56"/>
  <c r="E28" i="56"/>
  <c r="D28" i="56"/>
  <c r="E27" i="56"/>
  <c r="D27" i="56"/>
  <c r="E26" i="56"/>
  <c r="D26" i="56"/>
  <c r="E25" i="56"/>
  <c r="D25" i="56"/>
  <c r="E24" i="56"/>
  <c r="D24" i="56"/>
  <c r="E23" i="56"/>
  <c r="D23" i="56"/>
  <c r="E22" i="56"/>
  <c r="D22" i="56"/>
  <c r="E21" i="56"/>
  <c r="E177" i="56" s="1"/>
  <c r="O11" i="39" s="1"/>
  <c r="D21" i="56"/>
  <c r="D177" i="56" s="1"/>
  <c r="O11" i="38" s="1"/>
  <c r="E20" i="56"/>
  <c r="D20" i="56"/>
  <c r="E19" i="56"/>
  <c r="D19" i="56"/>
  <c r="E18" i="56"/>
  <c r="D18" i="56"/>
  <c r="E17" i="56"/>
  <c r="E195" i="56" s="1"/>
  <c r="O29" i="39" s="1"/>
  <c r="D17" i="56"/>
  <c r="D195" i="56" s="1"/>
  <c r="O29" i="38" s="1"/>
  <c r="E16" i="56"/>
  <c r="D16" i="56"/>
  <c r="E15" i="56"/>
  <c r="D15" i="56"/>
  <c r="E14" i="56"/>
  <c r="D14" i="56"/>
  <c r="E13" i="56"/>
  <c r="D13" i="56"/>
  <c r="E12" i="56"/>
  <c r="D12" i="56"/>
  <c r="E11" i="56"/>
  <c r="D11" i="56"/>
  <c r="E10" i="56"/>
  <c r="D10" i="56"/>
  <c r="E9" i="56"/>
  <c r="D9" i="56"/>
  <c r="E8" i="56"/>
  <c r="D8" i="56"/>
  <c r="E7" i="56"/>
  <c r="D7" i="56"/>
  <c r="E6" i="56"/>
  <c r="D6" i="56"/>
  <c r="E5" i="56"/>
  <c r="D5" i="56"/>
  <c r="E4" i="56"/>
  <c r="D4" i="56"/>
  <c r="E3" i="56"/>
  <c r="D3" i="56"/>
  <c r="E171" i="58"/>
  <c r="D171" i="58"/>
  <c r="E169" i="58"/>
  <c r="D169" i="58"/>
  <c r="E166" i="58"/>
  <c r="D166" i="58"/>
  <c r="E160" i="58"/>
  <c r="D160" i="58"/>
  <c r="E159" i="58"/>
  <c r="D159" i="58"/>
  <c r="E158" i="58"/>
  <c r="D158" i="58"/>
  <c r="E157" i="58"/>
  <c r="D157" i="58"/>
  <c r="E156" i="58"/>
  <c r="D156" i="58"/>
  <c r="E155" i="58"/>
  <c r="D155" i="58"/>
  <c r="E154" i="58"/>
  <c r="D154" i="58"/>
  <c r="E153" i="58"/>
  <c r="D153" i="58"/>
  <c r="E152" i="58"/>
  <c r="D152" i="58"/>
  <c r="E151" i="58"/>
  <c r="D151" i="58"/>
  <c r="E150" i="58"/>
  <c r="D150" i="58"/>
  <c r="E149" i="58"/>
  <c r="D149" i="58"/>
  <c r="E148" i="58"/>
  <c r="D148" i="58"/>
  <c r="E147" i="58"/>
  <c r="D147" i="58"/>
  <c r="E146" i="58"/>
  <c r="D146" i="58"/>
  <c r="E145" i="58"/>
  <c r="D145" i="58"/>
  <c r="E144" i="58"/>
  <c r="D144" i="58"/>
  <c r="E143" i="58"/>
  <c r="D143" i="58"/>
  <c r="E142" i="58"/>
  <c r="D142" i="58"/>
  <c r="E141" i="58"/>
  <c r="D141" i="58"/>
  <c r="E140" i="58"/>
  <c r="D140" i="58"/>
  <c r="E139" i="58"/>
  <c r="D139" i="58"/>
  <c r="E138" i="58"/>
  <c r="D138" i="58"/>
  <c r="E137" i="58"/>
  <c r="D137" i="58"/>
  <c r="E136" i="58"/>
  <c r="D136" i="58"/>
  <c r="E135" i="58"/>
  <c r="D135" i="58"/>
  <c r="E134" i="58"/>
  <c r="D134" i="58"/>
  <c r="E133" i="58"/>
  <c r="D133" i="58"/>
  <c r="E132" i="58"/>
  <c r="D132" i="58"/>
  <c r="E131" i="58"/>
  <c r="D131" i="58"/>
  <c r="E130" i="58"/>
  <c r="D130" i="58"/>
  <c r="E129" i="58"/>
  <c r="D129" i="58"/>
  <c r="E128" i="58"/>
  <c r="D128" i="58"/>
  <c r="E127" i="58"/>
  <c r="D127" i="58"/>
  <c r="E126" i="58"/>
  <c r="D126" i="58"/>
  <c r="E125" i="58"/>
  <c r="D125" i="58"/>
  <c r="E124" i="58"/>
  <c r="D124" i="58"/>
  <c r="E123" i="58"/>
  <c r="D123" i="58"/>
  <c r="E122" i="58"/>
  <c r="D122" i="58"/>
  <c r="E121" i="58"/>
  <c r="D121" i="58"/>
  <c r="E120" i="58"/>
  <c r="D120" i="58"/>
  <c r="E119" i="58"/>
  <c r="D119" i="58"/>
  <c r="E118" i="58"/>
  <c r="D118" i="58"/>
  <c r="E117" i="58"/>
  <c r="D117" i="58"/>
  <c r="E116" i="58"/>
  <c r="D116" i="58"/>
  <c r="E115" i="58"/>
  <c r="D115" i="58"/>
  <c r="E114" i="58"/>
  <c r="D114" i="58"/>
  <c r="E113" i="58"/>
  <c r="D113" i="58"/>
  <c r="E112" i="58"/>
  <c r="D112" i="58"/>
  <c r="E111" i="58"/>
  <c r="D111" i="58"/>
  <c r="E110" i="58"/>
  <c r="D110" i="58"/>
  <c r="E109" i="58"/>
  <c r="D109" i="58"/>
  <c r="E108" i="58"/>
  <c r="D108" i="58"/>
  <c r="E107" i="58"/>
  <c r="D107" i="58"/>
  <c r="E106" i="58"/>
  <c r="D106" i="58"/>
  <c r="E105" i="58"/>
  <c r="D105" i="58"/>
  <c r="E104" i="58"/>
  <c r="D104" i="58"/>
  <c r="E103" i="58"/>
  <c r="D103" i="58"/>
  <c r="E102" i="58"/>
  <c r="D102" i="58"/>
  <c r="E101" i="58"/>
  <c r="D101" i="58"/>
  <c r="E100" i="58"/>
  <c r="D100" i="58"/>
  <c r="E99" i="58"/>
  <c r="D99" i="58"/>
  <c r="E98" i="58"/>
  <c r="D98" i="58"/>
  <c r="E97" i="58"/>
  <c r="D97" i="58"/>
  <c r="E96" i="58"/>
  <c r="D96" i="58"/>
  <c r="E95" i="58"/>
  <c r="D95" i="58"/>
  <c r="E94" i="58"/>
  <c r="D94" i="58"/>
  <c r="E93" i="58"/>
  <c r="D93" i="58"/>
  <c r="E92" i="58"/>
  <c r="D92" i="58"/>
  <c r="E91" i="58"/>
  <c r="D91" i="58"/>
  <c r="E90" i="58"/>
  <c r="D90" i="58"/>
  <c r="E89" i="58"/>
  <c r="D89" i="58"/>
  <c r="E88" i="58"/>
  <c r="D88" i="58"/>
  <c r="E87" i="58"/>
  <c r="D87" i="58"/>
  <c r="E86" i="58"/>
  <c r="D86" i="58"/>
  <c r="E85" i="58"/>
  <c r="D85" i="58"/>
  <c r="E84" i="58"/>
  <c r="D84" i="58"/>
  <c r="E83" i="58"/>
  <c r="D83" i="58"/>
  <c r="E82" i="58"/>
  <c r="D82" i="58"/>
  <c r="E81" i="58"/>
  <c r="D81" i="58"/>
  <c r="E80" i="58"/>
  <c r="D80" i="58"/>
  <c r="E79" i="58"/>
  <c r="D79" i="58"/>
  <c r="E78" i="58"/>
  <c r="D78" i="58"/>
  <c r="E77" i="58"/>
  <c r="D77" i="58"/>
  <c r="E76" i="58"/>
  <c r="D76" i="58"/>
  <c r="E75" i="58"/>
  <c r="D75" i="58"/>
  <c r="E74" i="58"/>
  <c r="D74" i="58"/>
  <c r="E73" i="58"/>
  <c r="D73" i="58"/>
  <c r="E72" i="58"/>
  <c r="D72" i="58"/>
  <c r="E71" i="58"/>
  <c r="D71" i="58"/>
  <c r="E70" i="58"/>
  <c r="D70" i="58"/>
  <c r="E69" i="58"/>
  <c r="D69" i="58"/>
  <c r="E68" i="58"/>
  <c r="D68" i="58"/>
  <c r="E67" i="58"/>
  <c r="D67" i="58"/>
  <c r="E66" i="58"/>
  <c r="D66" i="58"/>
  <c r="E65" i="58"/>
  <c r="D65" i="58"/>
  <c r="E64" i="58"/>
  <c r="D64" i="58"/>
  <c r="E63" i="58"/>
  <c r="D63" i="58"/>
  <c r="E62" i="58"/>
  <c r="D62" i="58"/>
  <c r="E61" i="58"/>
  <c r="D61" i="58"/>
  <c r="E60" i="58"/>
  <c r="D60" i="58"/>
  <c r="E59" i="58"/>
  <c r="D59" i="58"/>
  <c r="E58" i="58"/>
  <c r="D58" i="58"/>
  <c r="E57" i="58"/>
  <c r="D57" i="58"/>
  <c r="E56" i="58"/>
  <c r="D56" i="58"/>
  <c r="E55" i="58"/>
  <c r="D55" i="58"/>
  <c r="E54" i="58"/>
  <c r="D54" i="58"/>
  <c r="E53" i="58"/>
  <c r="D53" i="58"/>
  <c r="E52" i="58"/>
  <c r="D52" i="58"/>
  <c r="E51" i="58"/>
  <c r="D51" i="58"/>
  <c r="E50" i="58"/>
  <c r="D50" i="58"/>
  <c r="E49" i="58"/>
  <c r="D49" i="58"/>
  <c r="E48" i="58"/>
  <c r="D48" i="58"/>
  <c r="E47" i="58"/>
  <c r="D47" i="58"/>
  <c r="E46" i="58"/>
  <c r="D46" i="58"/>
  <c r="E45" i="58"/>
  <c r="D45" i="58"/>
  <c r="E44" i="58"/>
  <c r="D44" i="58"/>
  <c r="E43" i="58"/>
  <c r="D43" i="58"/>
  <c r="E42" i="58"/>
  <c r="D42" i="58"/>
  <c r="E41" i="58"/>
  <c r="D41" i="58"/>
  <c r="E40" i="58"/>
  <c r="D40" i="58"/>
  <c r="E39" i="58"/>
  <c r="D39" i="58"/>
  <c r="E38" i="58"/>
  <c r="D38" i="58"/>
  <c r="E37" i="58"/>
  <c r="D37" i="58"/>
  <c r="E36" i="58"/>
  <c r="D36" i="58"/>
  <c r="E35" i="58"/>
  <c r="D35" i="58"/>
  <c r="E34" i="58"/>
  <c r="D34" i="58"/>
  <c r="E33" i="58"/>
  <c r="D33" i="58"/>
  <c r="E32" i="58"/>
  <c r="D32" i="58"/>
  <c r="E31" i="58"/>
  <c r="D31" i="58"/>
  <c r="E30" i="58"/>
  <c r="D30" i="58"/>
  <c r="E29" i="58"/>
  <c r="D29" i="58"/>
  <c r="E28" i="58"/>
  <c r="D28" i="58"/>
  <c r="E27" i="58"/>
  <c r="D27" i="58"/>
  <c r="E26" i="58"/>
  <c r="D26" i="58"/>
  <c r="E25" i="58"/>
  <c r="D25" i="58"/>
  <c r="E24" i="58"/>
  <c r="D24" i="58"/>
  <c r="E23" i="58"/>
  <c r="D23" i="58"/>
  <c r="E22" i="58"/>
  <c r="D22" i="58"/>
  <c r="E21" i="58"/>
  <c r="E177" i="58" s="1"/>
  <c r="D21" i="58"/>
  <c r="D177" i="58" s="1"/>
  <c r="E20" i="58"/>
  <c r="D20" i="58"/>
  <c r="E19" i="58"/>
  <c r="D19" i="58"/>
  <c r="E18" i="58"/>
  <c r="D18" i="58"/>
  <c r="E17" i="58"/>
  <c r="E195" i="58" s="1"/>
  <c r="D17" i="58"/>
  <c r="D195" i="58" s="1"/>
  <c r="E16" i="58"/>
  <c r="D16" i="58"/>
  <c r="E15" i="58"/>
  <c r="D15" i="58"/>
  <c r="E14" i="58"/>
  <c r="D14" i="58"/>
  <c r="E13" i="58"/>
  <c r="D13" i="58"/>
  <c r="E12" i="58"/>
  <c r="D12" i="58"/>
  <c r="E11" i="58"/>
  <c r="D11" i="58"/>
  <c r="E10" i="58"/>
  <c r="D10" i="58"/>
  <c r="E9" i="58"/>
  <c r="D9" i="58"/>
  <c r="E8" i="58"/>
  <c r="E194" i="58" s="1"/>
  <c r="D8" i="58"/>
  <c r="D194" i="58" s="1"/>
  <c r="E7" i="58"/>
  <c r="D7" i="58"/>
  <c r="E6" i="58"/>
  <c r="D6" i="58"/>
  <c r="E5" i="58"/>
  <c r="D5" i="58"/>
  <c r="E4" i="58"/>
  <c r="D4" i="58"/>
  <c r="E3" i="58"/>
  <c r="D3" i="58"/>
  <c r="E171" i="57"/>
  <c r="D171" i="57"/>
  <c r="E169" i="57"/>
  <c r="D169" i="57"/>
  <c r="E166" i="57"/>
  <c r="D166" i="57"/>
  <c r="E160" i="57"/>
  <c r="D160" i="57"/>
  <c r="E159" i="57"/>
  <c r="D159" i="57"/>
  <c r="E158" i="57"/>
  <c r="D158" i="57"/>
  <c r="E157" i="57"/>
  <c r="D157" i="57"/>
  <c r="E156" i="57"/>
  <c r="D156" i="57"/>
  <c r="E155" i="57"/>
  <c r="D155" i="57"/>
  <c r="E154" i="57"/>
  <c r="D154" i="57"/>
  <c r="E153" i="57"/>
  <c r="D153" i="57"/>
  <c r="E152" i="57"/>
  <c r="D152" i="57"/>
  <c r="E151" i="57"/>
  <c r="D151" i="57"/>
  <c r="E150" i="57"/>
  <c r="D150" i="57"/>
  <c r="E149" i="57"/>
  <c r="D149" i="57"/>
  <c r="E148" i="57"/>
  <c r="D148" i="57"/>
  <c r="E147" i="57"/>
  <c r="D147" i="57"/>
  <c r="E146" i="57"/>
  <c r="D146" i="57"/>
  <c r="E145" i="57"/>
  <c r="D145" i="57"/>
  <c r="E144" i="57"/>
  <c r="D144" i="57"/>
  <c r="E143" i="57"/>
  <c r="D143" i="57"/>
  <c r="E142" i="57"/>
  <c r="D142" i="57"/>
  <c r="E141" i="57"/>
  <c r="D141" i="57"/>
  <c r="E140" i="57"/>
  <c r="D140" i="57"/>
  <c r="E139" i="57"/>
  <c r="D139" i="57"/>
  <c r="E138" i="57"/>
  <c r="D138" i="57"/>
  <c r="E137" i="57"/>
  <c r="D137" i="57"/>
  <c r="E136" i="57"/>
  <c r="D136" i="57"/>
  <c r="E135" i="57"/>
  <c r="D135" i="57"/>
  <c r="E134" i="57"/>
  <c r="D134" i="57"/>
  <c r="E133" i="57"/>
  <c r="D133" i="57"/>
  <c r="E132" i="57"/>
  <c r="D132" i="57"/>
  <c r="E131" i="57"/>
  <c r="D131" i="57"/>
  <c r="E130" i="57"/>
  <c r="D130" i="57"/>
  <c r="E129" i="57"/>
  <c r="D129" i="57"/>
  <c r="E128" i="57"/>
  <c r="D128" i="57"/>
  <c r="E127" i="57"/>
  <c r="D127" i="57"/>
  <c r="E126" i="57"/>
  <c r="D126" i="57"/>
  <c r="E125" i="57"/>
  <c r="D125" i="57"/>
  <c r="E124" i="57"/>
  <c r="D124" i="57"/>
  <c r="E123" i="57"/>
  <c r="D123" i="57"/>
  <c r="E122" i="57"/>
  <c r="D122" i="57"/>
  <c r="E121" i="57"/>
  <c r="D121" i="57"/>
  <c r="E120" i="57"/>
  <c r="D120" i="57"/>
  <c r="E119" i="57"/>
  <c r="D119" i="57"/>
  <c r="E118" i="57"/>
  <c r="D118" i="57"/>
  <c r="E117" i="57"/>
  <c r="D117" i="57"/>
  <c r="E116" i="57"/>
  <c r="D116" i="57"/>
  <c r="E115" i="57"/>
  <c r="D115" i="57"/>
  <c r="E114" i="57"/>
  <c r="D114" i="57"/>
  <c r="E113" i="57"/>
  <c r="D113" i="57"/>
  <c r="E112" i="57"/>
  <c r="D112" i="57"/>
  <c r="E111" i="57"/>
  <c r="D111" i="57"/>
  <c r="E110" i="57"/>
  <c r="D110" i="57"/>
  <c r="E109" i="57"/>
  <c r="D109" i="57"/>
  <c r="E108" i="57"/>
  <c r="D108" i="57"/>
  <c r="E107" i="57"/>
  <c r="D107" i="57"/>
  <c r="E106" i="57"/>
  <c r="D106" i="57"/>
  <c r="E105" i="57"/>
  <c r="D105" i="57"/>
  <c r="E104" i="57"/>
  <c r="D104" i="57"/>
  <c r="E103" i="57"/>
  <c r="D103" i="57"/>
  <c r="E102" i="57"/>
  <c r="D102" i="57"/>
  <c r="E101" i="57"/>
  <c r="D101" i="57"/>
  <c r="E100" i="57"/>
  <c r="D100" i="57"/>
  <c r="E99" i="57"/>
  <c r="D99" i="57"/>
  <c r="E98" i="57"/>
  <c r="D98" i="57"/>
  <c r="E97" i="57"/>
  <c r="D97" i="57"/>
  <c r="E96" i="57"/>
  <c r="D96" i="57"/>
  <c r="E95" i="57"/>
  <c r="D95" i="57"/>
  <c r="E94" i="57"/>
  <c r="D94" i="57"/>
  <c r="E93" i="57"/>
  <c r="D93" i="57"/>
  <c r="E92" i="57"/>
  <c r="D92" i="57"/>
  <c r="E91" i="57"/>
  <c r="D91" i="57"/>
  <c r="E90" i="57"/>
  <c r="D90" i="57"/>
  <c r="E89" i="57"/>
  <c r="D89" i="57"/>
  <c r="E88" i="57"/>
  <c r="D88" i="57"/>
  <c r="E87" i="57"/>
  <c r="D87" i="57"/>
  <c r="E86" i="57"/>
  <c r="D86" i="57"/>
  <c r="E85" i="57"/>
  <c r="D85" i="57"/>
  <c r="E84" i="57"/>
  <c r="D84" i="57"/>
  <c r="E83" i="57"/>
  <c r="D83" i="57"/>
  <c r="E82" i="57"/>
  <c r="D82" i="57"/>
  <c r="E81" i="57"/>
  <c r="D81" i="57"/>
  <c r="E80" i="57"/>
  <c r="D80" i="57"/>
  <c r="E79" i="57"/>
  <c r="D79" i="57"/>
  <c r="E78" i="57"/>
  <c r="D78" i="57"/>
  <c r="E77" i="57"/>
  <c r="D77" i="57"/>
  <c r="E76" i="57"/>
  <c r="D76" i="57"/>
  <c r="E75" i="57"/>
  <c r="D75" i="57"/>
  <c r="E74" i="57"/>
  <c r="D74" i="57"/>
  <c r="E73" i="57"/>
  <c r="D73" i="57"/>
  <c r="E72" i="57"/>
  <c r="D72" i="57"/>
  <c r="E71" i="57"/>
  <c r="D71" i="57"/>
  <c r="E70" i="57"/>
  <c r="D70" i="57"/>
  <c r="E69" i="57"/>
  <c r="D69" i="57"/>
  <c r="E68" i="57"/>
  <c r="D68" i="57"/>
  <c r="E67" i="57"/>
  <c r="D67" i="57"/>
  <c r="E66" i="57"/>
  <c r="D66" i="57"/>
  <c r="E65" i="57"/>
  <c r="D65" i="57"/>
  <c r="E64" i="57"/>
  <c r="D64" i="57"/>
  <c r="E63" i="57"/>
  <c r="D63" i="57"/>
  <c r="E62" i="57"/>
  <c r="D62" i="57"/>
  <c r="E61" i="57"/>
  <c r="D61" i="57"/>
  <c r="E60" i="57"/>
  <c r="D60" i="57"/>
  <c r="E59" i="57"/>
  <c r="D59" i="57"/>
  <c r="E58" i="57"/>
  <c r="D58" i="57"/>
  <c r="E57" i="57"/>
  <c r="D57" i="57"/>
  <c r="E56" i="57"/>
  <c r="D56" i="57"/>
  <c r="E55" i="57"/>
  <c r="D55" i="57"/>
  <c r="E54" i="57"/>
  <c r="D54" i="57"/>
  <c r="E53" i="57"/>
  <c r="D53" i="57"/>
  <c r="E52" i="57"/>
  <c r="D52" i="57"/>
  <c r="E51" i="57"/>
  <c r="D51" i="57"/>
  <c r="E50" i="57"/>
  <c r="D50" i="57"/>
  <c r="E49" i="57"/>
  <c r="D49" i="57"/>
  <c r="E48" i="57"/>
  <c r="D48" i="57"/>
  <c r="E47" i="57"/>
  <c r="D47" i="57"/>
  <c r="E46" i="57"/>
  <c r="D46" i="57"/>
  <c r="E45" i="57"/>
  <c r="D45" i="57"/>
  <c r="E44" i="57"/>
  <c r="D44" i="57"/>
  <c r="E43" i="57"/>
  <c r="D43" i="57"/>
  <c r="E42" i="57"/>
  <c r="D42" i="57"/>
  <c r="E41" i="57"/>
  <c r="D41" i="57"/>
  <c r="E40" i="57"/>
  <c r="D40" i="57"/>
  <c r="E39" i="57"/>
  <c r="D39" i="57"/>
  <c r="E38" i="57"/>
  <c r="D38" i="57"/>
  <c r="E37" i="57"/>
  <c r="D37" i="57"/>
  <c r="E36" i="57"/>
  <c r="D36" i="57"/>
  <c r="E35" i="57"/>
  <c r="D35" i="57"/>
  <c r="E34" i="57"/>
  <c r="D34" i="57"/>
  <c r="E33" i="57"/>
  <c r="D33" i="57"/>
  <c r="E32" i="57"/>
  <c r="D32" i="57"/>
  <c r="E31" i="57"/>
  <c r="D31" i="57"/>
  <c r="E30" i="57"/>
  <c r="D30" i="57"/>
  <c r="E29" i="57"/>
  <c r="D29" i="57"/>
  <c r="E28" i="57"/>
  <c r="D28" i="57"/>
  <c r="E27" i="57"/>
  <c r="D27" i="57"/>
  <c r="E26" i="57"/>
  <c r="D26" i="57"/>
  <c r="E25" i="57"/>
  <c r="E180" i="57" s="1"/>
  <c r="D25" i="57"/>
  <c r="E24" i="57"/>
  <c r="D24" i="57"/>
  <c r="E23" i="57"/>
  <c r="D23" i="57"/>
  <c r="E22" i="57"/>
  <c r="D22" i="57"/>
  <c r="E21" i="57"/>
  <c r="E177" i="57" s="1"/>
  <c r="D21" i="57"/>
  <c r="D177" i="57" s="1"/>
  <c r="E20" i="57"/>
  <c r="D20" i="57"/>
  <c r="E19" i="57"/>
  <c r="D19" i="57"/>
  <c r="E18" i="57"/>
  <c r="D18" i="57"/>
  <c r="E17" i="57"/>
  <c r="E195" i="57" s="1"/>
  <c r="D17" i="57"/>
  <c r="D195" i="57" s="1"/>
  <c r="E16" i="57"/>
  <c r="D16" i="57"/>
  <c r="E15" i="57"/>
  <c r="D15" i="57"/>
  <c r="E14" i="57"/>
  <c r="D14" i="57"/>
  <c r="E13" i="57"/>
  <c r="D13" i="57"/>
  <c r="E12" i="57"/>
  <c r="D12" i="57"/>
  <c r="E11" i="57"/>
  <c r="D11" i="57"/>
  <c r="E10" i="57"/>
  <c r="D10" i="57"/>
  <c r="E9" i="57"/>
  <c r="D9" i="57"/>
  <c r="E8" i="57"/>
  <c r="D8" i="57"/>
  <c r="E7" i="57"/>
  <c r="D7" i="57"/>
  <c r="E6" i="57"/>
  <c r="D6" i="57"/>
  <c r="E5" i="57"/>
  <c r="D5" i="57"/>
  <c r="E4" i="57"/>
  <c r="D4" i="57"/>
  <c r="E3" i="57"/>
  <c r="D3" i="57"/>
  <c r="E171" i="55"/>
  <c r="D171" i="55"/>
  <c r="E169" i="55"/>
  <c r="D169" i="55"/>
  <c r="E166" i="55"/>
  <c r="D166" i="55"/>
  <c r="E160" i="55"/>
  <c r="D160" i="55"/>
  <c r="E159" i="55"/>
  <c r="D159" i="55"/>
  <c r="E158" i="55"/>
  <c r="D158" i="55"/>
  <c r="E157" i="55"/>
  <c r="D157" i="55"/>
  <c r="E156" i="55"/>
  <c r="D156" i="55"/>
  <c r="E155" i="55"/>
  <c r="D155" i="55"/>
  <c r="E154" i="55"/>
  <c r="D154" i="55"/>
  <c r="E153" i="55"/>
  <c r="D153" i="55"/>
  <c r="E152" i="55"/>
  <c r="D152" i="55"/>
  <c r="E151" i="55"/>
  <c r="D151" i="55"/>
  <c r="E150" i="55"/>
  <c r="D150" i="55"/>
  <c r="E149" i="55"/>
  <c r="D149" i="55"/>
  <c r="E148" i="55"/>
  <c r="D148" i="55"/>
  <c r="E147" i="55"/>
  <c r="D147" i="55"/>
  <c r="E146" i="55"/>
  <c r="D146" i="55"/>
  <c r="E145" i="55"/>
  <c r="D145" i="55"/>
  <c r="E144" i="55"/>
  <c r="D144" i="55"/>
  <c r="E143" i="55"/>
  <c r="D143" i="55"/>
  <c r="E142" i="55"/>
  <c r="D142" i="55"/>
  <c r="E141" i="55"/>
  <c r="D141" i="55"/>
  <c r="E140" i="55"/>
  <c r="D140" i="55"/>
  <c r="E139" i="55"/>
  <c r="D139" i="55"/>
  <c r="E138" i="55"/>
  <c r="D138" i="55"/>
  <c r="E137" i="55"/>
  <c r="D137" i="55"/>
  <c r="E136" i="55"/>
  <c r="D136" i="55"/>
  <c r="E135" i="55"/>
  <c r="D135" i="55"/>
  <c r="E134" i="55"/>
  <c r="D134" i="55"/>
  <c r="E133" i="55"/>
  <c r="D133" i="55"/>
  <c r="E132" i="55"/>
  <c r="D132" i="55"/>
  <c r="E131" i="55"/>
  <c r="D131" i="55"/>
  <c r="E130" i="55"/>
  <c r="D130" i="55"/>
  <c r="E129" i="55"/>
  <c r="D129" i="55"/>
  <c r="E128" i="55"/>
  <c r="D128" i="55"/>
  <c r="E127" i="55"/>
  <c r="D127" i="55"/>
  <c r="E126" i="55"/>
  <c r="D126" i="55"/>
  <c r="E125" i="55"/>
  <c r="D125" i="55"/>
  <c r="E124" i="55"/>
  <c r="D124" i="55"/>
  <c r="E123" i="55"/>
  <c r="D123" i="55"/>
  <c r="E122" i="55"/>
  <c r="D122" i="55"/>
  <c r="E121" i="55"/>
  <c r="D121" i="55"/>
  <c r="E120" i="55"/>
  <c r="D120" i="55"/>
  <c r="E119" i="55"/>
  <c r="D119" i="55"/>
  <c r="E118" i="55"/>
  <c r="D118" i="55"/>
  <c r="E117" i="55"/>
  <c r="D117" i="55"/>
  <c r="E116" i="55"/>
  <c r="D116" i="55"/>
  <c r="E115" i="55"/>
  <c r="D115" i="55"/>
  <c r="E114" i="55"/>
  <c r="D114" i="55"/>
  <c r="E113" i="55"/>
  <c r="D113" i="55"/>
  <c r="E112" i="55"/>
  <c r="D112" i="55"/>
  <c r="E111" i="55"/>
  <c r="D111" i="55"/>
  <c r="E110" i="55"/>
  <c r="D110" i="55"/>
  <c r="E109" i="55"/>
  <c r="D109" i="55"/>
  <c r="E108" i="55"/>
  <c r="D108" i="55"/>
  <c r="E107" i="55"/>
  <c r="D107" i="55"/>
  <c r="E106" i="55"/>
  <c r="D106" i="55"/>
  <c r="E105" i="55"/>
  <c r="D105" i="55"/>
  <c r="E104" i="55"/>
  <c r="D104" i="55"/>
  <c r="E103" i="55"/>
  <c r="D103" i="55"/>
  <c r="E102" i="55"/>
  <c r="D102" i="55"/>
  <c r="E101" i="55"/>
  <c r="D101" i="55"/>
  <c r="E100" i="55"/>
  <c r="D100" i="55"/>
  <c r="E99" i="55"/>
  <c r="D99" i="55"/>
  <c r="E98" i="55"/>
  <c r="D98" i="55"/>
  <c r="E97" i="55"/>
  <c r="D97" i="55"/>
  <c r="E96" i="55"/>
  <c r="D96" i="55"/>
  <c r="E95" i="55"/>
  <c r="D95" i="55"/>
  <c r="E94" i="55"/>
  <c r="D94" i="55"/>
  <c r="E93" i="55"/>
  <c r="D93" i="55"/>
  <c r="E92" i="55"/>
  <c r="D92" i="55"/>
  <c r="E91" i="55"/>
  <c r="D91" i="55"/>
  <c r="E90" i="55"/>
  <c r="D90" i="55"/>
  <c r="E89" i="55"/>
  <c r="D89" i="55"/>
  <c r="E88" i="55"/>
  <c r="D88" i="55"/>
  <c r="E87" i="55"/>
  <c r="D87" i="55"/>
  <c r="E86" i="55"/>
  <c r="D86" i="55"/>
  <c r="E85" i="55"/>
  <c r="D85" i="55"/>
  <c r="E84" i="55"/>
  <c r="D84" i="55"/>
  <c r="E83" i="55"/>
  <c r="D83" i="55"/>
  <c r="E82" i="55"/>
  <c r="D82" i="55"/>
  <c r="E81" i="55"/>
  <c r="D81" i="55"/>
  <c r="E80" i="55"/>
  <c r="D80" i="55"/>
  <c r="E79" i="55"/>
  <c r="D79" i="55"/>
  <c r="E78" i="55"/>
  <c r="D78" i="55"/>
  <c r="E77" i="55"/>
  <c r="D77" i="55"/>
  <c r="E76" i="55"/>
  <c r="D76" i="55"/>
  <c r="E75" i="55"/>
  <c r="D75" i="55"/>
  <c r="E74" i="55"/>
  <c r="D74" i="55"/>
  <c r="E73" i="55"/>
  <c r="D73" i="55"/>
  <c r="E72" i="55"/>
  <c r="D72" i="55"/>
  <c r="E71" i="55"/>
  <c r="D71" i="55"/>
  <c r="E70" i="55"/>
  <c r="D70" i="55"/>
  <c r="E69" i="55"/>
  <c r="D69" i="55"/>
  <c r="E68" i="55"/>
  <c r="D68" i="55"/>
  <c r="E67" i="55"/>
  <c r="D67" i="55"/>
  <c r="E66" i="55"/>
  <c r="D66" i="55"/>
  <c r="E65" i="55"/>
  <c r="D65" i="55"/>
  <c r="E64" i="55"/>
  <c r="D64" i="55"/>
  <c r="E63" i="55"/>
  <c r="D63" i="55"/>
  <c r="E62" i="55"/>
  <c r="D62" i="55"/>
  <c r="E61" i="55"/>
  <c r="D61" i="55"/>
  <c r="E60" i="55"/>
  <c r="D60" i="55"/>
  <c r="E59" i="55"/>
  <c r="D59" i="55"/>
  <c r="E58" i="55"/>
  <c r="D58" i="55"/>
  <c r="E57" i="55"/>
  <c r="D57" i="55"/>
  <c r="E56" i="55"/>
  <c r="D56" i="55"/>
  <c r="E55" i="55"/>
  <c r="D55" i="55"/>
  <c r="E54" i="55"/>
  <c r="D54" i="55"/>
  <c r="E53" i="55"/>
  <c r="D53" i="55"/>
  <c r="E52" i="55"/>
  <c r="D52" i="55"/>
  <c r="E51" i="55"/>
  <c r="D51" i="55"/>
  <c r="E50" i="55"/>
  <c r="D50" i="55"/>
  <c r="E49" i="55"/>
  <c r="D49" i="55"/>
  <c r="E48" i="55"/>
  <c r="D48" i="55"/>
  <c r="E47" i="55"/>
  <c r="D47" i="55"/>
  <c r="E46" i="55"/>
  <c r="D46" i="55"/>
  <c r="E45" i="55"/>
  <c r="D45" i="55"/>
  <c r="E44" i="55"/>
  <c r="D44" i="55"/>
  <c r="E43" i="55"/>
  <c r="D43" i="55"/>
  <c r="E42" i="55"/>
  <c r="D42" i="55"/>
  <c r="E41" i="55"/>
  <c r="D41" i="55"/>
  <c r="E40" i="55"/>
  <c r="D40" i="55"/>
  <c r="E39" i="55"/>
  <c r="D39" i="55"/>
  <c r="E38" i="55"/>
  <c r="D38" i="55"/>
  <c r="E37" i="55"/>
  <c r="D37" i="55"/>
  <c r="E36" i="55"/>
  <c r="D36" i="55"/>
  <c r="E35" i="55"/>
  <c r="D35" i="55"/>
  <c r="E34" i="55"/>
  <c r="E174" i="55" s="1"/>
  <c r="D34" i="55"/>
  <c r="E33" i="55"/>
  <c r="D33" i="55"/>
  <c r="E32" i="55"/>
  <c r="D32" i="55"/>
  <c r="E31" i="55"/>
  <c r="D31" i="55"/>
  <c r="E30" i="55"/>
  <c r="D30" i="55"/>
  <c r="E29" i="55"/>
  <c r="D29" i="55"/>
  <c r="E28" i="55"/>
  <c r="D28" i="55"/>
  <c r="E27" i="55"/>
  <c r="D27" i="55"/>
  <c r="E26" i="55"/>
  <c r="D26" i="55"/>
  <c r="E25" i="55"/>
  <c r="D25" i="55"/>
  <c r="E24" i="55"/>
  <c r="D24" i="55"/>
  <c r="E23" i="55"/>
  <c r="D23" i="55"/>
  <c r="E22" i="55"/>
  <c r="D22" i="55"/>
  <c r="E21" i="55"/>
  <c r="E177" i="55" s="1"/>
  <c r="D21" i="55"/>
  <c r="D177" i="55" s="1"/>
  <c r="E20" i="55"/>
  <c r="D20" i="55"/>
  <c r="E19" i="55"/>
  <c r="D19" i="55"/>
  <c r="E18" i="55"/>
  <c r="D18" i="55"/>
  <c r="E17" i="55"/>
  <c r="E195" i="55" s="1"/>
  <c r="D17" i="55"/>
  <c r="D195" i="55" s="1"/>
  <c r="E16" i="55"/>
  <c r="D16" i="55"/>
  <c r="E15" i="55"/>
  <c r="D15" i="55"/>
  <c r="E14" i="55"/>
  <c r="D14" i="55"/>
  <c r="E13" i="55"/>
  <c r="D13" i="55"/>
  <c r="E12" i="55"/>
  <c r="D12" i="55"/>
  <c r="E11" i="55"/>
  <c r="D11" i="55"/>
  <c r="E10" i="55"/>
  <c r="D10" i="55"/>
  <c r="E9" i="55"/>
  <c r="D9" i="55"/>
  <c r="E8" i="55"/>
  <c r="D8" i="55"/>
  <c r="E7" i="55"/>
  <c r="D7" i="55"/>
  <c r="E6" i="55"/>
  <c r="D6" i="55"/>
  <c r="E5" i="55"/>
  <c r="D5" i="55"/>
  <c r="E4" i="55"/>
  <c r="D4" i="55"/>
  <c r="E3" i="55"/>
  <c r="D3" i="55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3" i="41"/>
  <c r="E175" i="24" l="1"/>
  <c r="E182" i="24"/>
  <c r="D185" i="17"/>
  <c r="D189" i="17"/>
  <c r="D187" i="17"/>
  <c r="D170" i="17"/>
  <c r="D180" i="17"/>
  <c r="D182" i="17"/>
  <c r="D188" i="17"/>
  <c r="D192" i="17"/>
  <c r="D189" i="21"/>
  <c r="D188" i="21"/>
  <c r="E175" i="13"/>
  <c r="E182" i="13"/>
  <c r="E191" i="13"/>
  <c r="E175" i="45"/>
  <c r="E182" i="45"/>
  <c r="E180" i="23"/>
  <c r="E175" i="47"/>
  <c r="E182" i="47"/>
  <c r="E189" i="19"/>
  <c r="E197" i="24"/>
  <c r="E168" i="18"/>
  <c r="E175" i="18"/>
  <c r="E170" i="18"/>
  <c r="E182" i="18"/>
  <c r="E178" i="20"/>
  <c r="E183" i="20"/>
  <c r="E189" i="17"/>
  <c r="E168" i="55"/>
  <c r="E175" i="55"/>
  <c r="E170" i="55"/>
  <c r="E182" i="55"/>
  <c r="E191" i="55"/>
  <c r="E189" i="58"/>
  <c r="E180" i="21"/>
  <c r="D175" i="35"/>
  <c r="D182" i="35"/>
  <c r="D178" i="18"/>
  <c r="D197" i="17"/>
  <c r="D184" i="17"/>
  <c r="D194" i="55"/>
  <c r="E194" i="56"/>
  <c r="O28" i="39" s="1"/>
  <c r="E178" i="21"/>
  <c r="D189" i="55"/>
  <c r="D187" i="55"/>
  <c r="D180" i="55"/>
  <c r="E180" i="55"/>
  <c r="D188" i="55"/>
  <c r="D192" i="55"/>
  <c r="D194" i="57"/>
  <c r="D185" i="58"/>
  <c r="D196" i="58"/>
  <c r="D170" i="58"/>
  <c r="D182" i="58"/>
  <c r="D180" i="56"/>
  <c r="O14" i="38" s="1"/>
  <c r="E180" i="56"/>
  <c r="O14" i="39" s="1"/>
  <c r="D175" i="21"/>
  <c r="D182" i="21"/>
  <c r="D189" i="57"/>
  <c r="D188" i="57"/>
  <c r="D197" i="58"/>
  <c r="D184" i="58"/>
  <c r="D178" i="56"/>
  <c r="D183" i="56"/>
  <c r="D167" i="21"/>
  <c r="D197" i="21"/>
  <c r="D184" i="21"/>
  <c r="E178" i="43"/>
  <c r="E174" i="21"/>
  <c r="D180" i="13"/>
  <c r="E180" i="13"/>
  <c r="E194" i="43"/>
  <c r="E197" i="43"/>
  <c r="E184" i="43"/>
  <c r="D175" i="44"/>
  <c r="E170" i="44"/>
  <c r="D182" i="44"/>
  <c r="D189" i="45"/>
  <c r="D188" i="45"/>
  <c r="D167" i="35"/>
  <c r="D194" i="35"/>
  <c r="D178" i="13"/>
  <c r="D174" i="13"/>
  <c r="E187" i="43"/>
  <c r="E180" i="43"/>
  <c r="D167" i="44"/>
  <c r="D194" i="44"/>
  <c r="D172" i="44"/>
  <c r="D197" i="44"/>
  <c r="D176" i="44"/>
  <c r="D184" i="44"/>
  <c r="D181" i="44"/>
  <c r="E181" i="44"/>
  <c r="E175" i="29"/>
  <c r="E182" i="29"/>
  <c r="E183" i="43"/>
  <c r="D188" i="44"/>
  <c r="E167" i="29"/>
  <c r="E197" i="29"/>
  <c r="E184" i="29"/>
  <c r="E162" i="45"/>
  <c r="E168" i="45"/>
  <c r="E170" i="45"/>
  <c r="E167" i="46"/>
  <c r="E194" i="35"/>
  <c r="D197" i="35"/>
  <c r="D184" i="35"/>
  <c r="D174" i="46"/>
  <c r="D180" i="47"/>
  <c r="E180" i="47"/>
  <c r="E175" i="14"/>
  <c r="E182" i="14"/>
  <c r="E174" i="45"/>
  <c r="D189" i="35"/>
  <c r="E180" i="35"/>
  <c r="D188" i="35"/>
  <c r="D194" i="23"/>
  <c r="D185" i="46"/>
  <c r="D196" i="46"/>
  <c r="D168" i="46"/>
  <c r="D175" i="46"/>
  <c r="E175" i="46"/>
  <c r="D170" i="46"/>
  <c r="D182" i="46"/>
  <c r="E182" i="46"/>
  <c r="D191" i="46"/>
  <c r="D178" i="47"/>
  <c r="E178" i="47"/>
  <c r="D174" i="47"/>
  <c r="E174" i="47"/>
  <c r="E183" i="47"/>
  <c r="E172" i="46"/>
  <c r="D197" i="46"/>
  <c r="E197" i="46"/>
  <c r="D176" i="46"/>
  <c r="D184" i="46"/>
  <c r="E181" i="46"/>
  <c r="E168" i="47"/>
  <c r="E170" i="47"/>
  <c r="D185" i="19"/>
  <c r="H19" i="38" s="1"/>
  <c r="D196" i="19"/>
  <c r="D170" i="19"/>
  <c r="H5" i="38" s="1"/>
  <c r="D182" i="19"/>
  <c r="H16" i="38" s="1"/>
  <c r="E194" i="18"/>
  <c r="E197" i="18"/>
  <c r="D175" i="20"/>
  <c r="D182" i="20"/>
  <c r="D194" i="19"/>
  <c r="H28" i="38" s="1"/>
  <c r="E194" i="19"/>
  <c r="D197" i="19"/>
  <c r="H31" i="38" s="1"/>
  <c r="D184" i="19"/>
  <c r="H18" i="38" s="1"/>
  <c r="D180" i="18"/>
  <c r="E180" i="18"/>
  <c r="D167" i="20"/>
  <c r="D194" i="20"/>
  <c r="D197" i="20"/>
  <c r="D184" i="20"/>
  <c r="E181" i="20"/>
  <c r="D196" i="17"/>
  <c r="E183" i="18"/>
  <c r="D189" i="20"/>
  <c r="D188" i="20"/>
  <c r="E172" i="17"/>
  <c r="E181" i="17"/>
  <c r="O12" i="38"/>
  <c r="O8" i="38"/>
  <c r="O17" i="38"/>
  <c r="E184" i="55"/>
  <c r="E188" i="24"/>
  <c r="E196" i="20"/>
  <c r="E188" i="20"/>
  <c r="E192" i="20"/>
  <c r="E184" i="20"/>
  <c r="E176" i="20"/>
  <c r="E184" i="45"/>
  <c r="H30" i="38"/>
  <c r="H8" i="38"/>
  <c r="D172" i="17"/>
  <c r="D191" i="17"/>
  <c r="E196" i="47"/>
  <c r="E198" i="47" s="1"/>
  <c r="E188" i="47"/>
  <c r="E192" i="47"/>
  <c r="E188" i="18"/>
  <c r="E180" i="44"/>
  <c r="E184" i="44"/>
  <c r="E176" i="44"/>
  <c r="E188" i="46"/>
  <c r="C193" i="10"/>
  <c r="Q27" i="37" s="1"/>
  <c r="C198" i="10"/>
  <c r="Q32" i="37" s="1"/>
  <c r="C186" i="10"/>
  <c r="Q20" i="37" s="1"/>
  <c r="C173" i="10"/>
  <c r="C200" i="10"/>
  <c r="Q34" i="37" s="1"/>
  <c r="C201" i="10"/>
  <c r="Q35" i="37" s="1"/>
  <c r="C179" i="10"/>
  <c r="C190" i="10"/>
  <c r="Q24" i="37" s="1"/>
  <c r="E189" i="10"/>
  <c r="E187" i="10"/>
  <c r="E180" i="10"/>
  <c r="E178" i="10"/>
  <c r="E176" i="55"/>
  <c r="E162" i="55"/>
  <c r="D178" i="55"/>
  <c r="D174" i="55"/>
  <c r="D183" i="55"/>
  <c r="E167" i="55"/>
  <c r="E194" i="55"/>
  <c r="E172" i="55"/>
  <c r="E197" i="55"/>
  <c r="E181" i="55"/>
  <c r="D168" i="55"/>
  <c r="D182" i="55"/>
  <c r="E189" i="55"/>
  <c r="E187" i="55"/>
  <c r="D196" i="55"/>
  <c r="D170" i="55"/>
  <c r="D191" i="55"/>
  <c r="D193" i="55" s="1"/>
  <c r="D167" i="55"/>
  <c r="D172" i="55"/>
  <c r="D197" i="55"/>
  <c r="D176" i="55"/>
  <c r="D184" i="55"/>
  <c r="D181" i="55"/>
  <c r="D200" i="55" s="1"/>
  <c r="D185" i="55"/>
  <c r="D175" i="55"/>
  <c r="E178" i="55"/>
  <c r="E196" i="55"/>
  <c r="E188" i="55"/>
  <c r="E183" i="55"/>
  <c r="E192" i="55"/>
  <c r="E193" i="55" s="1"/>
  <c r="E178" i="57"/>
  <c r="E196" i="57"/>
  <c r="E174" i="57"/>
  <c r="E188" i="57"/>
  <c r="E183" i="57"/>
  <c r="E192" i="57"/>
  <c r="E184" i="57"/>
  <c r="E176" i="57"/>
  <c r="D187" i="57"/>
  <c r="D180" i="57"/>
  <c r="D192" i="57"/>
  <c r="D178" i="57"/>
  <c r="D174" i="57"/>
  <c r="D183" i="57"/>
  <c r="D185" i="57"/>
  <c r="D196" i="57"/>
  <c r="D168" i="57"/>
  <c r="D170" i="57"/>
  <c r="D167" i="57"/>
  <c r="D172" i="57"/>
  <c r="D197" i="57"/>
  <c r="D176" i="57"/>
  <c r="D184" i="57"/>
  <c r="D181" i="57"/>
  <c r="E162" i="57"/>
  <c r="E168" i="57"/>
  <c r="E175" i="57"/>
  <c r="E170" i="57"/>
  <c r="E182" i="57"/>
  <c r="E191" i="57"/>
  <c r="E167" i="57"/>
  <c r="E194" i="57"/>
  <c r="E172" i="57"/>
  <c r="E197" i="57"/>
  <c r="E181" i="57"/>
  <c r="D175" i="57"/>
  <c r="D182" i="57"/>
  <c r="D191" i="57"/>
  <c r="E189" i="57"/>
  <c r="E187" i="57"/>
  <c r="D178" i="58"/>
  <c r="E187" i="58"/>
  <c r="E180" i="58"/>
  <c r="D167" i="58"/>
  <c r="E178" i="58"/>
  <c r="E174" i="58"/>
  <c r="D189" i="58"/>
  <c r="D187" i="58"/>
  <c r="D172" i="58"/>
  <c r="D180" i="58"/>
  <c r="D188" i="58"/>
  <c r="D191" i="58"/>
  <c r="D192" i="58"/>
  <c r="D176" i="58"/>
  <c r="D181" i="58"/>
  <c r="E196" i="58"/>
  <c r="E188" i="58"/>
  <c r="E183" i="58"/>
  <c r="E192" i="58"/>
  <c r="E184" i="58"/>
  <c r="E176" i="58"/>
  <c r="D175" i="58"/>
  <c r="D168" i="58"/>
  <c r="D183" i="58"/>
  <c r="E162" i="58"/>
  <c r="E168" i="58"/>
  <c r="E175" i="58"/>
  <c r="E170" i="58"/>
  <c r="E182" i="58"/>
  <c r="E191" i="58"/>
  <c r="D174" i="58"/>
  <c r="E167" i="58"/>
  <c r="E172" i="58"/>
  <c r="E197" i="58"/>
  <c r="E181" i="58"/>
  <c r="E162" i="56"/>
  <c r="E168" i="56"/>
  <c r="E175" i="56"/>
  <c r="O9" i="39" s="1"/>
  <c r="E182" i="56"/>
  <c r="O16" i="39" s="1"/>
  <c r="E191" i="56"/>
  <c r="O25" i="39" s="1"/>
  <c r="E197" i="56"/>
  <c r="O31" i="39" s="1"/>
  <c r="E170" i="56"/>
  <c r="E167" i="56"/>
  <c r="E172" i="56"/>
  <c r="E181" i="56"/>
  <c r="O15" i="39" s="1"/>
  <c r="D185" i="56"/>
  <c r="O19" i="38" s="1"/>
  <c r="D196" i="56"/>
  <c r="O30" i="38" s="1"/>
  <c r="D168" i="56"/>
  <c r="D175" i="56"/>
  <c r="D170" i="56"/>
  <c r="D182" i="56"/>
  <c r="D191" i="56"/>
  <c r="O25" i="38" s="1"/>
  <c r="E189" i="56"/>
  <c r="O23" i="39" s="1"/>
  <c r="E187" i="56"/>
  <c r="O21" i="39" s="1"/>
  <c r="D167" i="56"/>
  <c r="D194" i="56"/>
  <c r="O28" i="38" s="1"/>
  <c r="D172" i="56"/>
  <c r="D197" i="56"/>
  <c r="O31" i="38" s="1"/>
  <c r="D176" i="56"/>
  <c r="D184" i="56"/>
  <c r="D181" i="56"/>
  <c r="O15" i="38" s="1"/>
  <c r="E178" i="56"/>
  <c r="O12" i="39" s="1"/>
  <c r="E196" i="56"/>
  <c r="O30" i="39" s="1"/>
  <c r="E188" i="56"/>
  <c r="O22" i="39" s="1"/>
  <c r="E183" i="56"/>
  <c r="O17" i="39" s="1"/>
  <c r="E192" i="56"/>
  <c r="E184" i="56"/>
  <c r="O18" i="39" s="1"/>
  <c r="E176" i="56"/>
  <c r="O10" i="39" s="1"/>
  <c r="D189" i="56"/>
  <c r="O23" i="38" s="1"/>
  <c r="D187" i="56"/>
  <c r="O21" i="38" s="1"/>
  <c r="D188" i="56"/>
  <c r="O22" i="38" s="1"/>
  <c r="D192" i="56"/>
  <c r="O26" i="38" s="1"/>
  <c r="E188" i="21"/>
  <c r="E183" i="21"/>
  <c r="E192" i="21"/>
  <c r="D187" i="21"/>
  <c r="D180" i="21"/>
  <c r="D192" i="21"/>
  <c r="E162" i="21"/>
  <c r="E168" i="21"/>
  <c r="E175" i="21"/>
  <c r="E170" i="21"/>
  <c r="E182" i="21"/>
  <c r="E191" i="21"/>
  <c r="D178" i="21"/>
  <c r="D174" i="21"/>
  <c r="D183" i="21"/>
  <c r="E197" i="21"/>
  <c r="D185" i="21"/>
  <c r="D196" i="21"/>
  <c r="D168" i="21"/>
  <c r="D170" i="21"/>
  <c r="E196" i="21"/>
  <c r="E184" i="21"/>
  <c r="E176" i="21"/>
  <c r="E167" i="21"/>
  <c r="E172" i="21"/>
  <c r="E181" i="21"/>
  <c r="D191" i="21"/>
  <c r="E189" i="21"/>
  <c r="E187" i="21"/>
  <c r="D172" i="21"/>
  <c r="D176" i="21"/>
  <c r="D181" i="21"/>
  <c r="D185" i="10"/>
  <c r="D196" i="10"/>
  <c r="D170" i="10"/>
  <c r="D187" i="10"/>
  <c r="D190" i="10" s="1"/>
  <c r="D172" i="10"/>
  <c r="D180" i="10"/>
  <c r="D191" i="10"/>
  <c r="D192" i="10"/>
  <c r="D178" i="10"/>
  <c r="D176" i="10"/>
  <c r="D181" i="10"/>
  <c r="E196" i="10"/>
  <c r="E188" i="10"/>
  <c r="E183" i="10"/>
  <c r="E192" i="10"/>
  <c r="E184" i="10"/>
  <c r="E176" i="10"/>
  <c r="D175" i="10"/>
  <c r="D168" i="10"/>
  <c r="D183" i="10"/>
  <c r="E162" i="10"/>
  <c r="E168" i="10"/>
  <c r="E175" i="10"/>
  <c r="E170" i="10"/>
  <c r="E182" i="10"/>
  <c r="E191" i="10"/>
  <c r="D174" i="10"/>
  <c r="E167" i="10"/>
  <c r="E172" i="10"/>
  <c r="E197" i="10"/>
  <c r="E181" i="10"/>
  <c r="E181" i="13"/>
  <c r="E188" i="13"/>
  <c r="D185" i="13"/>
  <c r="D196" i="13"/>
  <c r="D170" i="13"/>
  <c r="D182" i="13"/>
  <c r="E189" i="13"/>
  <c r="E187" i="13"/>
  <c r="D167" i="13"/>
  <c r="D194" i="13"/>
  <c r="D197" i="13"/>
  <c r="D176" i="13"/>
  <c r="D184" i="13"/>
  <c r="D181" i="13"/>
  <c r="E178" i="13"/>
  <c r="E196" i="13"/>
  <c r="E198" i="13" s="1"/>
  <c r="E174" i="13"/>
  <c r="E183" i="13"/>
  <c r="E192" i="13"/>
  <c r="E184" i="13"/>
  <c r="E176" i="13"/>
  <c r="D189" i="13"/>
  <c r="D187" i="13"/>
  <c r="D172" i="13"/>
  <c r="D188" i="13"/>
  <c r="D191" i="13"/>
  <c r="D175" i="13"/>
  <c r="D192" i="13"/>
  <c r="D168" i="13"/>
  <c r="D183" i="13"/>
  <c r="E162" i="13"/>
  <c r="E168" i="13"/>
  <c r="E170" i="13"/>
  <c r="D180" i="43"/>
  <c r="E162" i="43"/>
  <c r="D178" i="43"/>
  <c r="D174" i="43"/>
  <c r="D183" i="43"/>
  <c r="D186" i="43" s="1"/>
  <c r="E167" i="43"/>
  <c r="E181" i="43"/>
  <c r="E188" i="43"/>
  <c r="E192" i="43"/>
  <c r="E189" i="43"/>
  <c r="E191" i="43"/>
  <c r="E172" i="43"/>
  <c r="E176" i="43"/>
  <c r="D185" i="43"/>
  <c r="D196" i="43"/>
  <c r="D168" i="43"/>
  <c r="D175" i="43"/>
  <c r="D170" i="43"/>
  <c r="D182" i="43"/>
  <c r="D191" i="43"/>
  <c r="D167" i="43"/>
  <c r="D194" i="43"/>
  <c r="D172" i="43"/>
  <c r="D197" i="43"/>
  <c r="D176" i="43"/>
  <c r="D184" i="43"/>
  <c r="D181" i="43"/>
  <c r="D189" i="43"/>
  <c r="D187" i="43"/>
  <c r="D188" i="43"/>
  <c r="D192" i="43"/>
  <c r="D189" i="44"/>
  <c r="E162" i="44"/>
  <c r="E168" i="44"/>
  <c r="E175" i="44"/>
  <c r="E182" i="44"/>
  <c r="E191" i="44"/>
  <c r="E188" i="44"/>
  <c r="E192" i="44"/>
  <c r="E178" i="44"/>
  <c r="E196" i="44"/>
  <c r="E183" i="44"/>
  <c r="D187" i="44"/>
  <c r="D180" i="44"/>
  <c r="D192" i="44"/>
  <c r="D178" i="44"/>
  <c r="D174" i="44"/>
  <c r="D183" i="44"/>
  <c r="E167" i="44"/>
  <c r="E194" i="44"/>
  <c r="E172" i="44"/>
  <c r="E197" i="44"/>
  <c r="D185" i="44"/>
  <c r="D196" i="44"/>
  <c r="D168" i="44"/>
  <c r="D170" i="44"/>
  <c r="D191" i="44"/>
  <c r="E189" i="44"/>
  <c r="E187" i="44"/>
  <c r="E172" i="29"/>
  <c r="E176" i="29"/>
  <c r="E181" i="29"/>
  <c r="D185" i="29"/>
  <c r="D196" i="29"/>
  <c r="D168" i="29"/>
  <c r="D175" i="29"/>
  <c r="D170" i="29"/>
  <c r="D182" i="29"/>
  <c r="D191" i="29"/>
  <c r="D194" i="29"/>
  <c r="D197" i="29"/>
  <c r="D176" i="29"/>
  <c r="D184" i="29"/>
  <c r="E191" i="29"/>
  <c r="D178" i="29"/>
  <c r="D174" i="29"/>
  <c r="D183" i="29"/>
  <c r="E189" i="29"/>
  <c r="E187" i="29"/>
  <c r="E180" i="29"/>
  <c r="E192" i="29"/>
  <c r="D167" i="29"/>
  <c r="D172" i="29"/>
  <c r="D181" i="29"/>
  <c r="E178" i="29"/>
  <c r="E174" i="29"/>
  <c r="E183" i="29"/>
  <c r="D189" i="29"/>
  <c r="D187" i="29"/>
  <c r="D180" i="29"/>
  <c r="D188" i="29"/>
  <c r="D192" i="29"/>
  <c r="E162" i="29"/>
  <c r="E196" i="29"/>
  <c r="E168" i="29"/>
  <c r="E170" i="29"/>
  <c r="E176" i="45"/>
  <c r="D187" i="45"/>
  <c r="D180" i="45"/>
  <c r="D192" i="45"/>
  <c r="E191" i="45"/>
  <c r="E180" i="45"/>
  <c r="D178" i="45"/>
  <c r="D174" i="45"/>
  <c r="D183" i="45"/>
  <c r="E167" i="45"/>
  <c r="E194" i="45"/>
  <c r="E172" i="45"/>
  <c r="E197" i="45"/>
  <c r="E181" i="45"/>
  <c r="D185" i="45"/>
  <c r="D196" i="45"/>
  <c r="D168" i="45"/>
  <c r="D175" i="45"/>
  <c r="D170" i="45"/>
  <c r="D182" i="45"/>
  <c r="D191" i="45"/>
  <c r="E189" i="45"/>
  <c r="E187" i="45"/>
  <c r="D167" i="45"/>
  <c r="D172" i="45"/>
  <c r="D197" i="45"/>
  <c r="D176" i="45"/>
  <c r="D184" i="45"/>
  <c r="D181" i="45"/>
  <c r="E178" i="45"/>
  <c r="E196" i="45"/>
  <c r="E188" i="45"/>
  <c r="E183" i="45"/>
  <c r="E192" i="45"/>
  <c r="D172" i="35"/>
  <c r="D176" i="35"/>
  <c r="D181" i="35"/>
  <c r="E178" i="35"/>
  <c r="E196" i="35"/>
  <c r="E174" i="35"/>
  <c r="E188" i="35"/>
  <c r="E183" i="35"/>
  <c r="E192" i="35"/>
  <c r="E168" i="35"/>
  <c r="E175" i="35"/>
  <c r="E170" i="35"/>
  <c r="E182" i="35"/>
  <c r="E191" i="35"/>
  <c r="E197" i="35"/>
  <c r="E181" i="35"/>
  <c r="E184" i="35"/>
  <c r="E176" i="35"/>
  <c r="D187" i="35"/>
  <c r="D190" i="35" s="1"/>
  <c r="D180" i="35"/>
  <c r="D192" i="35"/>
  <c r="E162" i="35"/>
  <c r="D178" i="35"/>
  <c r="D174" i="35"/>
  <c r="D183" i="35"/>
  <c r="E167" i="35"/>
  <c r="E172" i="35"/>
  <c r="D185" i="35"/>
  <c r="D196" i="35"/>
  <c r="D198" i="35" s="1"/>
  <c r="D201" i="35" s="1"/>
  <c r="D168" i="35"/>
  <c r="D170" i="35"/>
  <c r="D191" i="35"/>
  <c r="E189" i="35"/>
  <c r="E187" i="35"/>
  <c r="E197" i="23"/>
  <c r="E181" i="23"/>
  <c r="E183" i="23"/>
  <c r="D189" i="23"/>
  <c r="D187" i="23"/>
  <c r="D180" i="23"/>
  <c r="D178" i="23"/>
  <c r="E162" i="23"/>
  <c r="E196" i="23"/>
  <c r="E198" i="23" s="1"/>
  <c r="E168" i="23"/>
  <c r="E189" i="23"/>
  <c r="E175" i="23"/>
  <c r="E170" i="23"/>
  <c r="E182" i="23"/>
  <c r="E191" i="23"/>
  <c r="D196" i="23"/>
  <c r="D188" i="23"/>
  <c r="D183" i="23"/>
  <c r="D192" i="23"/>
  <c r="D184" i="23"/>
  <c r="D176" i="23"/>
  <c r="E167" i="23"/>
  <c r="E194" i="23"/>
  <c r="E172" i="23"/>
  <c r="E176" i="23"/>
  <c r="E179" i="23" s="1"/>
  <c r="E184" i="23"/>
  <c r="D185" i="23"/>
  <c r="D168" i="23"/>
  <c r="D175" i="23"/>
  <c r="D170" i="23"/>
  <c r="D182" i="23"/>
  <c r="D191" i="23"/>
  <c r="E187" i="23"/>
  <c r="E188" i="23"/>
  <c r="E192" i="23"/>
  <c r="D167" i="23"/>
  <c r="D172" i="23"/>
  <c r="D197" i="23"/>
  <c r="D181" i="23"/>
  <c r="E180" i="46"/>
  <c r="E187" i="46"/>
  <c r="E190" i="46" s="1"/>
  <c r="D167" i="46"/>
  <c r="D172" i="46"/>
  <c r="D181" i="46"/>
  <c r="E178" i="46"/>
  <c r="E196" i="46"/>
  <c r="E198" i="46" s="1"/>
  <c r="E201" i="46" s="1"/>
  <c r="E174" i="46"/>
  <c r="E183" i="46"/>
  <c r="E192" i="46"/>
  <c r="E184" i="46"/>
  <c r="E176" i="46"/>
  <c r="D189" i="46"/>
  <c r="D187" i="46"/>
  <c r="D180" i="46"/>
  <c r="D188" i="46"/>
  <c r="D192" i="46"/>
  <c r="E162" i="46"/>
  <c r="E168" i="46"/>
  <c r="E170" i="46"/>
  <c r="E191" i="46"/>
  <c r="D178" i="46"/>
  <c r="D183" i="46"/>
  <c r="E191" i="47"/>
  <c r="E193" i="47" s="1"/>
  <c r="D183" i="47"/>
  <c r="E162" i="47"/>
  <c r="E167" i="47"/>
  <c r="E172" i="47"/>
  <c r="E181" i="47"/>
  <c r="D185" i="47"/>
  <c r="D196" i="47"/>
  <c r="D168" i="47"/>
  <c r="D175" i="47"/>
  <c r="D170" i="47"/>
  <c r="D182" i="47"/>
  <c r="D191" i="47"/>
  <c r="E189" i="47"/>
  <c r="E187" i="47"/>
  <c r="D167" i="47"/>
  <c r="D194" i="47"/>
  <c r="D172" i="47"/>
  <c r="D197" i="47"/>
  <c r="D176" i="47"/>
  <c r="D184" i="47"/>
  <c r="D181" i="47"/>
  <c r="E184" i="47"/>
  <c r="E176" i="47"/>
  <c r="E179" i="47" s="1"/>
  <c r="D189" i="47"/>
  <c r="D187" i="47"/>
  <c r="D188" i="47"/>
  <c r="D192" i="47"/>
  <c r="E188" i="14"/>
  <c r="D180" i="14"/>
  <c r="E189" i="14"/>
  <c r="D178" i="14"/>
  <c r="D174" i="14"/>
  <c r="D183" i="14"/>
  <c r="E181" i="14"/>
  <c r="E162" i="14"/>
  <c r="E168" i="14"/>
  <c r="E170" i="14"/>
  <c r="D185" i="14"/>
  <c r="D196" i="14"/>
  <c r="D168" i="14"/>
  <c r="D175" i="14"/>
  <c r="D170" i="14"/>
  <c r="D182" i="14"/>
  <c r="D191" i="14"/>
  <c r="D167" i="14"/>
  <c r="D194" i="14"/>
  <c r="D172" i="14"/>
  <c r="D197" i="14"/>
  <c r="D176" i="14"/>
  <c r="D184" i="14"/>
  <c r="D181" i="14"/>
  <c r="E178" i="14"/>
  <c r="E174" i="14"/>
  <c r="E183" i="14"/>
  <c r="E192" i="14"/>
  <c r="E184" i="14"/>
  <c r="E176" i="14"/>
  <c r="E197" i="14"/>
  <c r="D189" i="14"/>
  <c r="D187" i="14"/>
  <c r="D188" i="14"/>
  <c r="D192" i="14"/>
  <c r="D191" i="19"/>
  <c r="E187" i="19"/>
  <c r="E180" i="19"/>
  <c r="D167" i="19"/>
  <c r="D176" i="19"/>
  <c r="D181" i="19"/>
  <c r="H15" i="38" s="1"/>
  <c r="E178" i="19"/>
  <c r="E196" i="19"/>
  <c r="E174" i="19"/>
  <c r="E188" i="19"/>
  <c r="E183" i="19"/>
  <c r="E192" i="19"/>
  <c r="E184" i="19"/>
  <c r="E176" i="19"/>
  <c r="D189" i="19"/>
  <c r="H23" i="38" s="1"/>
  <c r="D187" i="19"/>
  <c r="D172" i="19"/>
  <c r="D180" i="19"/>
  <c r="H14" i="38" s="1"/>
  <c r="D188" i="19"/>
  <c r="H22" i="38" s="1"/>
  <c r="D175" i="19"/>
  <c r="D192" i="19"/>
  <c r="D168" i="19"/>
  <c r="D183" i="19"/>
  <c r="E162" i="19"/>
  <c r="E168" i="19"/>
  <c r="E175" i="19"/>
  <c r="E170" i="19"/>
  <c r="E182" i="19"/>
  <c r="E191" i="19"/>
  <c r="D178" i="19"/>
  <c r="E167" i="19"/>
  <c r="E172" i="19"/>
  <c r="E197" i="19"/>
  <c r="E181" i="19"/>
  <c r="E170" i="24"/>
  <c r="D185" i="24"/>
  <c r="D196" i="24"/>
  <c r="D170" i="24"/>
  <c r="D182" i="24"/>
  <c r="E180" i="24"/>
  <c r="D194" i="24"/>
  <c r="D197" i="24"/>
  <c r="D184" i="24"/>
  <c r="E178" i="24"/>
  <c r="E196" i="24"/>
  <c r="E198" i="24" s="1"/>
  <c r="E174" i="24"/>
  <c r="E183" i="24"/>
  <c r="E192" i="24"/>
  <c r="E184" i="24"/>
  <c r="E167" i="24"/>
  <c r="E172" i="24"/>
  <c r="E181" i="24"/>
  <c r="E189" i="24"/>
  <c r="E187" i="24"/>
  <c r="D167" i="24"/>
  <c r="D176" i="24"/>
  <c r="D181" i="24"/>
  <c r="E176" i="24"/>
  <c r="D189" i="24"/>
  <c r="D187" i="24"/>
  <c r="D172" i="24"/>
  <c r="D180" i="24"/>
  <c r="D188" i="24"/>
  <c r="D191" i="24"/>
  <c r="D175" i="24"/>
  <c r="D192" i="24"/>
  <c r="D168" i="24"/>
  <c r="D183" i="24"/>
  <c r="E162" i="24"/>
  <c r="E168" i="24"/>
  <c r="E191" i="24"/>
  <c r="D178" i="24"/>
  <c r="D174" i="24"/>
  <c r="E196" i="18"/>
  <c r="E198" i="18" s="1"/>
  <c r="E192" i="18"/>
  <c r="E191" i="18"/>
  <c r="E193" i="18" s="1"/>
  <c r="D183" i="18"/>
  <c r="E181" i="18"/>
  <c r="D181" i="18"/>
  <c r="E162" i="18"/>
  <c r="E167" i="18"/>
  <c r="E172" i="18"/>
  <c r="D185" i="18"/>
  <c r="D196" i="18"/>
  <c r="D168" i="18"/>
  <c r="D175" i="18"/>
  <c r="D170" i="18"/>
  <c r="D182" i="18"/>
  <c r="D191" i="18"/>
  <c r="E189" i="18"/>
  <c r="E187" i="18"/>
  <c r="D167" i="18"/>
  <c r="D194" i="18"/>
  <c r="D172" i="18"/>
  <c r="D197" i="18"/>
  <c r="D176" i="18"/>
  <c r="D184" i="18"/>
  <c r="E184" i="18"/>
  <c r="E176" i="18"/>
  <c r="E179" i="18" s="1"/>
  <c r="D189" i="18"/>
  <c r="D187" i="18"/>
  <c r="D188" i="18"/>
  <c r="D192" i="18"/>
  <c r="D187" i="20"/>
  <c r="D190" i="20" s="1"/>
  <c r="D180" i="20"/>
  <c r="D192" i="20"/>
  <c r="D178" i="20"/>
  <c r="D183" i="20"/>
  <c r="D185" i="20"/>
  <c r="D196" i="20"/>
  <c r="D168" i="20"/>
  <c r="D170" i="20"/>
  <c r="D172" i="20"/>
  <c r="D176" i="20"/>
  <c r="D181" i="20"/>
  <c r="E162" i="20"/>
  <c r="E168" i="20"/>
  <c r="E175" i="20"/>
  <c r="E170" i="20"/>
  <c r="E182" i="20"/>
  <c r="E191" i="20"/>
  <c r="E193" i="20" s="1"/>
  <c r="D174" i="20"/>
  <c r="E167" i="20"/>
  <c r="E194" i="20"/>
  <c r="E172" i="20"/>
  <c r="E197" i="20"/>
  <c r="D191" i="20"/>
  <c r="E189" i="20"/>
  <c r="E187" i="20"/>
  <c r="E180" i="17"/>
  <c r="D175" i="17"/>
  <c r="D167" i="17"/>
  <c r="D176" i="17"/>
  <c r="D181" i="17"/>
  <c r="D200" i="17" s="1"/>
  <c r="E178" i="17"/>
  <c r="E196" i="17"/>
  <c r="E198" i="17" s="1"/>
  <c r="E201" i="17" s="1"/>
  <c r="E174" i="17"/>
  <c r="E188" i="17"/>
  <c r="E183" i="17"/>
  <c r="E192" i="17"/>
  <c r="E184" i="17"/>
  <c r="E176" i="17"/>
  <c r="E187" i="17"/>
  <c r="D168" i="17"/>
  <c r="D183" i="17"/>
  <c r="E162" i="17"/>
  <c r="E168" i="17"/>
  <c r="E175" i="17"/>
  <c r="E170" i="17"/>
  <c r="E182" i="17"/>
  <c r="E191" i="17"/>
  <c r="D174" i="17"/>
  <c r="D190" i="17"/>
  <c r="D198" i="17"/>
  <c r="D201" i="17" s="1"/>
  <c r="D162" i="17"/>
  <c r="E185" i="17"/>
  <c r="D162" i="20"/>
  <c r="E185" i="20"/>
  <c r="D162" i="18"/>
  <c r="E185" i="18"/>
  <c r="D162" i="24"/>
  <c r="E185" i="24"/>
  <c r="D198" i="19"/>
  <c r="H32" i="38" s="1"/>
  <c r="D162" i="19"/>
  <c r="E185" i="19"/>
  <c r="E196" i="14"/>
  <c r="E191" i="14"/>
  <c r="E167" i="14"/>
  <c r="E194" i="14"/>
  <c r="E172" i="14"/>
  <c r="E187" i="14"/>
  <c r="D162" i="14"/>
  <c r="E185" i="14"/>
  <c r="D162" i="47"/>
  <c r="E185" i="47"/>
  <c r="D198" i="46"/>
  <c r="D162" i="46"/>
  <c r="E185" i="46"/>
  <c r="D190" i="23"/>
  <c r="D162" i="23"/>
  <c r="E185" i="23"/>
  <c r="D162" i="35"/>
  <c r="E185" i="35"/>
  <c r="D190" i="45"/>
  <c r="E193" i="45"/>
  <c r="D162" i="45"/>
  <c r="E185" i="45"/>
  <c r="E186" i="45" s="1"/>
  <c r="E190" i="29"/>
  <c r="E179" i="29"/>
  <c r="D198" i="29"/>
  <c r="D201" i="29" s="1"/>
  <c r="D173" i="29"/>
  <c r="D179" i="29"/>
  <c r="D162" i="29"/>
  <c r="E185" i="29"/>
  <c r="E179" i="44"/>
  <c r="D198" i="44"/>
  <c r="E193" i="44"/>
  <c r="D162" i="44"/>
  <c r="E185" i="44"/>
  <c r="E198" i="43"/>
  <c r="E201" i="43" s="1"/>
  <c r="E179" i="43"/>
  <c r="D162" i="43"/>
  <c r="E185" i="43"/>
  <c r="E186" i="43" s="1"/>
  <c r="E200" i="13"/>
  <c r="D186" i="13"/>
  <c r="E190" i="13"/>
  <c r="E173" i="13"/>
  <c r="E193" i="13"/>
  <c r="D179" i="13"/>
  <c r="E185" i="13"/>
  <c r="E186" i="13" s="1"/>
  <c r="D162" i="13"/>
  <c r="D173" i="10"/>
  <c r="D198" i="10"/>
  <c r="D201" i="10" s="1"/>
  <c r="D162" i="10"/>
  <c r="E185" i="10"/>
  <c r="D190" i="21"/>
  <c r="D198" i="21"/>
  <c r="D201" i="21" s="1"/>
  <c r="E193" i="21"/>
  <c r="D162" i="21"/>
  <c r="E185" i="21"/>
  <c r="E186" i="21" s="1"/>
  <c r="D186" i="56"/>
  <c r="O20" i="38" s="1"/>
  <c r="E179" i="56"/>
  <c r="O13" i="39" s="1"/>
  <c r="D162" i="56"/>
  <c r="E185" i="56"/>
  <c r="O19" i="39" s="1"/>
  <c r="E190" i="58"/>
  <c r="D198" i="58"/>
  <c r="E179" i="58"/>
  <c r="E200" i="58"/>
  <c r="D162" i="58"/>
  <c r="E185" i="58"/>
  <c r="E198" i="57"/>
  <c r="D200" i="57"/>
  <c r="E179" i="57"/>
  <c r="D190" i="57"/>
  <c r="E193" i="57"/>
  <c r="D162" i="57"/>
  <c r="E185" i="57"/>
  <c r="E190" i="55"/>
  <c r="D190" i="55"/>
  <c r="D198" i="55"/>
  <c r="D201" i="55" s="1"/>
  <c r="D179" i="55"/>
  <c r="D162" i="55"/>
  <c r="E185" i="55"/>
  <c r="E186" i="55" s="1"/>
  <c r="D198" i="24" l="1"/>
  <c r="E173" i="46"/>
  <c r="E193" i="29"/>
  <c r="E198" i="14"/>
  <c r="E201" i="14" s="1"/>
  <c r="E193" i="24"/>
  <c r="E200" i="21"/>
  <c r="D198" i="14"/>
  <c r="D201" i="14" s="1"/>
  <c r="D193" i="23"/>
  <c r="D203" i="23" s="1"/>
  <c r="E198" i="44"/>
  <c r="E201" i="44" s="1"/>
  <c r="D186" i="44"/>
  <c r="E173" i="43"/>
  <c r="D200" i="13"/>
  <c r="D198" i="57"/>
  <c r="D201" i="57" s="1"/>
  <c r="E173" i="55"/>
  <c r="E201" i="24"/>
  <c r="E198" i="19"/>
  <c r="E201" i="19" s="1"/>
  <c r="E179" i="45"/>
  <c r="E173" i="47"/>
  <c r="E200" i="23"/>
  <c r="E173" i="29"/>
  <c r="E203" i="29" s="1"/>
  <c r="D190" i="29"/>
  <c r="D186" i="29"/>
  <c r="E179" i="13"/>
  <c r="E202" i="13" s="1"/>
  <c r="D173" i="13"/>
  <c r="D202" i="13" s="1"/>
  <c r="D173" i="21"/>
  <c r="E179" i="55"/>
  <c r="E201" i="47"/>
  <c r="D193" i="19"/>
  <c r="H27" i="38" s="1"/>
  <c r="E186" i="46"/>
  <c r="E190" i="14"/>
  <c r="E190" i="56"/>
  <c r="O24" i="39" s="1"/>
  <c r="E193" i="14"/>
  <c r="E193" i="17"/>
  <c r="D179" i="46"/>
  <c r="E198" i="35"/>
  <c r="E201" i="35" s="1"/>
  <c r="E198" i="29"/>
  <c r="E201" i="29" s="1"/>
  <c r="E193" i="58"/>
  <c r="D186" i="55"/>
  <c r="E186" i="44"/>
  <c r="D201" i="44"/>
  <c r="D190" i="13"/>
  <c r="E186" i="14"/>
  <c r="E186" i="19"/>
  <c r="E198" i="20"/>
  <c r="E201" i="20" s="1"/>
  <c r="E179" i="20"/>
  <c r="E173" i="24"/>
  <c r="E193" i="35"/>
  <c r="E190" i="45"/>
  <c r="E173" i="21"/>
  <c r="E203" i="21" s="1"/>
  <c r="E198" i="21"/>
  <c r="E201" i="21" s="1"/>
  <c r="E190" i="17"/>
  <c r="E173" i="45"/>
  <c r="E202" i="45" s="1"/>
  <c r="D190" i="43"/>
  <c r="D179" i="21"/>
  <c r="E179" i="21"/>
  <c r="E201" i="18"/>
  <c r="D186" i="45"/>
  <c r="E173" i="17"/>
  <c r="E173" i="18"/>
  <c r="E203" i="18" s="1"/>
  <c r="D201" i="24"/>
  <c r="E200" i="24"/>
  <c r="E179" i="24"/>
  <c r="E200" i="19"/>
  <c r="E190" i="19"/>
  <c r="D190" i="14"/>
  <c r="E193" i="19"/>
  <c r="E173" i="35"/>
  <c r="E203" i="35" s="1"/>
  <c r="E179" i="35"/>
  <c r="D173" i="46"/>
  <c r="D193" i="14"/>
  <c r="E198" i="45"/>
  <c r="E201" i="45" s="1"/>
  <c r="O18" i="38"/>
  <c r="D198" i="20"/>
  <c r="D201" i="20" s="1"/>
  <c r="D198" i="23"/>
  <c r="D201" i="23" s="1"/>
  <c r="E190" i="24"/>
  <c r="E204" i="24" s="1"/>
  <c r="O10" i="38"/>
  <c r="O16" i="38"/>
  <c r="E193" i="56"/>
  <c r="O27" i="39" s="1"/>
  <c r="O26" i="39"/>
  <c r="D179" i="20"/>
  <c r="D179" i="56"/>
  <c r="O9" i="38"/>
  <c r="D186" i="17"/>
  <c r="D200" i="20"/>
  <c r="H9" i="38"/>
  <c r="D173" i="14"/>
  <c r="E200" i="46"/>
  <c r="E201" i="23"/>
  <c r="D200" i="35"/>
  <c r="E200" i="29"/>
  <c r="D173" i="44"/>
  <c r="D179" i="44"/>
  <c r="D198" i="43"/>
  <c r="D201" i="43" s="1"/>
  <c r="E198" i="56"/>
  <c r="D179" i="58"/>
  <c r="D173" i="58"/>
  <c r="E190" i="57"/>
  <c r="D186" i="57"/>
  <c r="E179" i="14"/>
  <c r="D179" i="14"/>
  <c r="D202" i="14" s="1"/>
  <c r="D186" i="14"/>
  <c r="D190" i="47"/>
  <c r="D179" i="47"/>
  <c r="D186" i="47"/>
  <c r="D193" i="46"/>
  <c r="D203" i="46" s="1"/>
  <c r="E190" i="23"/>
  <c r="D200" i="45"/>
  <c r="D193" i="45"/>
  <c r="D193" i="57"/>
  <c r="D179" i="57"/>
  <c r="C203" i="10"/>
  <c r="Q37" i="37" s="1"/>
  <c r="Q7" i="37"/>
  <c r="D193" i="17"/>
  <c r="D179" i="17"/>
  <c r="D173" i="17"/>
  <c r="E190" i="20"/>
  <c r="H6" i="38"/>
  <c r="H25" i="38"/>
  <c r="D186" i="46"/>
  <c r="D186" i="23"/>
  <c r="E193" i="23"/>
  <c r="D179" i="23"/>
  <c r="D193" i="29"/>
  <c r="D203" i="29" s="1"/>
  <c r="D173" i="55"/>
  <c r="D204" i="55" s="1"/>
  <c r="D193" i="20"/>
  <c r="D203" i="20" s="1"/>
  <c r="D173" i="20"/>
  <c r="D198" i="18"/>
  <c r="D201" i="18" s="1"/>
  <c r="D190" i="24"/>
  <c r="D179" i="24"/>
  <c r="D190" i="19"/>
  <c r="H24" i="38" s="1"/>
  <c r="H21" i="38"/>
  <c r="E200" i="47"/>
  <c r="E179" i="46"/>
  <c r="D173" i="23"/>
  <c r="E173" i="23"/>
  <c r="D193" i="35"/>
  <c r="D204" i="35" s="1"/>
  <c r="D179" i="35"/>
  <c r="E190" i="44"/>
  <c r="E173" i="44"/>
  <c r="E203" i="44" s="1"/>
  <c r="D200" i="44"/>
  <c r="E193" i="43"/>
  <c r="E198" i="55"/>
  <c r="E201" i="55" s="1"/>
  <c r="C202" i="10"/>
  <c r="Q36" i="37" s="1"/>
  <c r="Q13" i="37"/>
  <c r="E179" i="17"/>
  <c r="E202" i="17" s="1"/>
  <c r="D173" i="24"/>
  <c r="D186" i="19"/>
  <c r="H20" i="38" s="1"/>
  <c r="H17" i="38"/>
  <c r="D173" i="35"/>
  <c r="E190" i="35"/>
  <c r="E173" i="56"/>
  <c r="D186" i="20"/>
  <c r="D179" i="19"/>
  <c r="H13" i="38" s="1"/>
  <c r="H12" i="38"/>
  <c r="H4" i="38"/>
  <c r="D173" i="45"/>
  <c r="D198" i="45"/>
  <c r="D201" i="45" s="1"/>
  <c r="D179" i="45"/>
  <c r="D193" i="44"/>
  <c r="D203" i="44" s="1"/>
  <c r="D193" i="13"/>
  <c r="D186" i="21"/>
  <c r="D186" i="24"/>
  <c r="H26" i="38"/>
  <c r="H10" i="38"/>
  <c r="E190" i="43"/>
  <c r="E200" i="56"/>
  <c r="E173" i="58"/>
  <c r="D186" i="58"/>
  <c r="E198" i="58"/>
  <c r="E201" i="58" s="1"/>
  <c r="D200" i="58"/>
  <c r="C204" i="10"/>
  <c r="Q39" i="37" s="1"/>
  <c r="E190" i="10"/>
  <c r="E198" i="10"/>
  <c r="E201" i="10" s="1"/>
  <c r="E200" i="10"/>
  <c r="D193" i="10"/>
  <c r="D203" i="10" s="1"/>
  <c r="D179" i="10"/>
  <c r="D186" i="10"/>
  <c r="E179" i="10"/>
  <c r="E193" i="10"/>
  <c r="D200" i="10"/>
  <c r="D190" i="56"/>
  <c r="O24" i="38" s="1"/>
  <c r="E200" i="55"/>
  <c r="E186" i="57"/>
  <c r="E173" i="57"/>
  <c r="E204" i="57" s="1"/>
  <c r="D173" i="57"/>
  <c r="E201" i="57"/>
  <c r="E200" i="57"/>
  <c r="D190" i="58"/>
  <c r="D201" i="58"/>
  <c r="D193" i="58"/>
  <c r="E186" i="56"/>
  <c r="O20" i="39" s="1"/>
  <c r="D173" i="56"/>
  <c r="D198" i="56"/>
  <c r="D200" i="56"/>
  <c r="D193" i="56"/>
  <c r="O27" i="38" s="1"/>
  <c r="D200" i="21"/>
  <c r="E190" i="21"/>
  <c r="D193" i="21"/>
  <c r="E173" i="10"/>
  <c r="E186" i="10"/>
  <c r="E201" i="13"/>
  <c r="D198" i="13"/>
  <c r="D201" i="13" s="1"/>
  <c r="D173" i="43"/>
  <c r="E200" i="43"/>
  <c r="D179" i="43"/>
  <c r="D200" i="43"/>
  <c r="D193" i="43"/>
  <c r="E200" i="44"/>
  <c r="D190" i="44"/>
  <c r="D200" i="29"/>
  <c r="E186" i="29"/>
  <c r="E200" i="45"/>
  <c r="E200" i="35"/>
  <c r="E186" i="35"/>
  <c r="D186" i="35"/>
  <c r="E186" i="23"/>
  <c r="D200" i="23"/>
  <c r="E203" i="23"/>
  <c r="D200" i="46"/>
  <c r="E193" i="46"/>
  <c r="E203" i="46" s="1"/>
  <c r="D190" i="46"/>
  <c r="D201" i="46"/>
  <c r="D173" i="47"/>
  <c r="D198" i="47"/>
  <c r="D201" i="47" s="1"/>
  <c r="E190" i="47"/>
  <c r="E204" i="47" s="1"/>
  <c r="E186" i="47"/>
  <c r="D200" i="47"/>
  <c r="D193" i="47"/>
  <c r="E173" i="14"/>
  <c r="D200" i="14"/>
  <c r="D201" i="19"/>
  <c r="H35" i="38" s="1"/>
  <c r="D200" i="19"/>
  <c r="H34" i="38" s="1"/>
  <c r="E173" i="19"/>
  <c r="E203" i="19" s="1"/>
  <c r="D173" i="19"/>
  <c r="H7" i="38" s="1"/>
  <c r="E179" i="19"/>
  <c r="E186" i="24"/>
  <c r="D200" i="24"/>
  <c r="D193" i="24"/>
  <c r="D190" i="18"/>
  <c r="D179" i="18"/>
  <c r="D173" i="18"/>
  <c r="E186" i="18"/>
  <c r="E190" i="18"/>
  <c r="D186" i="18"/>
  <c r="D200" i="18"/>
  <c r="D193" i="18"/>
  <c r="E200" i="18"/>
  <c r="E173" i="20"/>
  <c r="E186" i="20"/>
  <c r="E200" i="20"/>
  <c r="E200" i="17"/>
  <c r="E186" i="17"/>
  <c r="E204" i="17"/>
  <c r="E204" i="18"/>
  <c r="E203" i="24"/>
  <c r="E202" i="24"/>
  <c r="D203" i="19"/>
  <c r="D203" i="14"/>
  <c r="E200" i="14"/>
  <c r="E203" i="47"/>
  <c r="E202" i="47"/>
  <c r="D202" i="23"/>
  <c r="E203" i="45"/>
  <c r="E202" i="29"/>
  <c r="E204" i="44"/>
  <c r="E204" i="13"/>
  <c r="E203" i="13"/>
  <c r="E202" i="21"/>
  <c r="E186" i="58"/>
  <c r="D203" i="57"/>
  <c r="D202" i="55"/>
  <c r="E204" i="55"/>
  <c r="E203" i="55"/>
  <c r="E202" i="55"/>
  <c r="D203" i="55" l="1"/>
  <c r="E204" i="45"/>
  <c r="D204" i="14"/>
  <c r="E202" i="44"/>
  <c r="D202" i="29"/>
  <c r="E204" i="29"/>
  <c r="E204" i="35"/>
  <c r="E204" i="20"/>
  <c r="E202" i="14"/>
  <c r="D204" i="44"/>
  <c r="D203" i="13"/>
  <c r="D203" i="45"/>
  <c r="D203" i="35"/>
  <c r="E203" i="43"/>
  <c r="E204" i="23"/>
  <c r="D203" i="17"/>
  <c r="E203" i="17"/>
  <c r="D204" i="57"/>
  <c r="E202" i="58"/>
  <c r="D203" i="21"/>
  <c r="D204" i="29"/>
  <c r="E202" i="20"/>
  <c r="D204" i="43"/>
  <c r="E203" i="58"/>
  <c r="D204" i="45"/>
  <c r="E204" i="46"/>
  <c r="D202" i="21"/>
  <c r="E204" i="21"/>
  <c r="E202" i="43"/>
  <c r="D202" i="45"/>
  <c r="D202" i="17"/>
  <c r="D204" i="17"/>
  <c r="E202" i="23"/>
  <c r="D204" i="21"/>
  <c r="D204" i="13"/>
  <c r="E202" i="46"/>
  <c r="D202" i="43"/>
  <c r="D202" i="35"/>
  <c r="D202" i="20"/>
  <c r="D203" i="58"/>
  <c r="E202" i="57"/>
  <c r="E203" i="20"/>
  <c r="E204" i="56"/>
  <c r="E203" i="57"/>
  <c r="E202" i="35"/>
  <c r="E203" i="14"/>
  <c r="E202" i="19"/>
  <c r="E202" i="18"/>
  <c r="E204" i="14"/>
  <c r="E204" i="19"/>
  <c r="D203" i="18"/>
  <c r="D203" i="24"/>
  <c r="D202" i="56"/>
  <c r="D202" i="58"/>
  <c r="D202" i="44"/>
  <c r="D204" i="23"/>
  <c r="D202" i="57"/>
  <c r="O13" i="38"/>
  <c r="D201" i="56"/>
  <c r="O32" i="38"/>
  <c r="E204" i="58"/>
  <c r="E201" i="56"/>
  <c r="O32" i="39"/>
  <c r="D204" i="46"/>
  <c r="D204" i="19"/>
  <c r="H39" i="38" s="1"/>
  <c r="D204" i="24"/>
  <c r="E203" i="10"/>
  <c r="E204" i="43"/>
  <c r="E202" i="56"/>
  <c r="D202" i="46"/>
  <c r="D202" i="19"/>
  <c r="H36" i="38" s="1"/>
  <c r="D203" i="47"/>
  <c r="H37" i="38"/>
  <c r="E203" i="56"/>
  <c r="D204" i="58"/>
  <c r="D204" i="20"/>
  <c r="D203" i="43"/>
  <c r="D202" i="10"/>
  <c r="D204" i="10"/>
  <c r="E204" i="10"/>
  <c r="E202" i="10"/>
  <c r="D203" i="56"/>
  <c r="D204" i="56"/>
  <c r="D204" i="47"/>
  <c r="D202" i="47"/>
  <c r="D202" i="24"/>
  <c r="D204" i="18"/>
  <c r="D202" i="18"/>
  <c r="C197" i="58"/>
  <c r="N31" i="37" s="1"/>
  <c r="C196" i="58"/>
  <c r="N30" i="37" s="1"/>
  <c r="AK18" i="59" s="1"/>
  <c r="C195" i="58"/>
  <c r="C194" i="58"/>
  <c r="N28" i="37" s="1"/>
  <c r="C192" i="58"/>
  <c r="N26" i="37" s="1"/>
  <c r="C191" i="58"/>
  <c r="C189" i="58"/>
  <c r="N23" i="37" s="1"/>
  <c r="C188" i="58"/>
  <c r="N22" i="37" s="1"/>
  <c r="C187" i="58"/>
  <c r="N21" i="37" s="1"/>
  <c r="C185" i="58"/>
  <c r="N19" i="37" s="1"/>
  <c r="C184" i="58"/>
  <c r="N18" i="37" s="1"/>
  <c r="BB18" i="59" s="1"/>
  <c r="C183" i="58"/>
  <c r="N17" i="37" s="1"/>
  <c r="C182" i="58"/>
  <c r="N16" i="37" s="1"/>
  <c r="C181" i="58"/>
  <c r="N15" i="37" s="1"/>
  <c r="C180" i="58"/>
  <c r="N14" i="37" s="1"/>
  <c r="C178" i="58"/>
  <c r="N12" i="37" s="1"/>
  <c r="C177" i="58"/>
  <c r="N11" i="37" s="1"/>
  <c r="C176" i="58"/>
  <c r="N10" i="37" s="1"/>
  <c r="AU18" i="59" s="1"/>
  <c r="C175" i="58"/>
  <c r="N9" i="37" s="1"/>
  <c r="AR18" i="59" s="1"/>
  <c r="C174" i="58"/>
  <c r="N8" i="37" s="1"/>
  <c r="AO18" i="59" s="1"/>
  <c r="C172" i="58"/>
  <c r="N6" i="37" s="1"/>
  <c r="W18" i="54" s="1"/>
  <c r="C171" i="58"/>
  <c r="C170" i="58"/>
  <c r="N5" i="37" s="1"/>
  <c r="R18" i="54" s="1"/>
  <c r="C169" i="58"/>
  <c r="C168" i="58"/>
  <c r="N4" i="37" s="1"/>
  <c r="M18" i="54" s="1"/>
  <c r="C167" i="58"/>
  <c r="N3" i="37" s="1"/>
  <c r="H18" i="54" s="1"/>
  <c r="C166" i="58"/>
  <c r="C162" i="58"/>
  <c r="N15" i="39"/>
  <c r="N15" i="38"/>
  <c r="N26" i="39"/>
  <c r="N26" i="38"/>
  <c r="N17" i="39"/>
  <c r="N17" i="38"/>
  <c r="N18" i="39"/>
  <c r="BD18" i="59" s="1"/>
  <c r="N18" i="38"/>
  <c r="BC18" i="59" s="1"/>
  <c r="N22" i="39"/>
  <c r="N22" i="38"/>
  <c r="N8" i="39"/>
  <c r="AQ18" i="59" s="1"/>
  <c r="N8" i="38"/>
  <c r="AP18" i="59" s="1"/>
  <c r="N16" i="39"/>
  <c r="N16" i="38"/>
  <c r="N14" i="39"/>
  <c r="N14" i="38"/>
  <c r="N5" i="39"/>
  <c r="N5" i="38"/>
  <c r="N11" i="39"/>
  <c r="N11" i="38"/>
  <c r="N10" i="39"/>
  <c r="AW18" i="59" s="1"/>
  <c r="N10" i="38"/>
  <c r="AV18" i="59" s="1"/>
  <c r="N9" i="39"/>
  <c r="AT18" i="59" s="1"/>
  <c r="N9" i="38"/>
  <c r="AS18" i="59" s="1"/>
  <c r="N29" i="39"/>
  <c r="N29" i="38"/>
  <c r="N31" i="39"/>
  <c r="N31" i="38"/>
  <c r="N6" i="39"/>
  <c r="N6" i="38"/>
  <c r="N4" i="39"/>
  <c r="N4" i="38"/>
  <c r="N21" i="39"/>
  <c r="N21" i="38"/>
  <c r="N28" i="38"/>
  <c r="N30" i="39"/>
  <c r="AM18" i="59" s="1"/>
  <c r="N30" i="38"/>
  <c r="AL18" i="59" s="1"/>
  <c r="N12" i="39"/>
  <c r="N12" i="38"/>
  <c r="N23" i="39"/>
  <c r="N23" i="38"/>
  <c r="N3" i="39"/>
  <c r="N3" i="38"/>
  <c r="N19" i="39"/>
  <c r="C197" i="57"/>
  <c r="M31" i="37" s="1"/>
  <c r="C196" i="57"/>
  <c r="M30" i="37" s="1"/>
  <c r="AK17" i="59" s="1"/>
  <c r="C195" i="57"/>
  <c r="C194" i="57"/>
  <c r="M28" i="37" s="1"/>
  <c r="C192" i="57"/>
  <c r="M26" i="37" s="1"/>
  <c r="C191" i="57"/>
  <c r="M25" i="37" s="1"/>
  <c r="C189" i="57"/>
  <c r="M23" i="37" s="1"/>
  <c r="C188" i="57"/>
  <c r="M22" i="37" s="1"/>
  <c r="C187" i="57"/>
  <c r="M21" i="37" s="1"/>
  <c r="C185" i="57"/>
  <c r="M19" i="37" s="1"/>
  <c r="C184" i="57"/>
  <c r="M18" i="37" s="1"/>
  <c r="BB17" i="59" s="1"/>
  <c r="C183" i="57"/>
  <c r="M17" i="37" s="1"/>
  <c r="C182" i="57"/>
  <c r="C181" i="57"/>
  <c r="M15" i="37" s="1"/>
  <c r="C180" i="57"/>
  <c r="M14" i="37" s="1"/>
  <c r="C178" i="57"/>
  <c r="M12" i="37" s="1"/>
  <c r="C177" i="57"/>
  <c r="M11" i="37" s="1"/>
  <c r="C176" i="57"/>
  <c r="M10" i="37" s="1"/>
  <c r="AU17" i="59" s="1"/>
  <c r="C175" i="57"/>
  <c r="M9" i="37" s="1"/>
  <c r="AR17" i="59" s="1"/>
  <c r="C174" i="57"/>
  <c r="M8" i="37" s="1"/>
  <c r="AO17" i="59" s="1"/>
  <c r="C172" i="57"/>
  <c r="M6" i="37" s="1"/>
  <c r="W17" i="54" s="1"/>
  <c r="C171" i="57"/>
  <c r="C170" i="57"/>
  <c r="M5" i="37" s="1"/>
  <c r="R17" i="54" s="1"/>
  <c r="C169" i="57"/>
  <c r="C168" i="57"/>
  <c r="M4" i="37" s="1"/>
  <c r="M17" i="54" s="1"/>
  <c r="C167" i="57"/>
  <c r="M3" i="37" s="1"/>
  <c r="H17" i="54" s="1"/>
  <c r="C166" i="57"/>
  <c r="C162" i="57"/>
  <c r="M15" i="39"/>
  <c r="M15" i="38"/>
  <c r="M26" i="39"/>
  <c r="M26" i="38"/>
  <c r="M17" i="39"/>
  <c r="M17" i="38"/>
  <c r="M18" i="39"/>
  <c r="BD17" i="59" s="1"/>
  <c r="M18" i="38"/>
  <c r="BC17" i="59" s="1"/>
  <c r="M22" i="39"/>
  <c r="M22" i="38"/>
  <c r="M8" i="39"/>
  <c r="AQ17" i="59" s="1"/>
  <c r="M8" i="38"/>
  <c r="AP17" i="59" s="1"/>
  <c r="M16" i="39"/>
  <c r="M16" i="38"/>
  <c r="M14" i="39"/>
  <c r="M14" i="38"/>
  <c r="M5" i="39"/>
  <c r="M5" i="38"/>
  <c r="M11" i="39"/>
  <c r="M11" i="38"/>
  <c r="M10" i="39"/>
  <c r="AW17" i="59" s="1"/>
  <c r="M10" i="38"/>
  <c r="AV17" i="59" s="1"/>
  <c r="M9" i="39"/>
  <c r="AT17" i="59" s="1"/>
  <c r="M9" i="38"/>
  <c r="AS17" i="59" s="1"/>
  <c r="M29" i="39"/>
  <c r="M29" i="38"/>
  <c r="M31" i="39"/>
  <c r="M31" i="38"/>
  <c r="M6" i="39"/>
  <c r="M6" i="38"/>
  <c r="M4" i="39"/>
  <c r="M4" i="38"/>
  <c r="M21" i="39"/>
  <c r="M21" i="38"/>
  <c r="M28" i="38"/>
  <c r="M30" i="39"/>
  <c r="AM17" i="59" s="1"/>
  <c r="M30" i="38"/>
  <c r="AL17" i="59" s="1"/>
  <c r="M12" i="39"/>
  <c r="M12" i="38"/>
  <c r="M23" i="39"/>
  <c r="M23" i="38"/>
  <c r="M3" i="39"/>
  <c r="M3" i="38"/>
  <c r="M19" i="39"/>
  <c r="W18" i="59" l="1"/>
  <c r="BA18" i="59"/>
  <c r="C198" i="58"/>
  <c r="N32" i="37" s="1"/>
  <c r="N29" i="37"/>
  <c r="C198" i="57"/>
  <c r="M32" i="37" s="1"/>
  <c r="M29" i="37"/>
  <c r="N27" i="39"/>
  <c r="N25" i="39"/>
  <c r="M34" i="39"/>
  <c r="M28" i="39"/>
  <c r="M27" i="39"/>
  <c r="M25" i="39"/>
  <c r="BA17" i="59"/>
  <c r="N34" i="39"/>
  <c r="N28" i="39"/>
  <c r="AY18" i="59"/>
  <c r="H18" i="59"/>
  <c r="C193" i="58"/>
  <c r="N27" i="37" s="1"/>
  <c r="N25" i="37"/>
  <c r="W17" i="59"/>
  <c r="AY17" i="59"/>
  <c r="H17" i="59"/>
  <c r="N27" i="38"/>
  <c r="N25" i="38"/>
  <c r="AZ18" i="59"/>
  <c r="C186" i="57"/>
  <c r="M20" i="37" s="1"/>
  <c r="M16" i="37"/>
  <c r="M27" i="38"/>
  <c r="M25" i="38"/>
  <c r="AZ17" i="59"/>
  <c r="C173" i="58"/>
  <c r="C186" i="58"/>
  <c r="N20" i="37" s="1"/>
  <c r="C190" i="58"/>
  <c r="N24" i="37" s="1"/>
  <c r="C179" i="58"/>
  <c r="N13" i="37" s="1"/>
  <c r="C200" i="58"/>
  <c r="N34" i="37" s="1"/>
  <c r="C179" i="57"/>
  <c r="M13" i="37" s="1"/>
  <c r="C193" i="57"/>
  <c r="M27" i="37" s="1"/>
  <c r="C173" i="57"/>
  <c r="C190" i="57"/>
  <c r="M24" i="37" s="1"/>
  <c r="C200" i="57"/>
  <c r="M34" i="37" s="1"/>
  <c r="N7" i="39"/>
  <c r="N13" i="38"/>
  <c r="N24" i="38"/>
  <c r="N7" i="38"/>
  <c r="N34" i="38"/>
  <c r="N24" i="39"/>
  <c r="N20" i="39"/>
  <c r="N13" i="39"/>
  <c r="M7" i="39"/>
  <c r="M24" i="38"/>
  <c r="M13" i="38"/>
  <c r="M34" i="38"/>
  <c r="M7" i="38"/>
  <c r="M24" i="39"/>
  <c r="M20" i="39"/>
  <c r="M13" i="39"/>
  <c r="C201" i="58" l="1"/>
  <c r="N35" i="37" s="1"/>
  <c r="C201" i="57"/>
  <c r="M35" i="37" s="1"/>
  <c r="AH18" i="59"/>
  <c r="AJ18" i="59"/>
  <c r="C203" i="57"/>
  <c r="M37" i="37" s="1"/>
  <c r="M7" i="37"/>
  <c r="M35" i="38"/>
  <c r="M32" i="38"/>
  <c r="C204" i="58"/>
  <c r="N39" i="37" s="1"/>
  <c r="N7" i="37"/>
  <c r="M20" i="38"/>
  <c r="M19" i="38"/>
  <c r="N35" i="39"/>
  <c r="N32" i="39"/>
  <c r="C203" i="58"/>
  <c r="N37" i="37" s="1"/>
  <c r="AI17" i="59"/>
  <c r="AI18" i="59"/>
  <c r="M17" i="59"/>
  <c r="M18" i="59"/>
  <c r="N35" i="38"/>
  <c r="N32" i="38"/>
  <c r="M35" i="39"/>
  <c r="M32" i="39"/>
  <c r="AH17" i="59"/>
  <c r="AJ17" i="59"/>
  <c r="N20" i="38"/>
  <c r="N19" i="38"/>
  <c r="C202" i="58"/>
  <c r="N36" i="37" s="1"/>
  <c r="N53" i="37" s="1"/>
  <c r="C204" i="57"/>
  <c r="M39" i="37" s="1"/>
  <c r="C202" i="57"/>
  <c r="M36" i="37" s="1"/>
  <c r="M52" i="37" s="1"/>
  <c r="N39" i="39"/>
  <c r="N36" i="39"/>
  <c r="N49" i="39" s="1"/>
  <c r="N37" i="38"/>
  <c r="N39" i="38"/>
  <c r="N36" i="38"/>
  <c r="N53" i="38" s="1"/>
  <c r="M39" i="39"/>
  <c r="M36" i="39"/>
  <c r="M54" i="39" s="1"/>
  <c r="M37" i="38"/>
  <c r="M39" i="38"/>
  <c r="M36" i="38"/>
  <c r="M53" i="39" l="1"/>
  <c r="M54" i="37"/>
  <c r="M53" i="37"/>
  <c r="R18" i="59"/>
  <c r="R17" i="59"/>
  <c r="M50" i="38"/>
  <c r="M52" i="38"/>
  <c r="M51" i="38"/>
  <c r="N51" i="38"/>
  <c r="N52" i="38"/>
  <c r="M53" i="38"/>
  <c r="C17" i="59"/>
  <c r="C17" i="54"/>
  <c r="M49" i="37"/>
  <c r="M49" i="38"/>
  <c r="C18" i="40"/>
  <c r="M54" i="38"/>
  <c r="M37" i="39"/>
  <c r="M52" i="39"/>
  <c r="M50" i="39"/>
  <c r="M51" i="39"/>
  <c r="N49" i="38"/>
  <c r="C18" i="59"/>
  <c r="C18" i="54"/>
  <c r="N49" i="37"/>
  <c r="N37" i="39"/>
  <c r="N52" i="39"/>
  <c r="N50" i="39"/>
  <c r="N51" i="39"/>
  <c r="N50" i="38"/>
  <c r="M51" i="37"/>
  <c r="M50" i="37"/>
  <c r="N52" i="37"/>
  <c r="N51" i="37"/>
  <c r="N50" i="37"/>
  <c r="M49" i="39"/>
  <c r="C19" i="40"/>
  <c r="N53" i="39"/>
  <c r="N54" i="37"/>
  <c r="N54" i="38"/>
  <c r="N54" i="39"/>
  <c r="M55" i="39" l="1"/>
  <c r="N55" i="39"/>
  <c r="M55" i="38"/>
  <c r="N55" i="37"/>
  <c r="N55" i="38"/>
  <c r="M55" i="37"/>
  <c r="C197" i="56" l="1"/>
  <c r="O31" i="37" s="1"/>
  <c r="C196" i="56"/>
  <c r="O30" i="37" s="1"/>
  <c r="C195" i="56"/>
  <c r="O29" i="37" s="1"/>
  <c r="C194" i="56"/>
  <c r="O28" i="37" s="1"/>
  <c r="C192" i="56"/>
  <c r="O26" i="37" s="1"/>
  <c r="C191" i="56"/>
  <c r="O25" i="37" s="1"/>
  <c r="C189" i="56"/>
  <c r="O23" i="37" s="1"/>
  <c r="C188" i="56"/>
  <c r="O22" i="37" s="1"/>
  <c r="C187" i="56"/>
  <c r="O21" i="37" s="1"/>
  <c r="C185" i="56"/>
  <c r="O19" i="37" s="1"/>
  <c r="C184" i="56"/>
  <c r="O18" i="37" s="1"/>
  <c r="C183" i="56"/>
  <c r="O17" i="37" s="1"/>
  <c r="C182" i="56"/>
  <c r="O16" i="37" s="1"/>
  <c r="C181" i="56"/>
  <c r="O15" i="37" s="1"/>
  <c r="C180" i="56"/>
  <c r="O14" i="37" s="1"/>
  <c r="C178" i="56"/>
  <c r="O12" i="37" s="1"/>
  <c r="C177" i="56"/>
  <c r="O11" i="37" s="1"/>
  <c r="C176" i="56"/>
  <c r="O10" i="37" s="1"/>
  <c r="C175" i="56"/>
  <c r="O9" i="37" s="1"/>
  <c r="C174" i="56"/>
  <c r="O8" i="37" s="1"/>
  <c r="C172" i="56"/>
  <c r="C171" i="56"/>
  <c r="C170" i="56"/>
  <c r="C169" i="56"/>
  <c r="C168" i="56"/>
  <c r="C167" i="56"/>
  <c r="C166" i="56"/>
  <c r="C162" i="56"/>
  <c r="BD28" i="59"/>
  <c r="BC28" i="59"/>
  <c r="AQ28" i="59"/>
  <c r="AP28" i="59"/>
  <c r="O5" i="39"/>
  <c r="O5" i="38"/>
  <c r="AW28" i="59"/>
  <c r="AV28" i="59"/>
  <c r="AT28" i="59"/>
  <c r="AS28" i="59"/>
  <c r="O6" i="39"/>
  <c r="O6" i="38"/>
  <c r="O4" i="39"/>
  <c r="O4" i="38"/>
  <c r="AM28" i="59"/>
  <c r="AL28" i="59"/>
  <c r="O3" i="39"/>
  <c r="O3" i="38"/>
  <c r="C197" i="55"/>
  <c r="C196" i="55"/>
  <c r="C195" i="55"/>
  <c r="C194" i="55"/>
  <c r="C192" i="55"/>
  <c r="C191" i="55"/>
  <c r="C189" i="55"/>
  <c r="C188" i="55"/>
  <c r="C187" i="55"/>
  <c r="C185" i="55"/>
  <c r="C184" i="55"/>
  <c r="C183" i="55"/>
  <c r="C182" i="55"/>
  <c r="C181" i="55"/>
  <c r="C180" i="55"/>
  <c r="C178" i="55"/>
  <c r="C177" i="55"/>
  <c r="C176" i="55"/>
  <c r="C175" i="55"/>
  <c r="C174" i="55"/>
  <c r="C172" i="55"/>
  <c r="C171" i="55"/>
  <c r="C170" i="55"/>
  <c r="C169" i="55"/>
  <c r="C168" i="55"/>
  <c r="C167" i="55"/>
  <c r="C166" i="55"/>
  <c r="C162" i="55"/>
  <c r="O4" i="37" l="1"/>
  <c r="O5" i="37"/>
  <c r="O6" i="37"/>
  <c r="AO28" i="59"/>
  <c r="AU28" i="59"/>
  <c r="AY28" i="59"/>
  <c r="H28" i="59"/>
  <c r="AK28" i="59"/>
  <c r="O3" i="37"/>
  <c r="H28" i="54" s="1"/>
  <c r="AR28" i="59"/>
  <c r="BB28" i="59"/>
  <c r="BA28" i="59"/>
  <c r="O34" i="38"/>
  <c r="AZ28" i="59"/>
  <c r="C198" i="56"/>
  <c r="C190" i="56"/>
  <c r="O24" i="37" s="1"/>
  <c r="C193" i="56"/>
  <c r="O27" i="37" s="1"/>
  <c r="O34" i="39"/>
  <c r="C179" i="56"/>
  <c r="O13" i="37" s="1"/>
  <c r="C200" i="56"/>
  <c r="O34" i="37" s="1"/>
  <c r="C173" i="56"/>
  <c r="C186" i="56"/>
  <c r="O20" i="37" s="1"/>
  <c r="O7" i="38"/>
  <c r="C193" i="55"/>
  <c r="C190" i="55"/>
  <c r="C198" i="55"/>
  <c r="C179" i="55"/>
  <c r="C200" i="55"/>
  <c r="C173" i="55"/>
  <c r="C186" i="55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M28" i="59" l="1"/>
  <c r="O7" i="37"/>
  <c r="C203" i="56"/>
  <c r="W28" i="54"/>
  <c r="AH28" i="59"/>
  <c r="R28" i="59" s="1"/>
  <c r="R28" i="54"/>
  <c r="C201" i="56"/>
  <c r="O35" i="37" s="1"/>
  <c r="O32" i="37"/>
  <c r="M28" i="54"/>
  <c r="W28" i="59"/>
  <c r="O7" i="39"/>
  <c r="O35" i="39"/>
  <c r="AI28" i="59"/>
  <c r="AJ28" i="59"/>
  <c r="C201" i="55"/>
  <c r="O35" i="38"/>
  <c r="C28" i="59"/>
  <c r="C28" i="54"/>
  <c r="O37" i="37"/>
  <c r="C202" i="56"/>
  <c r="O36" i="37" s="1"/>
  <c r="O54" i="37" s="1"/>
  <c r="C204" i="56"/>
  <c r="O39" i="37" s="1"/>
  <c r="O37" i="38"/>
  <c r="O39" i="38"/>
  <c r="O36" i="38"/>
  <c r="O54" i="38" s="1"/>
  <c r="C202" i="55"/>
  <c r="C203" i="55"/>
  <c r="C204" i="55"/>
  <c r="O49" i="37" l="1"/>
  <c r="O52" i="37"/>
  <c r="O50" i="37"/>
  <c r="O51" i="37"/>
  <c r="O53" i="37"/>
  <c r="C29" i="40"/>
  <c r="O49" i="38"/>
  <c r="O36" i="39"/>
  <c r="O49" i="39" s="1"/>
  <c r="O52" i="38"/>
  <c r="O51" i="38"/>
  <c r="O53" i="38"/>
  <c r="O39" i="39"/>
  <c r="O50" i="38"/>
  <c r="U15" i="38"/>
  <c r="C183" i="47"/>
  <c r="U17" i="37" s="1"/>
  <c r="AY24" i="59" s="1"/>
  <c r="C184" i="47"/>
  <c r="U18" i="37" s="1"/>
  <c r="BB24" i="59" s="1"/>
  <c r="C188" i="47"/>
  <c r="U22" i="37" s="1"/>
  <c r="C180" i="47"/>
  <c r="U14" i="37" s="1"/>
  <c r="C195" i="47"/>
  <c r="U29" i="37" s="1"/>
  <c r="C197" i="47"/>
  <c r="U31" i="37" s="1"/>
  <c r="C168" i="47"/>
  <c r="U4" i="37" s="1"/>
  <c r="M24" i="54" s="1"/>
  <c r="C194" i="47"/>
  <c r="C170" i="47"/>
  <c r="U5" i="37" s="1"/>
  <c r="R24" i="54" s="1"/>
  <c r="C191" i="46"/>
  <c r="V25" i="37" s="1"/>
  <c r="C182" i="46"/>
  <c r="V16" i="37" s="1"/>
  <c r="C180" i="46"/>
  <c r="V14" i="37" s="1"/>
  <c r="V29" i="38"/>
  <c r="C195" i="46"/>
  <c r="V29" i="37" s="1"/>
  <c r="C168" i="46"/>
  <c r="V4" i="37" s="1"/>
  <c r="M26" i="54" s="1"/>
  <c r="C194" i="46"/>
  <c r="C195" i="45"/>
  <c r="S29" i="37" s="1"/>
  <c r="C168" i="45"/>
  <c r="S4" i="37" s="1"/>
  <c r="M25" i="54" s="1"/>
  <c r="C170" i="45"/>
  <c r="S5" i="37" s="1"/>
  <c r="R25" i="54" s="1"/>
  <c r="C188" i="44"/>
  <c r="R22" i="37" s="1"/>
  <c r="C182" i="44"/>
  <c r="R16" i="37" s="1"/>
  <c r="C177" i="44"/>
  <c r="R11" i="37" s="1"/>
  <c r="C175" i="44"/>
  <c r="R9" i="37" s="1"/>
  <c r="AR23" i="59" s="1"/>
  <c r="C195" i="44"/>
  <c r="R29" i="37" s="1"/>
  <c r="C168" i="44"/>
  <c r="R4" i="37" s="1"/>
  <c r="M23" i="54" s="1"/>
  <c r="C194" i="44"/>
  <c r="C183" i="43"/>
  <c r="T17" i="37" s="1"/>
  <c r="AY22" i="59" s="1"/>
  <c r="C184" i="43"/>
  <c r="T18" i="37" s="1"/>
  <c r="BB22" i="59" s="1"/>
  <c r="C191" i="43"/>
  <c r="C182" i="43"/>
  <c r="T16" i="37" s="1"/>
  <c r="C180" i="43"/>
  <c r="T14" i="37" s="1"/>
  <c r="C176" i="43"/>
  <c r="T10" i="37" s="1"/>
  <c r="AU22" i="59" s="1"/>
  <c r="C195" i="43"/>
  <c r="T29" i="37" s="1"/>
  <c r="C197" i="43"/>
  <c r="T31" i="37" s="1"/>
  <c r="C168" i="43"/>
  <c r="T4" i="37" s="1"/>
  <c r="M22" i="54" s="1"/>
  <c r="C194" i="43"/>
  <c r="C178" i="43"/>
  <c r="T12" i="37" s="1"/>
  <c r="C162" i="10"/>
  <c r="C182" i="13"/>
  <c r="J16" i="37" s="1"/>
  <c r="C180" i="13"/>
  <c r="J14" i="37" s="1"/>
  <c r="J29" i="38"/>
  <c r="C195" i="13"/>
  <c r="J29" i="37" s="1"/>
  <c r="C171" i="13"/>
  <c r="C172" i="13"/>
  <c r="J6" i="37" s="1"/>
  <c r="W14" i="54" s="1"/>
  <c r="C168" i="13"/>
  <c r="J4" i="37" s="1"/>
  <c r="M14" i="54" s="1"/>
  <c r="C194" i="13"/>
  <c r="C178" i="13"/>
  <c r="J12" i="37" s="1"/>
  <c r="C191" i="14"/>
  <c r="L25" i="37" s="1"/>
  <c r="C174" i="14"/>
  <c r="L8" i="37" s="1"/>
  <c r="AO13" i="59" s="1"/>
  <c r="C182" i="14"/>
  <c r="L16" i="37" s="1"/>
  <c r="C177" i="14"/>
  <c r="L11" i="37" s="1"/>
  <c r="C195" i="14"/>
  <c r="L29" i="37" s="1"/>
  <c r="C197" i="14"/>
  <c r="L31" i="37" s="1"/>
  <c r="C168" i="14"/>
  <c r="L4" i="37" s="1"/>
  <c r="M13" i="54" s="1"/>
  <c r="C194" i="14"/>
  <c r="C178" i="14"/>
  <c r="L12" i="37" s="1"/>
  <c r="C182" i="17"/>
  <c r="I16" i="37" s="1"/>
  <c r="I29" i="38"/>
  <c r="C195" i="17"/>
  <c r="I29" i="37" s="1"/>
  <c r="C194" i="17"/>
  <c r="C178" i="17"/>
  <c r="I12" i="37" s="1"/>
  <c r="C166" i="19"/>
  <c r="C180" i="19"/>
  <c r="H14" i="37" s="1"/>
  <c r="C195" i="19"/>
  <c r="H29" i="37" s="1"/>
  <c r="C168" i="19"/>
  <c r="H4" i="37" s="1"/>
  <c r="M6" i="54" s="1"/>
  <c r="C194" i="19"/>
  <c r="C196" i="19"/>
  <c r="H30" i="37" s="1"/>
  <c r="AK6" i="59" s="1"/>
  <c r="C189" i="19"/>
  <c r="H23" i="37" s="1"/>
  <c r="C182" i="21"/>
  <c r="G16" i="37" s="1"/>
  <c r="C180" i="21"/>
  <c r="G14" i="37" s="1"/>
  <c r="C177" i="21"/>
  <c r="G11" i="37" s="1"/>
  <c r="C195" i="21"/>
  <c r="G29" i="37" s="1"/>
  <c r="C194" i="21"/>
  <c r="C177" i="23"/>
  <c r="F11" i="37" s="1"/>
  <c r="C195" i="23"/>
  <c r="F29" i="37" s="1"/>
  <c r="C197" i="23"/>
  <c r="F31" i="37" s="1"/>
  <c r="C168" i="23"/>
  <c r="F4" i="37" s="1"/>
  <c r="M10" i="54" s="1"/>
  <c r="C194" i="23"/>
  <c r="C174" i="24"/>
  <c r="E8" i="37" s="1"/>
  <c r="AO9" i="59" s="1"/>
  <c r="C180" i="24"/>
  <c r="E14" i="37" s="1"/>
  <c r="C167" i="24"/>
  <c r="E3" i="37" s="1"/>
  <c r="H9" i="54" s="1"/>
  <c r="C177" i="24"/>
  <c r="E11" i="37" s="1"/>
  <c r="E29" i="38"/>
  <c r="C195" i="24"/>
  <c r="E29" i="37" s="1"/>
  <c r="C197" i="24"/>
  <c r="E31" i="37" s="1"/>
  <c r="C194" i="24"/>
  <c r="C170" i="24"/>
  <c r="E5" i="37" s="1"/>
  <c r="R9" i="54" s="1"/>
  <c r="C166" i="35"/>
  <c r="C184" i="35"/>
  <c r="D18" i="37" s="1"/>
  <c r="BB7" i="59" s="1"/>
  <c r="C182" i="35"/>
  <c r="D16" i="37" s="1"/>
  <c r="C180" i="35"/>
  <c r="D14" i="37" s="1"/>
  <c r="C177" i="35"/>
  <c r="D11" i="37" s="1"/>
  <c r="C195" i="35"/>
  <c r="D29" i="37" s="1"/>
  <c r="C194" i="35"/>
  <c r="C178" i="35"/>
  <c r="D12" i="37" s="1"/>
  <c r="C166" i="29"/>
  <c r="C181" i="29"/>
  <c r="P15" i="37" s="1"/>
  <c r="C182" i="29"/>
  <c r="P16" i="37" s="1"/>
  <c r="C177" i="29"/>
  <c r="P11" i="37" s="1"/>
  <c r="P29" i="38"/>
  <c r="C195" i="29"/>
  <c r="P29" i="37" s="1"/>
  <c r="C168" i="29"/>
  <c r="P4" i="37" s="1"/>
  <c r="C11" i="39"/>
  <c r="C29" i="39"/>
  <c r="K29" i="39"/>
  <c r="K29" i="38"/>
  <c r="C170" i="18"/>
  <c r="K5" i="37" s="1"/>
  <c r="R16" i="54" s="1"/>
  <c r="C187" i="18"/>
  <c r="K21" i="37" s="1"/>
  <c r="C195" i="18"/>
  <c r="C177" i="18"/>
  <c r="K11" i="37" s="1"/>
  <c r="C183" i="18"/>
  <c r="K17" i="37" s="1"/>
  <c r="AY16" i="59" s="1"/>
  <c r="C171" i="18"/>
  <c r="C182" i="18"/>
  <c r="K16" i="37" s="1"/>
  <c r="C162" i="18"/>
  <c r="O55" i="37" l="1"/>
  <c r="Y29" i="37"/>
  <c r="M27" i="54"/>
  <c r="Y4" i="37"/>
  <c r="AK21" i="59"/>
  <c r="AU21" i="59"/>
  <c r="M21" i="54"/>
  <c r="X16" i="37"/>
  <c r="O55" i="38"/>
  <c r="O37" i="39"/>
  <c r="O52" i="39"/>
  <c r="O50" i="39"/>
  <c r="O51" i="39"/>
  <c r="O53" i="39"/>
  <c r="O54" i="39"/>
  <c r="J14" i="38"/>
  <c r="M22" i="59"/>
  <c r="R28" i="38"/>
  <c r="M24" i="59"/>
  <c r="S14" i="38"/>
  <c r="L28" i="37"/>
  <c r="J28" i="37"/>
  <c r="E28" i="37"/>
  <c r="F28" i="37"/>
  <c r="H28" i="37"/>
  <c r="D28" i="37"/>
  <c r="U28" i="37"/>
  <c r="I28" i="37"/>
  <c r="G28" i="37"/>
  <c r="U28" i="38"/>
  <c r="T28" i="37"/>
  <c r="R28" i="37"/>
  <c r="V28" i="37"/>
  <c r="F8" i="38"/>
  <c r="AP10" i="59" s="1"/>
  <c r="F14" i="38"/>
  <c r="D25" i="38"/>
  <c r="I11" i="38"/>
  <c r="D16" i="38"/>
  <c r="F16" i="38"/>
  <c r="P22" i="39"/>
  <c r="J11" i="38"/>
  <c r="G11" i="38"/>
  <c r="H18" i="39"/>
  <c r="BD6" i="59" s="1"/>
  <c r="F11" i="38"/>
  <c r="Q11" i="39"/>
  <c r="V15" i="39"/>
  <c r="D15" i="38"/>
  <c r="F15" i="38"/>
  <c r="K15" i="39"/>
  <c r="U10" i="38"/>
  <c r="AV24" i="59" s="1"/>
  <c r="C189" i="17"/>
  <c r="I23" i="37" s="1"/>
  <c r="C180" i="17"/>
  <c r="I14" i="37" s="1"/>
  <c r="C166" i="17"/>
  <c r="C168" i="17"/>
  <c r="I4" i="37" s="1"/>
  <c r="C170" i="17"/>
  <c r="I5" i="37" s="1"/>
  <c r="I25" i="38"/>
  <c r="C181" i="17"/>
  <c r="I15" i="37" s="1"/>
  <c r="C191" i="17"/>
  <c r="I25" i="37" s="1"/>
  <c r="C196" i="17"/>
  <c r="I30" i="37" s="1"/>
  <c r="I10" i="39"/>
  <c r="I31" i="39"/>
  <c r="C187" i="17"/>
  <c r="I21" i="37" s="1"/>
  <c r="K31" i="39"/>
  <c r="K25" i="39"/>
  <c r="K18" i="39"/>
  <c r="BD16" i="59" s="1"/>
  <c r="C169" i="18"/>
  <c r="C176" i="18"/>
  <c r="K10" i="37" s="1"/>
  <c r="AU16" i="59" s="1"/>
  <c r="C181" i="18"/>
  <c r="K15" i="37" s="1"/>
  <c r="C194" i="18"/>
  <c r="K14" i="38"/>
  <c r="K12" i="39"/>
  <c r="K17" i="39"/>
  <c r="BA16" i="59" s="1"/>
  <c r="K11" i="39"/>
  <c r="C167" i="18"/>
  <c r="K3" i="37" s="1"/>
  <c r="H16" i="54" s="1"/>
  <c r="C180" i="18"/>
  <c r="K14" i="37" s="1"/>
  <c r="C189" i="18"/>
  <c r="C192" i="18"/>
  <c r="K26" i="37" s="1"/>
  <c r="C166" i="18"/>
  <c r="K11" i="38"/>
  <c r="K23" i="39"/>
  <c r="K14" i="39"/>
  <c r="C174" i="18"/>
  <c r="K8" i="37" s="1"/>
  <c r="AO16" i="59" s="1"/>
  <c r="C185" i="18"/>
  <c r="K19" i="37" s="1"/>
  <c r="H16" i="59" s="1"/>
  <c r="C188" i="18"/>
  <c r="K22" i="37" s="1"/>
  <c r="C168" i="18"/>
  <c r="K4" i="37" s="1"/>
  <c r="M16" i="54" s="1"/>
  <c r="K16" i="38"/>
  <c r="K22" i="39"/>
  <c r="C172" i="18"/>
  <c r="K6" i="37" s="1"/>
  <c r="W16" i="54" s="1"/>
  <c r="C178" i="18"/>
  <c r="K12" i="37" s="1"/>
  <c r="X12" i="37" s="1"/>
  <c r="C184" i="18"/>
  <c r="K18" i="37" s="1"/>
  <c r="BB16" i="59" s="1"/>
  <c r="M16" i="59" s="1"/>
  <c r="C191" i="18"/>
  <c r="K25" i="37" s="1"/>
  <c r="C197" i="18"/>
  <c r="K31" i="37" s="1"/>
  <c r="C175" i="18"/>
  <c r="K9" i="37" s="1"/>
  <c r="AR16" i="59" s="1"/>
  <c r="C196" i="18"/>
  <c r="K30" i="37" s="1"/>
  <c r="AK16" i="59" s="1"/>
  <c r="E4" i="38"/>
  <c r="E14" i="39"/>
  <c r="E8" i="38"/>
  <c r="AP9" i="59" s="1"/>
  <c r="C178" i="24"/>
  <c r="E12" i="37" s="1"/>
  <c r="C172" i="24"/>
  <c r="E6" i="37" s="1"/>
  <c r="W9" i="54" s="1"/>
  <c r="C182" i="24"/>
  <c r="E16" i="37" s="1"/>
  <c r="C168" i="24"/>
  <c r="E4" i="37" s="1"/>
  <c r="M9" i="54" s="1"/>
  <c r="E11" i="38"/>
  <c r="C189" i="24"/>
  <c r="E23" i="37" s="1"/>
  <c r="C176" i="24"/>
  <c r="E10" i="37" s="1"/>
  <c r="AU9" i="59" s="1"/>
  <c r="C197" i="19"/>
  <c r="H31" i="37" s="1"/>
  <c r="C175" i="19"/>
  <c r="H9" i="37" s="1"/>
  <c r="AR6" i="59" s="1"/>
  <c r="AV6" i="59"/>
  <c r="C171" i="19"/>
  <c r="C177" i="19"/>
  <c r="H11" i="37" s="1"/>
  <c r="C178" i="19"/>
  <c r="H12" i="37" s="1"/>
  <c r="C187" i="19"/>
  <c r="H21" i="37" s="1"/>
  <c r="C176" i="19"/>
  <c r="H10" i="37" s="1"/>
  <c r="AU6" i="59" s="1"/>
  <c r="C189" i="14"/>
  <c r="L23" i="37" s="1"/>
  <c r="C166" i="14"/>
  <c r="L16" i="38"/>
  <c r="C171" i="14"/>
  <c r="C176" i="14"/>
  <c r="L10" i="37" s="1"/>
  <c r="AU13" i="59" s="1"/>
  <c r="C184" i="14"/>
  <c r="L18" i="37" s="1"/>
  <c r="BB13" i="59" s="1"/>
  <c r="C183" i="14"/>
  <c r="L17" i="37" s="1"/>
  <c r="AY13" i="59" s="1"/>
  <c r="L15" i="38"/>
  <c r="C170" i="14"/>
  <c r="L5" i="37" s="1"/>
  <c r="R13" i="54" s="1"/>
  <c r="L29" i="38"/>
  <c r="X29" i="38" s="1"/>
  <c r="C172" i="14"/>
  <c r="L6" i="37" s="1"/>
  <c r="W13" i="54" s="1"/>
  <c r="L18" i="39"/>
  <c r="BD13" i="59" s="1"/>
  <c r="C176" i="47"/>
  <c r="U10" i="37" s="1"/>
  <c r="AU24" i="59" s="1"/>
  <c r="C182" i="47"/>
  <c r="U16" i="37" s="1"/>
  <c r="C196" i="47"/>
  <c r="U30" i="37" s="1"/>
  <c r="AK24" i="59" s="1"/>
  <c r="U16" i="39"/>
  <c r="C178" i="47"/>
  <c r="U12" i="37" s="1"/>
  <c r="C174" i="47"/>
  <c r="U8" i="37" s="1"/>
  <c r="AO24" i="59" s="1"/>
  <c r="U16" i="38"/>
  <c r="C177" i="47"/>
  <c r="U11" i="37" s="1"/>
  <c r="U12" i="38"/>
  <c r="C192" i="47"/>
  <c r="U26" i="37" s="1"/>
  <c r="C166" i="47"/>
  <c r="C178" i="46"/>
  <c r="V12" i="37" s="1"/>
  <c r="C189" i="46"/>
  <c r="V23" i="37" s="1"/>
  <c r="C167" i="46"/>
  <c r="V3" i="37" s="1"/>
  <c r="H26" i="54" s="1"/>
  <c r="C184" i="46"/>
  <c r="V18" i="37" s="1"/>
  <c r="BB26" i="59" s="1"/>
  <c r="V14" i="38"/>
  <c r="C171" i="46"/>
  <c r="F29" i="38"/>
  <c r="F22" i="39"/>
  <c r="C170" i="23"/>
  <c r="F5" i="37" s="1"/>
  <c r="R10" i="54" s="1"/>
  <c r="C167" i="23"/>
  <c r="F3" i="37" s="1"/>
  <c r="H10" i="54" s="1"/>
  <c r="C182" i="23"/>
  <c r="F16" i="37" s="1"/>
  <c r="C176" i="23"/>
  <c r="F10" i="37" s="1"/>
  <c r="AU10" i="59" s="1"/>
  <c r="C168" i="35"/>
  <c r="D4" i="37" s="1"/>
  <c r="M7" i="54" s="1"/>
  <c r="C170" i="35"/>
  <c r="D5" i="37" s="1"/>
  <c r="R7" i="54" s="1"/>
  <c r="D29" i="38"/>
  <c r="D25" i="39"/>
  <c r="C189" i="35"/>
  <c r="D23" i="37" s="1"/>
  <c r="C172" i="35"/>
  <c r="D6" i="37" s="1"/>
  <c r="W7" i="54" s="1"/>
  <c r="C191" i="35"/>
  <c r="D25" i="37" s="1"/>
  <c r="S29" i="38"/>
  <c r="C166" i="45"/>
  <c r="S8" i="39"/>
  <c r="AQ25" i="59" s="1"/>
  <c r="C183" i="45"/>
  <c r="S17" i="37" s="1"/>
  <c r="AY25" i="59" s="1"/>
  <c r="C171" i="45"/>
  <c r="C189" i="29"/>
  <c r="P23" i="37" s="1"/>
  <c r="P11" i="38"/>
  <c r="C171" i="29"/>
  <c r="P12" i="39"/>
  <c r="C171" i="44"/>
  <c r="C197" i="44"/>
  <c r="R31" i="37" s="1"/>
  <c r="R8" i="39"/>
  <c r="AQ23" i="59" s="1"/>
  <c r="C183" i="44"/>
  <c r="R17" i="37" s="1"/>
  <c r="AY23" i="59" s="1"/>
  <c r="C180" i="44"/>
  <c r="R14" i="37" s="1"/>
  <c r="R16" i="38"/>
  <c r="C196" i="44"/>
  <c r="R30" i="37" s="1"/>
  <c r="AK23" i="59" s="1"/>
  <c r="R12" i="38"/>
  <c r="R10" i="38"/>
  <c r="AV23" i="59" s="1"/>
  <c r="C191" i="44"/>
  <c r="R25" i="37" s="1"/>
  <c r="C187" i="44"/>
  <c r="R21" i="37" s="1"/>
  <c r="R25" i="39"/>
  <c r="R15" i="39"/>
  <c r="R14" i="39"/>
  <c r="C178" i="44"/>
  <c r="R12" i="37" s="1"/>
  <c r="C176" i="44"/>
  <c r="R10" i="37" s="1"/>
  <c r="AU23" i="59" s="1"/>
  <c r="C169" i="44"/>
  <c r="C184" i="44"/>
  <c r="R18" i="37" s="1"/>
  <c r="BB23" i="59" s="1"/>
  <c r="C170" i="43"/>
  <c r="T5" i="37" s="1"/>
  <c r="R22" i="54" s="1"/>
  <c r="C166" i="43"/>
  <c r="T29" i="38"/>
  <c r="C192" i="43"/>
  <c r="T26" i="37" s="1"/>
  <c r="C167" i="43"/>
  <c r="T3" i="37" s="1"/>
  <c r="H22" i="54" s="1"/>
  <c r="T16" i="38"/>
  <c r="C189" i="43"/>
  <c r="T23" i="37" s="1"/>
  <c r="C181" i="43"/>
  <c r="T15" i="37" s="1"/>
  <c r="J21" i="38"/>
  <c r="J25" i="38"/>
  <c r="J30" i="38"/>
  <c r="AL14" i="59" s="1"/>
  <c r="C170" i="13"/>
  <c r="J5" i="37" s="1"/>
  <c r="R14" i="54" s="1"/>
  <c r="C189" i="13"/>
  <c r="J23" i="37" s="1"/>
  <c r="J12" i="38"/>
  <c r="J16" i="38"/>
  <c r="C197" i="13"/>
  <c r="J31" i="37" s="1"/>
  <c r="J22" i="38"/>
  <c r="C196" i="13"/>
  <c r="J30" i="37" s="1"/>
  <c r="AK14" i="59" s="1"/>
  <c r="C191" i="13"/>
  <c r="J25" i="37" s="1"/>
  <c r="Q14" i="38"/>
  <c r="C172" i="21"/>
  <c r="G6" i="37" s="1"/>
  <c r="W11" i="54" s="1"/>
  <c r="C170" i="21"/>
  <c r="G5" i="37" s="1"/>
  <c r="R11" i="54" s="1"/>
  <c r="C191" i="21"/>
  <c r="G25" i="37" s="1"/>
  <c r="C176" i="21"/>
  <c r="G10" i="37" s="1"/>
  <c r="AU11" i="59" s="1"/>
  <c r="C197" i="21"/>
  <c r="G31" i="37" s="1"/>
  <c r="G29" i="38"/>
  <c r="C174" i="21"/>
  <c r="G8" i="37" s="1"/>
  <c r="AO11" i="59" s="1"/>
  <c r="C178" i="21"/>
  <c r="G12" i="37" s="1"/>
  <c r="C167" i="21"/>
  <c r="G3" i="37" s="1"/>
  <c r="H11" i="54" s="1"/>
  <c r="C189" i="21"/>
  <c r="G23" i="37" s="1"/>
  <c r="C171" i="21"/>
  <c r="G15" i="38"/>
  <c r="C15" i="38"/>
  <c r="C194" i="20"/>
  <c r="C197" i="20"/>
  <c r="C31" i="37" s="1"/>
  <c r="C187" i="20"/>
  <c r="C21" i="37" s="1"/>
  <c r="C184" i="20"/>
  <c r="C18" i="37" s="1"/>
  <c r="BB8" i="59" s="1"/>
  <c r="C170" i="20"/>
  <c r="C5" i="37" s="1"/>
  <c r="R8" i="54" s="1"/>
  <c r="C168" i="20"/>
  <c r="C4" i="37" s="1"/>
  <c r="M8" i="54" s="1"/>
  <c r="C178" i="20"/>
  <c r="C12" i="37" s="1"/>
  <c r="C174" i="20"/>
  <c r="C8" i="37" s="1"/>
  <c r="AO8" i="59" s="1"/>
  <c r="K29" i="37"/>
  <c r="X29" i="37" s="1"/>
  <c r="T25" i="37"/>
  <c r="U19" i="38"/>
  <c r="U12" i="39"/>
  <c r="C172" i="47"/>
  <c r="U6" i="37" s="1"/>
  <c r="W24" i="54" s="1"/>
  <c r="U29" i="38"/>
  <c r="U9" i="39"/>
  <c r="AT24" i="59" s="1"/>
  <c r="C169" i="47"/>
  <c r="U25" i="39"/>
  <c r="C175" i="47"/>
  <c r="U9" i="37" s="1"/>
  <c r="AR24" i="59" s="1"/>
  <c r="U22" i="38"/>
  <c r="C162" i="47"/>
  <c r="C185" i="47"/>
  <c r="U19" i="37" s="1"/>
  <c r="H24" i="59" s="1"/>
  <c r="C189" i="47"/>
  <c r="U23" i="37" s="1"/>
  <c r="U30" i="39"/>
  <c r="AM24" i="59" s="1"/>
  <c r="C187" i="47"/>
  <c r="U21" i="37" s="1"/>
  <c r="U21" i="39"/>
  <c r="C171" i="47"/>
  <c r="U29" i="39"/>
  <c r="U22" i="39"/>
  <c r="U11" i="38"/>
  <c r="U3" i="38"/>
  <c r="C191" i="47"/>
  <c r="C181" i="47"/>
  <c r="U15" i="37" s="1"/>
  <c r="U15" i="39"/>
  <c r="U11" i="39"/>
  <c r="C167" i="47"/>
  <c r="U3" i="37" s="1"/>
  <c r="H24" i="54" s="1"/>
  <c r="U31" i="38"/>
  <c r="C192" i="46"/>
  <c r="V15" i="38"/>
  <c r="V25" i="39"/>
  <c r="C185" i="46"/>
  <c r="V19" i="37" s="1"/>
  <c r="H26" i="59" s="1"/>
  <c r="C162" i="46"/>
  <c r="C196" i="46"/>
  <c r="C187" i="46"/>
  <c r="V21" i="37" s="1"/>
  <c r="V29" i="39"/>
  <c r="C175" i="46"/>
  <c r="V9" i="37" s="1"/>
  <c r="AR26" i="59" s="1"/>
  <c r="C177" i="46"/>
  <c r="V11" i="37" s="1"/>
  <c r="V11" i="39"/>
  <c r="V14" i="39"/>
  <c r="C188" i="46"/>
  <c r="V10" i="38"/>
  <c r="AV26" i="59" s="1"/>
  <c r="V11" i="38"/>
  <c r="C183" i="46"/>
  <c r="V16" i="38"/>
  <c r="C169" i="46"/>
  <c r="C170" i="46"/>
  <c r="V5" i="37" s="1"/>
  <c r="R26" i="54" s="1"/>
  <c r="C172" i="46"/>
  <c r="V6" i="37" s="1"/>
  <c r="W26" i="54" s="1"/>
  <c r="C197" i="46"/>
  <c r="V31" i="37" s="1"/>
  <c r="V31" i="39"/>
  <c r="C176" i="46"/>
  <c r="V10" i="37" s="1"/>
  <c r="AU26" i="59" s="1"/>
  <c r="V3" i="39"/>
  <c r="C174" i="46"/>
  <c r="V8" i="39"/>
  <c r="AQ26" i="59" s="1"/>
  <c r="V22" i="38"/>
  <c r="C181" i="46"/>
  <c r="V15" i="37" s="1"/>
  <c r="V17" i="39"/>
  <c r="BA26" i="59" s="1"/>
  <c r="C166" i="46"/>
  <c r="S19" i="39"/>
  <c r="C194" i="45"/>
  <c r="C197" i="45"/>
  <c r="S31" i="37" s="1"/>
  <c r="C191" i="45"/>
  <c r="S25" i="37" s="1"/>
  <c r="C174" i="45"/>
  <c r="S8" i="37" s="1"/>
  <c r="AO25" i="59" s="1"/>
  <c r="S16" i="38"/>
  <c r="C176" i="45"/>
  <c r="S10" i="37" s="1"/>
  <c r="AU25" i="59" s="1"/>
  <c r="C169" i="45"/>
  <c r="C172" i="45"/>
  <c r="S6" i="37" s="1"/>
  <c r="W25" i="54" s="1"/>
  <c r="C167" i="45"/>
  <c r="S3" i="37" s="1"/>
  <c r="H25" i="54" s="1"/>
  <c r="C178" i="45"/>
  <c r="S12" i="37" s="1"/>
  <c r="S12" i="38"/>
  <c r="S3" i="39"/>
  <c r="C185" i="45"/>
  <c r="S19" i="37" s="1"/>
  <c r="H25" i="59" s="1"/>
  <c r="C162" i="45"/>
  <c r="C184" i="45"/>
  <c r="S18" i="37" s="1"/>
  <c r="BB25" i="59" s="1"/>
  <c r="S11" i="38"/>
  <c r="C192" i="45"/>
  <c r="S26" i="37" s="1"/>
  <c r="S15" i="39"/>
  <c r="S15" i="38"/>
  <c r="C189" i="45"/>
  <c r="S23" i="37" s="1"/>
  <c r="C196" i="45"/>
  <c r="S30" i="37" s="1"/>
  <c r="AK25" i="59" s="1"/>
  <c r="C187" i="45"/>
  <c r="S21" i="37" s="1"/>
  <c r="S29" i="39"/>
  <c r="C175" i="45"/>
  <c r="S9" i="37" s="1"/>
  <c r="AR25" i="59" s="1"/>
  <c r="C177" i="45"/>
  <c r="S11" i="37" s="1"/>
  <c r="S11" i="39"/>
  <c r="C180" i="45"/>
  <c r="S14" i="37" s="1"/>
  <c r="S14" i="39"/>
  <c r="C182" i="45"/>
  <c r="C188" i="45"/>
  <c r="S22" i="37" s="1"/>
  <c r="C181" i="45"/>
  <c r="S15" i="37" s="1"/>
  <c r="S10" i="39"/>
  <c r="AW25" i="59" s="1"/>
  <c r="S12" i="39"/>
  <c r="R3" i="38"/>
  <c r="R8" i="38"/>
  <c r="AP23" i="59" s="1"/>
  <c r="C170" i="44"/>
  <c r="R5" i="37" s="1"/>
  <c r="R23" i="54" s="1"/>
  <c r="R4" i="38"/>
  <c r="C172" i="44"/>
  <c r="R6" i="37" s="1"/>
  <c r="W23" i="54" s="1"/>
  <c r="R29" i="38"/>
  <c r="R11" i="38"/>
  <c r="R14" i="38"/>
  <c r="R11" i="39"/>
  <c r="C174" i="44"/>
  <c r="R22" i="39"/>
  <c r="R18" i="38"/>
  <c r="BC23" i="59" s="1"/>
  <c r="C162" i="44"/>
  <c r="C185" i="44"/>
  <c r="C189" i="44"/>
  <c r="R23" i="37" s="1"/>
  <c r="R29" i="39"/>
  <c r="C167" i="44"/>
  <c r="R3" i="37" s="1"/>
  <c r="H23" i="54" s="1"/>
  <c r="R25" i="38"/>
  <c r="C181" i="44"/>
  <c r="C192" i="44"/>
  <c r="R15" i="38"/>
  <c r="R16" i="39"/>
  <c r="C166" i="44"/>
  <c r="C185" i="43"/>
  <c r="C162" i="43"/>
  <c r="C196" i="43"/>
  <c r="C187" i="43"/>
  <c r="T21" i="37" s="1"/>
  <c r="T30" i="38"/>
  <c r="AL22" i="59" s="1"/>
  <c r="C171" i="43"/>
  <c r="T29" i="39"/>
  <c r="C175" i="43"/>
  <c r="T9" i="37" s="1"/>
  <c r="AR22" i="59" s="1"/>
  <c r="C177" i="43"/>
  <c r="T11" i="37" s="1"/>
  <c r="T11" i="39"/>
  <c r="T14" i="39"/>
  <c r="T16" i="39"/>
  <c r="T8" i="39"/>
  <c r="AQ22" i="59" s="1"/>
  <c r="T18" i="39"/>
  <c r="BD22" i="59" s="1"/>
  <c r="T4" i="38"/>
  <c r="T25" i="39"/>
  <c r="T25" i="38"/>
  <c r="T11" i="38"/>
  <c r="C172" i="43"/>
  <c r="T6" i="37" s="1"/>
  <c r="W22" i="54" s="1"/>
  <c r="T31" i="39"/>
  <c r="T10" i="39"/>
  <c r="AW22" i="59" s="1"/>
  <c r="T3" i="39"/>
  <c r="C174" i="43"/>
  <c r="C188" i="43"/>
  <c r="C169" i="43"/>
  <c r="T15" i="39"/>
  <c r="Q22" i="38"/>
  <c r="Q29" i="38"/>
  <c r="Q25" i="38"/>
  <c r="Q8" i="39"/>
  <c r="Q4" i="39"/>
  <c r="Q29" i="39"/>
  <c r="Q12" i="38"/>
  <c r="Q3" i="39"/>
  <c r="Q25" i="39"/>
  <c r="Q11" i="38"/>
  <c r="Q15" i="38"/>
  <c r="Q15" i="39"/>
  <c r="Q14" i="39"/>
  <c r="J19" i="39"/>
  <c r="C184" i="13"/>
  <c r="J18" i="37" s="1"/>
  <c r="BB14" i="59" s="1"/>
  <c r="J18" i="38"/>
  <c r="BC14" i="59" s="1"/>
  <c r="C162" i="13"/>
  <c r="C185" i="13"/>
  <c r="J19" i="37" s="1"/>
  <c r="H14" i="59" s="1"/>
  <c r="J12" i="39"/>
  <c r="C187" i="13"/>
  <c r="J21" i="37" s="1"/>
  <c r="J15" i="38"/>
  <c r="C174" i="13"/>
  <c r="J8" i="38"/>
  <c r="AP14" i="59" s="1"/>
  <c r="C183" i="13"/>
  <c r="J17" i="37" s="1"/>
  <c r="AY14" i="59" s="1"/>
  <c r="J17" i="38"/>
  <c r="AZ14" i="59" s="1"/>
  <c r="J31" i="38"/>
  <c r="C176" i="13"/>
  <c r="J10" i="37" s="1"/>
  <c r="AU14" i="59" s="1"/>
  <c r="J10" i="38"/>
  <c r="AV14" i="59" s="1"/>
  <c r="C167" i="13"/>
  <c r="J3" i="37" s="1"/>
  <c r="H14" i="54" s="1"/>
  <c r="J3" i="39"/>
  <c r="C169" i="13"/>
  <c r="J29" i="39"/>
  <c r="C175" i="13"/>
  <c r="J9" i="37" s="1"/>
  <c r="AR14" i="59" s="1"/>
  <c r="C177" i="13"/>
  <c r="J11" i="37" s="1"/>
  <c r="J11" i="39"/>
  <c r="J16" i="39"/>
  <c r="C188" i="13"/>
  <c r="J25" i="39"/>
  <c r="C192" i="13"/>
  <c r="J26" i="37" s="1"/>
  <c r="C181" i="13"/>
  <c r="J15" i="37" s="1"/>
  <c r="J17" i="39"/>
  <c r="BA14" i="59" s="1"/>
  <c r="C166" i="13"/>
  <c r="C169" i="14"/>
  <c r="L11" i="38"/>
  <c r="C162" i="14"/>
  <c r="C185" i="14"/>
  <c r="L19" i="37" s="1"/>
  <c r="H13" i="59" s="1"/>
  <c r="C196" i="14"/>
  <c r="C187" i="14"/>
  <c r="L21" i="37" s="1"/>
  <c r="L4" i="39"/>
  <c r="L29" i="39"/>
  <c r="C175" i="14"/>
  <c r="L9" i="37" s="1"/>
  <c r="AR13" i="59" s="1"/>
  <c r="L11" i="39"/>
  <c r="C180" i="14"/>
  <c r="L14" i="37" s="1"/>
  <c r="L16" i="39"/>
  <c r="C192" i="14"/>
  <c r="L8" i="39"/>
  <c r="AQ13" i="59" s="1"/>
  <c r="L26" i="39"/>
  <c r="L31" i="39"/>
  <c r="L10" i="39"/>
  <c r="AW13" i="59" s="1"/>
  <c r="C167" i="14"/>
  <c r="L3" i="37" s="1"/>
  <c r="H13" i="54" s="1"/>
  <c r="L14" i="38"/>
  <c r="L22" i="39"/>
  <c r="C188" i="14"/>
  <c r="L17" i="39"/>
  <c r="BA13" i="59" s="1"/>
  <c r="C181" i="14"/>
  <c r="L15" i="37" s="1"/>
  <c r="L15" i="39"/>
  <c r="C167" i="17"/>
  <c r="I3" i="37" s="1"/>
  <c r="C169" i="17"/>
  <c r="C185" i="17"/>
  <c r="I19" i="37" s="1"/>
  <c r="C162" i="17"/>
  <c r="C171" i="17"/>
  <c r="C174" i="17"/>
  <c r="I8" i="37" s="1"/>
  <c r="I8" i="38"/>
  <c r="C183" i="17"/>
  <c r="I17" i="37" s="1"/>
  <c r="C176" i="17"/>
  <c r="I10" i="37" s="1"/>
  <c r="C184" i="17"/>
  <c r="I30" i="38"/>
  <c r="C172" i="17"/>
  <c r="I6" i="37" s="1"/>
  <c r="C197" i="17"/>
  <c r="I31" i="37" s="1"/>
  <c r="I18" i="39"/>
  <c r="I15" i="39"/>
  <c r="I29" i="39"/>
  <c r="C175" i="17"/>
  <c r="I9" i="37" s="1"/>
  <c r="C177" i="17"/>
  <c r="I11" i="37" s="1"/>
  <c r="I11" i="39"/>
  <c r="I14" i="39"/>
  <c r="I16" i="39"/>
  <c r="C188" i="17"/>
  <c r="I25" i="39"/>
  <c r="C192" i="17"/>
  <c r="I17" i="39"/>
  <c r="I16" i="38"/>
  <c r="I12" i="38"/>
  <c r="H11" i="39"/>
  <c r="C183" i="19"/>
  <c r="H17" i="37" s="1"/>
  <c r="AY6" i="59" s="1"/>
  <c r="H29" i="39"/>
  <c r="H14" i="39"/>
  <c r="C182" i="19"/>
  <c r="H16" i="37" s="1"/>
  <c r="H16" i="39"/>
  <c r="C170" i="19"/>
  <c r="H5" i="37" s="1"/>
  <c r="R6" i="54" s="1"/>
  <c r="H12" i="39"/>
  <c r="C172" i="19"/>
  <c r="H10" i="39"/>
  <c r="AW6" i="59" s="1"/>
  <c r="C167" i="19"/>
  <c r="H3" i="37" s="1"/>
  <c r="H6" i="54" s="1"/>
  <c r="C181" i="19"/>
  <c r="H15" i="37" s="1"/>
  <c r="C174" i="19"/>
  <c r="AP6" i="59"/>
  <c r="C185" i="19"/>
  <c r="H19" i="37" s="1"/>
  <c r="H6" i="59" s="1"/>
  <c r="C162" i="19"/>
  <c r="C169" i="19"/>
  <c r="C184" i="19"/>
  <c r="H18" i="37" s="1"/>
  <c r="BB6" i="59" s="1"/>
  <c r="H15" i="39"/>
  <c r="C188" i="19"/>
  <c r="C191" i="19"/>
  <c r="C192" i="19"/>
  <c r="H26" i="37" s="1"/>
  <c r="C181" i="21"/>
  <c r="G15" i="37" s="1"/>
  <c r="G15" i="39"/>
  <c r="C162" i="21"/>
  <c r="C185" i="21"/>
  <c r="G19" i="37" s="1"/>
  <c r="H11" i="59" s="1"/>
  <c r="C196" i="21"/>
  <c r="G30" i="37" s="1"/>
  <c r="AK11" i="59" s="1"/>
  <c r="C187" i="21"/>
  <c r="G21" i="37" s="1"/>
  <c r="C168" i="21"/>
  <c r="G4" i="37" s="1"/>
  <c r="M11" i="54" s="1"/>
  <c r="G29" i="39"/>
  <c r="C175" i="21"/>
  <c r="G11" i="39"/>
  <c r="G14" i="39"/>
  <c r="G8" i="38"/>
  <c r="AP11" i="59" s="1"/>
  <c r="C169" i="21"/>
  <c r="C184" i="21"/>
  <c r="G18" i="37" s="1"/>
  <c r="BB11" i="59" s="1"/>
  <c r="G9" i="38"/>
  <c r="AS11" i="59" s="1"/>
  <c r="G3" i="39"/>
  <c r="C183" i="21"/>
  <c r="C188" i="21"/>
  <c r="C192" i="21"/>
  <c r="G26" i="37" s="1"/>
  <c r="C166" i="21"/>
  <c r="C178" i="23"/>
  <c r="F12" i="37" s="1"/>
  <c r="C172" i="23"/>
  <c r="F6" i="37" s="1"/>
  <c r="W10" i="54" s="1"/>
  <c r="C188" i="23"/>
  <c r="F22" i="38"/>
  <c r="C192" i="23"/>
  <c r="F26" i="37" s="1"/>
  <c r="F19" i="38"/>
  <c r="C181" i="23"/>
  <c r="F15" i="37" s="1"/>
  <c r="F9" i="38"/>
  <c r="AS10" i="59" s="1"/>
  <c r="C162" i="23"/>
  <c r="C185" i="23"/>
  <c r="F19" i="37" s="1"/>
  <c r="H10" i="59" s="1"/>
  <c r="C189" i="23"/>
  <c r="F23" i="37" s="1"/>
  <c r="C196" i="23"/>
  <c r="F30" i="37" s="1"/>
  <c r="AK10" i="59" s="1"/>
  <c r="C187" i="23"/>
  <c r="F21" i="37" s="1"/>
  <c r="C171" i="23"/>
  <c r="F29" i="39"/>
  <c r="C175" i="23"/>
  <c r="F9" i="37" s="1"/>
  <c r="AR10" i="59" s="1"/>
  <c r="F10" i="38"/>
  <c r="AV10" i="59" s="1"/>
  <c r="F11" i="39"/>
  <c r="C180" i="23"/>
  <c r="F14" i="37" s="1"/>
  <c r="C191" i="23"/>
  <c r="F25" i="38"/>
  <c r="C174" i="23"/>
  <c r="F8" i="37" s="1"/>
  <c r="AO10" i="59" s="1"/>
  <c r="C169" i="23"/>
  <c r="C184" i="23"/>
  <c r="F18" i="37" s="1"/>
  <c r="BB10" i="59" s="1"/>
  <c r="C183" i="23"/>
  <c r="C166" i="23"/>
  <c r="E18" i="38"/>
  <c r="BC9" i="59" s="1"/>
  <c r="C188" i="24"/>
  <c r="E22" i="37" s="1"/>
  <c r="C162" i="24"/>
  <c r="C185" i="24"/>
  <c r="C196" i="24"/>
  <c r="C187" i="24"/>
  <c r="C171" i="24"/>
  <c r="E31" i="38"/>
  <c r="E29" i="39"/>
  <c r="C175" i="24"/>
  <c r="E9" i="37" s="1"/>
  <c r="AR9" i="59" s="1"/>
  <c r="E10" i="38"/>
  <c r="AV9" i="59" s="1"/>
  <c r="E11" i="39"/>
  <c r="E16" i="38"/>
  <c r="E12" i="39"/>
  <c r="C191" i="24"/>
  <c r="E25" i="37" s="1"/>
  <c r="E8" i="39"/>
  <c r="AQ9" i="59" s="1"/>
  <c r="C169" i="24"/>
  <c r="C184" i="24"/>
  <c r="E18" i="37" s="1"/>
  <c r="BB9" i="59" s="1"/>
  <c r="E14" i="38"/>
  <c r="E15" i="38"/>
  <c r="E25" i="39"/>
  <c r="C192" i="24"/>
  <c r="E26" i="37" s="1"/>
  <c r="C183" i="24"/>
  <c r="E17" i="37" s="1"/>
  <c r="AY9" i="59" s="1"/>
  <c r="C181" i="24"/>
  <c r="E15" i="37" s="1"/>
  <c r="C166" i="24"/>
  <c r="C196" i="35"/>
  <c r="D30" i="37" s="1"/>
  <c r="AK7" i="59" s="1"/>
  <c r="D30" i="39"/>
  <c r="AM7" i="59" s="1"/>
  <c r="C171" i="35"/>
  <c r="C183" i="35"/>
  <c r="D17" i="37" s="1"/>
  <c r="AY7" i="59" s="1"/>
  <c r="C167" i="35"/>
  <c r="D3" i="37" s="1"/>
  <c r="H7" i="54" s="1"/>
  <c r="D12" i="39"/>
  <c r="C187" i="35"/>
  <c r="D21" i="37" s="1"/>
  <c r="C185" i="35"/>
  <c r="D19" i="37" s="1"/>
  <c r="H7" i="59" s="1"/>
  <c r="C162" i="35"/>
  <c r="C197" i="35"/>
  <c r="C176" i="35"/>
  <c r="D10" i="37" s="1"/>
  <c r="AU7" i="59" s="1"/>
  <c r="C192" i="35"/>
  <c r="D26" i="37" s="1"/>
  <c r="C174" i="35"/>
  <c r="D8" i="37" s="1"/>
  <c r="AO7" i="59" s="1"/>
  <c r="C169" i="35"/>
  <c r="D29" i="39"/>
  <c r="C175" i="35"/>
  <c r="D9" i="37" s="1"/>
  <c r="AR7" i="59" s="1"/>
  <c r="D11" i="39"/>
  <c r="D16" i="39"/>
  <c r="C188" i="35"/>
  <c r="D22" i="37" s="1"/>
  <c r="D10" i="39"/>
  <c r="AW7" i="59" s="1"/>
  <c r="C181" i="35"/>
  <c r="D15" i="37" s="1"/>
  <c r="D15" i="39"/>
  <c r="D22" i="38"/>
  <c r="D14" i="38"/>
  <c r="C170" i="29"/>
  <c r="P5" i="37" s="1"/>
  <c r="C172" i="29"/>
  <c r="P6" i="37" s="1"/>
  <c r="C176" i="29"/>
  <c r="P10" i="37" s="1"/>
  <c r="P10" i="38"/>
  <c r="AV27" i="59" s="1"/>
  <c r="C169" i="29"/>
  <c r="P25" i="39"/>
  <c r="C178" i="29"/>
  <c r="P12" i="37" s="1"/>
  <c r="C184" i="29"/>
  <c r="P18" i="37" s="1"/>
  <c r="P18" i="38"/>
  <c r="BC27" i="59" s="1"/>
  <c r="C194" i="29"/>
  <c r="C197" i="29"/>
  <c r="P31" i="37" s="1"/>
  <c r="C167" i="29"/>
  <c r="P3" i="37" s="1"/>
  <c r="P3" i="39"/>
  <c r="C185" i="29"/>
  <c r="P19" i="37" s="1"/>
  <c r="C162" i="29"/>
  <c r="C196" i="29"/>
  <c r="P30" i="37" s="1"/>
  <c r="C187" i="29"/>
  <c r="P21" i="37" s="1"/>
  <c r="P29" i="39"/>
  <c r="C175" i="29"/>
  <c r="P9" i="37" s="1"/>
  <c r="P11" i="39"/>
  <c r="C180" i="29"/>
  <c r="P14" i="37" s="1"/>
  <c r="P16" i="39"/>
  <c r="C188" i="29"/>
  <c r="P22" i="37" s="1"/>
  <c r="C191" i="29"/>
  <c r="P25" i="37" s="1"/>
  <c r="P31" i="39"/>
  <c r="P15" i="38"/>
  <c r="P14" i="38"/>
  <c r="C174" i="29"/>
  <c r="P8" i="37" s="1"/>
  <c r="P15" i="39"/>
  <c r="C183" i="29"/>
  <c r="P17" i="37" s="1"/>
  <c r="P10" i="39"/>
  <c r="AW27" i="59" s="1"/>
  <c r="C192" i="29"/>
  <c r="P26" i="37" s="1"/>
  <c r="C162" i="20"/>
  <c r="C185" i="20"/>
  <c r="C19" i="37" s="1"/>
  <c r="H8" i="59" s="1"/>
  <c r="C189" i="20"/>
  <c r="C23" i="37" s="1"/>
  <c r="C196" i="20"/>
  <c r="C30" i="37" s="1"/>
  <c r="AK8" i="59" s="1"/>
  <c r="C177" i="20"/>
  <c r="C11" i="38"/>
  <c r="C180" i="20"/>
  <c r="C14" i="37" s="1"/>
  <c r="C14" i="38"/>
  <c r="C182" i="20"/>
  <c r="C16" i="37" s="1"/>
  <c r="C16" i="38"/>
  <c r="C195" i="20"/>
  <c r="C29" i="38"/>
  <c r="C12" i="39"/>
  <c r="C188" i="20"/>
  <c r="C171" i="20"/>
  <c r="C175" i="20"/>
  <c r="C9" i="37" s="1"/>
  <c r="AR8" i="59" s="1"/>
  <c r="C191" i="20"/>
  <c r="C25" i="37" s="1"/>
  <c r="C172" i="20"/>
  <c r="C6" i="37" s="1"/>
  <c r="W8" i="54" s="1"/>
  <c r="C176" i="20"/>
  <c r="C10" i="37" s="1"/>
  <c r="AU8" i="59" s="1"/>
  <c r="C167" i="20"/>
  <c r="C3" i="37" s="1"/>
  <c r="H8" i="54" s="1"/>
  <c r="C8" i="39"/>
  <c r="C169" i="20"/>
  <c r="C192" i="20"/>
  <c r="C26" i="37" s="1"/>
  <c r="C16" i="39"/>
  <c r="C183" i="20"/>
  <c r="C17" i="37" s="1"/>
  <c r="AY8" i="59" s="1"/>
  <c r="C181" i="20"/>
  <c r="C15" i="37" s="1"/>
  <c r="C166" i="20"/>
  <c r="X11" i="37" l="1"/>
  <c r="X16" i="38"/>
  <c r="W11" i="39"/>
  <c r="X31" i="37"/>
  <c r="Y14" i="37"/>
  <c r="Y31" i="37"/>
  <c r="M32" i="54"/>
  <c r="W29" i="39"/>
  <c r="X11" i="39"/>
  <c r="Y15" i="39"/>
  <c r="Y29" i="38"/>
  <c r="Y11" i="37"/>
  <c r="X17" i="39"/>
  <c r="AO27" i="59"/>
  <c r="AR27" i="59"/>
  <c r="Y9" i="37"/>
  <c r="Y11" i="39"/>
  <c r="AU27" i="59"/>
  <c r="AU32" i="59" s="1"/>
  <c r="Y10" i="37"/>
  <c r="Y23" i="37"/>
  <c r="Y21" i="37"/>
  <c r="BB27" i="59"/>
  <c r="Y18" i="37"/>
  <c r="Y11" i="38"/>
  <c r="AK27" i="59"/>
  <c r="H27" i="54"/>
  <c r="Y3" i="37"/>
  <c r="W27" i="54"/>
  <c r="Y6" i="37"/>
  <c r="Y29" i="39"/>
  <c r="AY27" i="59"/>
  <c r="H27" i="59"/>
  <c r="Y12" i="37"/>
  <c r="R27" i="54"/>
  <c r="Y5" i="37"/>
  <c r="AQ8" i="59"/>
  <c r="X29" i="39"/>
  <c r="H21" i="59"/>
  <c r="H21" i="54"/>
  <c r="AR21" i="59"/>
  <c r="AR20" i="59" s="1"/>
  <c r="AQ21" i="59"/>
  <c r="BB21" i="59"/>
  <c r="BB20" i="59" s="1"/>
  <c r="R21" i="54"/>
  <c r="R20" i="54" s="1"/>
  <c r="W21" i="54"/>
  <c r="BA15" i="59"/>
  <c r="BA31" i="59" s="1"/>
  <c r="BD15" i="59"/>
  <c r="AW15" i="59"/>
  <c r="X11" i="38"/>
  <c r="AK15" i="59"/>
  <c r="X14" i="37"/>
  <c r="X25" i="37"/>
  <c r="H15" i="54"/>
  <c r="H31" i="54" s="1"/>
  <c r="X3" i="37"/>
  <c r="X15" i="37"/>
  <c r="AU15" i="59"/>
  <c r="AU31" i="59" s="1"/>
  <c r="X10" i="37"/>
  <c r="W13" i="59"/>
  <c r="R15" i="54"/>
  <c r="R31" i="54" s="1"/>
  <c r="X5" i="37"/>
  <c r="AY15" i="59"/>
  <c r="AY31" i="59" s="1"/>
  <c r="X17" i="37"/>
  <c r="AO15" i="59"/>
  <c r="X21" i="37"/>
  <c r="AR15" i="59"/>
  <c r="AR31" i="59" s="1"/>
  <c r="X9" i="37"/>
  <c r="W15" i="54"/>
  <c r="W31" i="54" s="1"/>
  <c r="X6" i="37"/>
  <c r="X19" i="37"/>
  <c r="M15" i="54"/>
  <c r="M31" i="54" s="1"/>
  <c r="X4" i="37"/>
  <c r="W9" i="59"/>
  <c r="AL15" i="59"/>
  <c r="AP15" i="59"/>
  <c r="O55" i="39"/>
  <c r="K3" i="38"/>
  <c r="W7" i="59"/>
  <c r="E3" i="39"/>
  <c r="E6" i="38"/>
  <c r="F8" i="39"/>
  <c r="AQ10" i="59" s="1"/>
  <c r="W8" i="59"/>
  <c r="T22" i="39"/>
  <c r="W24" i="59"/>
  <c r="U8" i="39"/>
  <c r="AQ24" i="59" s="1"/>
  <c r="W16" i="59"/>
  <c r="P4" i="39"/>
  <c r="M7" i="59"/>
  <c r="M9" i="59"/>
  <c r="W10" i="59"/>
  <c r="G5" i="38"/>
  <c r="T15" i="38"/>
  <c r="Y15" i="38" s="1"/>
  <c r="R22" i="38"/>
  <c r="U8" i="38"/>
  <c r="AP24" i="59" s="1"/>
  <c r="P16" i="38"/>
  <c r="F3" i="38"/>
  <c r="I3" i="39"/>
  <c r="V9" i="38"/>
  <c r="AS26" i="59" s="1"/>
  <c r="V31" i="38"/>
  <c r="U3" i="39"/>
  <c r="K4" i="39"/>
  <c r="M6" i="59"/>
  <c r="L6" i="39"/>
  <c r="L25" i="39"/>
  <c r="X25" i="39" s="1"/>
  <c r="J10" i="39"/>
  <c r="AW14" i="59" s="1"/>
  <c r="T18" i="38"/>
  <c r="BC22" i="59" s="1"/>
  <c r="AU20" i="59"/>
  <c r="M8" i="59"/>
  <c r="L18" i="38"/>
  <c r="BC13" i="59" s="1"/>
  <c r="J26" i="38"/>
  <c r="Q6" i="38"/>
  <c r="R4" i="39"/>
  <c r="R3" i="39"/>
  <c r="F4" i="38"/>
  <c r="M13" i="59"/>
  <c r="BB30" i="59"/>
  <c r="J6" i="38"/>
  <c r="R6" i="38"/>
  <c r="W25" i="59"/>
  <c r="M23" i="59"/>
  <c r="M25" i="59"/>
  <c r="AU30" i="59"/>
  <c r="H15" i="59"/>
  <c r="H31" i="59" s="1"/>
  <c r="M14" i="59"/>
  <c r="G10" i="38"/>
  <c r="AV11" i="59" s="1"/>
  <c r="G6" i="38"/>
  <c r="H3" i="39"/>
  <c r="L3" i="39"/>
  <c r="M30" i="54"/>
  <c r="W29" i="38"/>
  <c r="H30" i="54"/>
  <c r="R30" i="54"/>
  <c r="M20" i="54"/>
  <c r="C198" i="18"/>
  <c r="C201" i="18" s="1"/>
  <c r="C186" i="18"/>
  <c r="K20" i="37" s="1"/>
  <c r="C200" i="17"/>
  <c r="I34" i="37" s="1"/>
  <c r="J31" i="39"/>
  <c r="X31" i="39" s="1"/>
  <c r="T23" i="38"/>
  <c r="T8" i="38"/>
  <c r="AP22" i="59" s="1"/>
  <c r="U18" i="38"/>
  <c r="BC24" i="59" s="1"/>
  <c r="L25" i="38"/>
  <c r="L6" i="38"/>
  <c r="T17" i="39"/>
  <c r="BA22" i="59" s="1"/>
  <c r="D12" i="38"/>
  <c r="G18" i="38"/>
  <c r="BC11" i="59" s="1"/>
  <c r="S16" i="39"/>
  <c r="U25" i="38"/>
  <c r="V25" i="38"/>
  <c r="P9" i="38"/>
  <c r="AS27" i="59" s="1"/>
  <c r="T10" i="38"/>
  <c r="AV22" i="59" s="1"/>
  <c r="C193" i="43"/>
  <c r="T27" i="37" s="1"/>
  <c r="AH22" i="59" s="1"/>
  <c r="C198" i="13"/>
  <c r="C201" i="13" s="1"/>
  <c r="J35" i="37" s="1"/>
  <c r="C198" i="47"/>
  <c r="U32" i="37" s="1"/>
  <c r="I17" i="38"/>
  <c r="K8" i="38"/>
  <c r="AP16" i="59" s="1"/>
  <c r="L4" i="38"/>
  <c r="L12" i="39"/>
  <c r="L30" i="39"/>
  <c r="AM13" i="59" s="1"/>
  <c r="J19" i="38"/>
  <c r="C200" i="43"/>
  <c r="T34" i="37" s="1"/>
  <c r="C200" i="21"/>
  <c r="C198" i="19"/>
  <c r="C201" i="19" s="1"/>
  <c r="C200" i="46"/>
  <c r="V34" i="37" s="1"/>
  <c r="C200" i="23"/>
  <c r="C200" i="14"/>
  <c r="L34" i="37" s="1"/>
  <c r="C200" i="19"/>
  <c r="C200" i="13"/>
  <c r="E28" i="38"/>
  <c r="C200" i="35"/>
  <c r="D34" i="37" s="1"/>
  <c r="C200" i="24"/>
  <c r="H28" i="39"/>
  <c r="I28" i="39"/>
  <c r="L28" i="38"/>
  <c r="S28" i="39"/>
  <c r="V28" i="39"/>
  <c r="U28" i="39"/>
  <c r="K28" i="37"/>
  <c r="X28" i="37" s="1"/>
  <c r="C200" i="18"/>
  <c r="K34" i="37" s="1"/>
  <c r="P28" i="39"/>
  <c r="T28" i="39"/>
  <c r="S28" i="38"/>
  <c r="V28" i="38"/>
  <c r="K28" i="39"/>
  <c r="C200" i="47"/>
  <c r="U34" i="37" s="1"/>
  <c r="P28" i="38"/>
  <c r="G28" i="39"/>
  <c r="S28" i="37"/>
  <c r="C200" i="45"/>
  <c r="S34" i="37" s="1"/>
  <c r="P28" i="37"/>
  <c r="C200" i="29"/>
  <c r="D28" i="39"/>
  <c r="F28" i="38"/>
  <c r="C200" i="44"/>
  <c r="E28" i="39"/>
  <c r="L28" i="39"/>
  <c r="J28" i="39"/>
  <c r="F28" i="39"/>
  <c r="G28" i="38"/>
  <c r="J28" i="38"/>
  <c r="J34" i="38"/>
  <c r="K28" i="38"/>
  <c r="C28" i="39"/>
  <c r="C28" i="37"/>
  <c r="W28" i="37" s="1"/>
  <c r="C200" i="20"/>
  <c r="C34" i="37" s="1"/>
  <c r="I12" i="39"/>
  <c r="I22" i="39"/>
  <c r="W14" i="37"/>
  <c r="K5" i="39"/>
  <c r="J3" i="38"/>
  <c r="V23" i="38"/>
  <c r="U5" i="38"/>
  <c r="I14" i="38"/>
  <c r="X14" i="38" s="1"/>
  <c r="F25" i="39"/>
  <c r="Q22" i="39"/>
  <c r="K3" i="39"/>
  <c r="L30" i="38"/>
  <c r="AL13" i="59" s="1"/>
  <c r="U9" i="38"/>
  <c r="AS24" i="59" s="1"/>
  <c r="S17" i="38"/>
  <c r="AZ25" i="59" s="1"/>
  <c r="S21" i="39"/>
  <c r="W12" i="37"/>
  <c r="L3" i="38"/>
  <c r="W4" i="37"/>
  <c r="J9" i="39"/>
  <c r="AT14" i="59" s="1"/>
  <c r="R5" i="38"/>
  <c r="R26" i="38"/>
  <c r="C198" i="44"/>
  <c r="S4" i="38"/>
  <c r="F6" i="39"/>
  <c r="G12" i="39"/>
  <c r="V19" i="38"/>
  <c r="Q5" i="38"/>
  <c r="T17" i="38"/>
  <c r="AZ22" i="59" s="1"/>
  <c r="J5" i="38"/>
  <c r="V10" i="39"/>
  <c r="AW26" i="59" s="1"/>
  <c r="C193" i="18"/>
  <c r="K27" i="37" s="1"/>
  <c r="AH16" i="59" s="1"/>
  <c r="U17" i="39"/>
  <c r="BA24" i="59" s="1"/>
  <c r="T23" i="39"/>
  <c r="K25" i="38"/>
  <c r="K30" i="39"/>
  <c r="AM16" i="59" s="1"/>
  <c r="Q31" i="38"/>
  <c r="F15" i="39"/>
  <c r="G22" i="38"/>
  <c r="L10" i="38"/>
  <c r="AV13" i="59" s="1"/>
  <c r="C190" i="18"/>
  <c r="K24" i="37" s="1"/>
  <c r="J15" i="39"/>
  <c r="X15" i="39" s="1"/>
  <c r="S22" i="39"/>
  <c r="G25" i="38"/>
  <c r="P25" i="38"/>
  <c r="F14" i="39"/>
  <c r="L9" i="39"/>
  <c r="AT13" i="59" s="1"/>
  <c r="Q18" i="39"/>
  <c r="P30" i="38"/>
  <c r="AL27" i="59" s="1"/>
  <c r="K6" i="39"/>
  <c r="P19" i="38"/>
  <c r="E10" i="39"/>
  <c r="AW9" i="59" s="1"/>
  <c r="C3" i="39"/>
  <c r="D26" i="39"/>
  <c r="L17" i="38"/>
  <c r="AZ13" i="59" s="1"/>
  <c r="V6" i="39"/>
  <c r="K18" i="38"/>
  <c r="BC16" i="59" s="1"/>
  <c r="H3" i="38"/>
  <c r="K26" i="38"/>
  <c r="K23" i="38"/>
  <c r="K8" i="39"/>
  <c r="AQ16" i="59" s="1"/>
  <c r="W26" i="37"/>
  <c r="L19" i="38"/>
  <c r="F17" i="38"/>
  <c r="AZ10" i="59" s="1"/>
  <c r="K9" i="38"/>
  <c r="AS16" i="59" s="1"/>
  <c r="P21" i="38"/>
  <c r="P26" i="39"/>
  <c r="P17" i="39"/>
  <c r="BA27" i="59" s="1"/>
  <c r="P30" i="39"/>
  <c r="AM27" i="59" s="1"/>
  <c r="D27" i="38"/>
  <c r="AI7" i="59" s="1"/>
  <c r="D26" i="38"/>
  <c r="H23" i="39"/>
  <c r="Q16" i="38"/>
  <c r="T12" i="39"/>
  <c r="S9" i="38"/>
  <c r="AS25" i="59" s="1"/>
  <c r="P22" i="38"/>
  <c r="E17" i="38"/>
  <c r="AZ9" i="59" s="1"/>
  <c r="F12" i="39"/>
  <c r="R17" i="38"/>
  <c r="AZ23" i="59" s="1"/>
  <c r="K6" i="38"/>
  <c r="J9" i="38"/>
  <c r="AS14" i="59" s="1"/>
  <c r="S22" i="38"/>
  <c r="H26" i="39"/>
  <c r="Q26" i="38"/>
  <c r="T19" i="38"/>
  <c r="S23" i="39"/>
  <c r="V5" i="38"/>
  <c r="V18" i="39"/>
  <c r="BD26" i="59" s="1"/>
  <c r="C3" i="38"/>
  <c r="G14" i="38"/>
  <c r="T22" i="38"/>
  <c r="U18" i="39"/>
  <c r="BD24" i="59" s="1"/>
  <c r="G19" i="38"/>
  <c r="G26" i="38"/>
  <c r="L21" i="38"/>
  <c r="V17" i="38"/>
  <c r="AZ26" i="59" s="1"/>
  <c r="U6" i="38"/>
  <c r="C19" i="38"/>
  <c r="F30" i="38"/>
  <c r="AL10" i="59" s="1"/>
  <c r="K5" i="38"/>
  <c r="K10" i="39"/>
  <c r="I22" i="38"/>
  <c r="H25" i="39"/>
  <c r="L23" i="38"/>
  <c r="L22" i="38"/>
  <c r="K4" i="38"/>
  <c r="F23" i="39"/>
  <c r="H8" i="39"/>
  <c r="AQ6" i="59" s="1"/>
  <c r="Q17" i="38"/>
  <c r="V21" i="38"/>
  <c r="D6" i="39"/>
  <c r="E21" i="38"/>
  <c r="F18" i="39"/>
  <c r="BD10" i="59" s="1"/>
  <c r="F4" i="39"/>
  <c r="J23" i="39"/>
  <c r="R31" i="38"/>
  <c r="R19" i="38"/>
  <c r="P4" i="38"/>
  <c r="K21" i="39"/>
  <c r="K27" i="39"/>
  <c r="AJ16" i="59" s="1"/>
  <c r="K26" i="39"/>
  <c r="I26" i="38"/>
  <c r="I6" i="38"/>
  <c r="I9" i="38"/>
  <c r="I5" i="39"/>
  <c r="C31" i="38"/>
  <c r="C6" i="38"/>
  <c r="C22" i="38"/>
  <c r="C9" i="39"/>
  <c r="C8" i="38"/>
  <c r="W18" i="37"/>
  <c r="C25" i="38"/>
  <c r="I4" i="38"/>
  <c r="I5" i="38"/>
  <c r="I15" i="38"/>
  <c r="I21" i="39"/>
  <c r="I3" i="38"/>
  <c r="C23" i="38"/>
  <c r="C173" i="18"/>
  <c r="K19" i="39"/>
  <c r="K15" i="38"/>
  <c r="K31" i="38"/>
  <c r="K23" i="37"/>
  <c r="X23" i="37" s="1"/>
  <c r="K19" i="38"/>
  <c r="K12" i="38"/>
  <c r="C179" i="18"/>
  <c r="K13" i="37" s="1"/>
  <c r="K21" i="38"/>
  <c r="E9" i="38"/>
  <c r="AS9" i="59" s="1"/>
  <c r="E23" i="38"/>
  <c r="E25" i="38"/>
  <c r="E6" i="39"/>
  <c r="E22" i="38"/>
  <c r="E15" i="39"/>
  <c r="E16" i="39"/>
  <c r="E22" i="39"/>
  <c r="E17" i="39"/>
  <c r="BA9" i="59" s="1"/>
  <c r="E26" i="38"/>
  <c r="W23" i="37"/>
  <c r="E26" i="39"/>
  <c r="E19" i="38"/>
  <c r="H22" i="39"/>
  <c r="H5" i="39"/>
  <c r="L9" i="38"/>
  <c r="AS13" i="59" s="1"/>
  <c r="L8" i="38"/>
  <c r="U26" i="38"/>
  <c r="U21" i="38"/>
  <c r="U30" i="38"/>
  <c r="AL24" i="59" s="1"/>
  <c r="U23" i="38"/>
  <c r="U6" i="39"/>
  <c r="V4" i="38"/>
  <c r="V6" i="38"/>
  <c r="V8" i="38"/>
  <c r="AP26" i="59" s="1"/>
  <c r="V26" i="39"/>
  <c r="V12" i="39"/>
  <c r="F17" i="39"/>
  <c r="BA10" i="59" s="1"/>
  <c r="F5" i="39"/>
  <c r="F9" i="39"/>
  <c r="AT10" i="59" s="1"/>
  <c r="F21" i="39"/>
  <c r="F5" i="38"/>
  <c r="F23" i="38"/>
  <c r="F18" i="38"/>
  <c r="BC10" i="59" s="1"/>
  <c r="F16" i="39"/>
  <c r="F26" i="39"/>
  <c r="C186" i="35"/>
  <c r="D20" i="37" s="1"/>
  <c r="D3" i="39"/>
  <c r="D31" i="39"/>
  <c r="D4" i="38"/>
  <c r="D9" i="38"/>
  <c r="AS7" i="59" s="1"/>
  <c r="D8" i="38"/>
  <c r="AP7" i="59" s="1"/>
  <c r="D5" i="38"/>
  <c r="D31" i="38"/>
  <c r="D19" i="38"/>
  <c r="D3" i="38"/>
  <c r="D5" i="39"/>
  <c r="W10" i="37"/>
  <c r="D11" i="38"/>
  <c r="W11" i="38" s="1"/>
  <c r="D9" i="39"/>
  <c r="AT7" i="59" s="1"/>
  <c r="D21" i="39"/>
  <c r="D23" i="38"/>
  <c r="D22" i="39"/>
  <c r="D21" i="38"/>
  <c r="S31" i="39"/>
  <c r="S17" i="39"/>
  <c r="BA25" i="59" s="1"/>
  <c r="S5" i="39"/>
  <c r="S30" i="38"/>
  <c r="AL25" i="59" s="1"/>
  <c r="S4" i="39"/>
  <c r="S23" i="38"/>
  <c r="S21" i="38"/>
  <c r="S8" i="38"/>
  <c r="AP25" i="59" s="1"/>
  <c r="S6" i="39"/>
  <c r="P23" i="38"/>
  <c r="P14" i="39"/>
  <c r="P12" i="38"/>
  <c r="P8" i="38"/>
  <c r="AP27" i="59" s="1"/>
  <c r="P26" i="38"/>
  <c r="P6" i="39"/>
  <c r="P17" i="38"/>
  <c r="AZ27" i="59" s="1"/>
  <c r="R23" i="38"/>
  <c r="R17" i="39"/>
  <c r="BA23" i="59" s="1"/>
  <c r="T6" i="38"/>
  <c r="T9" i="38"/>
  <c r="AS22" i="59" s="1"/>
  <c r="T14" i="38"/>
  <c r="T21" i="38"/>
  <c r="T31" i="38"/>
  <c r="J5" i="39"/>
  <c r="J21" i="39"/>
  <c r="J6" i="39"/>
  <c r="Q9" i="38"/>
  <c r="Q30" i="38"/>
  <c r="Q19" i="38"/>
  <c r="Q9" i="39"/>
  <c r="Q21" i="38"/>
  <c r="Q8" i="38"/>
  <c r="Q3" i="38"/>
  <c r="Q18" i="38"/>
  <c r="Q30" i="39"/>
  <c r="G16" i="38"/>
  <c r="W16" i="38" s="1"/>
  <c r="G25" i="39"/>
  <c r="G17" i="38"/>
  <c r="AZ11" i="59" s="1"/>
  <c r="G23" i="38"/>
  <c r="G17" i="39"/>
  <c r="BA11" i="59" s="1"/>
  <c r="G21" i="38"/>
  <c r="G4" i="39"/>
  <c r="G4" i="38"/>
  <c r="G18" i="39"/>
  <c r="BD11" i="59" s="1"/>
  <c r="G31" i="39"/>
  <c r="G30" i="38"/>
  <c r="AL11" i="59" s="1"/>
  <c r="G6" i="39"/>
  <c r="C12" i="38"/>
  <c r="C18" i="38"/>
  <c r="BC8" i="59" s="1"/>
  <c r="C17" i="39"/>
  <c r="C4" i="38"/>
  <c r="W5" i="37"/>
  <c r="C10" i="38"/>
  <c r="AV8" i="59" s="1"/>
  <c r="C9" i="38"/>
  <c r="AS8" i="59" s="1"/>
  <c r="C30" i="38"/>
  <c r="AL8" i="59" s="1"/>
  <c r="C14" i="39"/>
  <c r="C15" i="39"/>
  <c r="C26" i="39"/>
  <c r="C22" i="39"/>
  <c r="C6" i="39"/>
  <c r="C186" i="13"/>
  <c r="J20" i="37" s="1"/>
  <c r="C186" i="14"/>
  <c r="L20" i="37" s="1"/>
  <c r="C190" i="44"/>
  <c r="R24" i="37" s="1"/>
  <c r="J20" i="38"/>
  <c r="W15" i="37"/>
  <c r="C173" i="14"/>
  <c r="C186" i="47"/>
  <c r="U20" i="37" s="1"/>
  <c r="C179" i="14"/>
  <c r="L13" i="37" s="1"/>
  <c r="W3" i="37"/>
  <c r="C173" i="35"/>
  <c r="C173" i="43"/>
  <c r="C173" i="45"/>
  <c r="C179" i="47"/>
  <c r="U13" i="37" s="1"/>
  <c r="C173" i="17"/>
  <c r="C198" i="21"/>
  <c r="C179" i="20"/>
  <c r="C13" i="37" s="1"/>
  <c r="C11" i="37"/>
  <c r="W11" i="37" s="1"/>
  <c r="C173" i="29"/>
  <c r="E34" i="37"/>
  <c r="F34" i="37"/>
  <c r="F22" i="37"/>
  <c r="C193" i="19"/>
  <c r="H27" i="37" s="1"/>
  <c r="AH6" i="59" s="1"/>
  <c r="H25" i="37"/>
  <c r="C186" i="44"/>
  <c r="R20" i="37" s="1"/>
  <c r="R19" i="37"/>
  <c r="H23" i="59" s="1"/>
  <c r="C193" i="46"/>
  <c r="V27" i="37" s="1"/>
  <c r="AH26" i="59" s="1"/>
  <c r="V26" i="37"/>
  <c r="C186" i="23"/>
  <c r="F20" i="37" s="1"/>
  <c r="F17" i="37"/>
  <c r="AY10" i="59" s="1"/>
  <c r="L22" i="37"/>
  <c r="C173" i="13"/>
  <c r="C179" i="46"/>
  <c r="V13" i="37" s="1"/>
  <c r="V8" i="37"/>
  <c r="AO26" i="59" s="1"/>
  <c r="C190" i="20"/>
  <c r="C24" i="37" s="1"/>
  <c r="C22" i="37"/>
  <c r="C198" i="20"/>
  <c r="C29" i="37"/>
  <c r="W29" i="37" s="1"/>
  <c r="Z29" i="37" s="1"/>
  <c r="C198" i="35"/>
  <c r="C201" i="35" s="1"/>
  <c r="D31" i="37"/>
  <c r="W31" i="37" s="1"/>
  <c r="C179" i="24"/>
  <c r="E13" i="37" s="1"/>
  <c r="H34" i="37"/>
  <c r="H22" i="37"/>
  <c r="C190" i="17"/>
  <c r="I24" i="37" s="1"/>
  <c r="I22" i="37"/>
  <c r="C198" i="17"/>
  <c r="C201" i="17" s="1"/>
  <c r="C173" i="46"/>
  <c r="C186" i="29"/>
  <c r="P20" i="37" s="1"/>
  <c r="C198" i="29"/>
  <c r="C201" i="29" s="1"/>
  <c r="C193" i="21"/>
  <c r="G27" i="37" s="1"/>
  <c r="AH11" i="59" s="1"/>
  <c r="C193" i="14"/>
  <c r="L27" i="37" s="1"/>
  <c r="AH13" i="59" s="1"/>
  <c r="L26" i="37"/>
  <c r="C198" i="14"/>
  <c r="C201" i="14" s="1"/>
  <c r="L30" i="37"/>
  <c r="X30" i="37" s="1"/>
  <c r="C193" i="13"/>
  <c r="J27" i="37" s="1"/>
  <c r="AH14" i="59" s="1"/>
  <c r="C179" i="44"/>
  <c r="R13" i="37" s="1"/>
  <c r="R8" i="37"/>
  <c r="AO23" i="59" s="1"/>
  <c r="C186" i="46"/>
  <c r="V20" i="37" s="1"/>
  <c r="V17" i="37"/>
  <c r="AY26" i="59" s="1"/>
  <c r="K32" i="37"/>
  <c r="W16" i="37"/>
  <c r="C193" i="35"/>
  <c r="D27" i="37" s="1"/>
  <c r="AH7" i="59" s="1"/>
  <c r="C190" i="24"/>
  <c r="E24" i="37" s="1"/>
  <c r="E21" i="37"/>
  <c r="W21" i="37" s="1"/>
  <c r="C186" i="24"/>
  <c r="E20" i="37" s="1"/>
  <c r="E19" i="37"/>
  <c r="H9" i="59" s="1"/>
  <c r="H30" i="59" s="1"/>
  <c r="C173" i="21"/>
  <c r="H35" i="37"/>
  <c r="H32" i="37"/>
  <c r="C193" i="44"/>
  <c r="R27" i="37" s="1"/>
  <c r="AH23" i="59" s="1"/>
  <c r="R26" i="37"/>
  <c r="C186" i="45"/>
  <c r="S20" i="37" s="1"/>
  <c r="S16" i="37"/>
  <c r="Y16" i="37" s="1"/>
  <c r="C198" i="45"/>
  <c r="C201" i="45" s="1"/>
  <c r="V22" i="37"/>
  <c r="C198" i="46"/>
  <c r="C201" i="46" s="1"/>
  <c r="V30" i="37"/>
  <c r="AK26" i="59" s="1"/>
  <c r="K7" i="37"/>
  <c r="C173" i="24"/>
  <c r="C173" i="23"/>
  <c r="C193" i="23"/>
  <c r="F27" i="37" s="1"/>
  <c r="AH10" i="59" s="1"/>
  <c r="F25" i="37"/>
  <c r="G34" i="37"/>
  <c r="G22" i="37"/>
  <c r="J22" i="37"/>
  <c r="C186" i="43"/>
  <c r="T20" i="37" s="1"/>
  <c r="T19" i="37"/>
  <c r="H22" i="59" s="1"/>
  <c r="C173" i="44"/>
  <c r="R32" i="37"/>
  <c r="C173" i="47"/>
  <c r="C186" i="21"/>
  <c r="G20" i="37" s="1"/>
  <c r="G17" i="37"/>
  <c r="AY11" i="59" s="1"/>
  <c r="C179" i="21"/>
  <c r="G13" i="37" s="1"/>
  <c r="G9" i="37"/>
  <c r="R34" i="37"/>
  <c r="R15" i="37"/>
  <c r="Y15" i="37" s="1"/>
  <c r="C193" i="47"/>
  <c r="U27" i="37" s="1"/>
  <c r="AH24" i="59" s="1"/>
  <c r="U25" i="37"/>
  <c r="Y25" i="37" s="1"/>
  <c r="C198" i="24"/>
  <c r="C201" i="24" s="1"/>
  <c r="E30" i="37"/>
  <c r="C198" i="23"/>
  <c r="C201" i="23" s="1"/>
  <c r="C179" i="19"/>
  <c r="H13" i="37" s="1"/>
  <c r="H8" i="37"/>
  <c r="C173" i="19"/>
  <c r="H6" i="37"/>
  <c r="W6" i="54" s="1"/>
  <c r="W30" i="54" s="1"/>
  <c r="C193" i="17"/>
  <c r="I27" i="37" s="1"/>
  <c r="I26" i="37"/>
  <c r="C186" i="17"/>
  <c r="I20" i="37" s="1"/>
  <c r="I18" i="37"/>
  <c r="X18" i="37" s="1"/>
  <c r="C179" i="13"/>
  <c r="J13" i="37" s="1"/>
  <c r="J8" i="37"/>
  <c r="X8" i="37" s="1"/>
  <c r="T22" i="37"/>
  <c r="C179" i="43"/>
  <c r="T13" i="37" s="1"/>
  <c r="T8" i="37"/>
  <c r="AO22" i="59" s="1"/>
  <c r="C198" i="43"/>
  <c r="C201" i="43" s="1"/>
  <c r="T30" i="37"/>
  <c r="U26" i="39"/>
  <c r="C190" i="47"/>
  <c r="U24" i="37" s="1"/>
  <c r="U13" i="38"/>
  <c r="U5" i="39"/>
  <c r="V22" i="39"/>
  <c r="C190" i="46"/>
  <c r="V24" i="37" s="1"/>
  <c r="V3" i="38"/>
  <c r="V12" i="38"/>
  <c r="V4" i="39"/>
  <c r="V23" i="39"/>
  <c r="V5" i="39"/>
  <c r="V16" i="39"/>
  <c r="V19" i="39"/>
  <c r="V21" i="39"/>
  <c r="S6" i="38"/>
  <c r="S10" i="38"/>
  <c r="AV25" i="59" s="1"/>
  <c r="S26" i="39"/>
  <c r="S5" i="38"/>
  <c r="S26" i="38"/>
  <c r="S18" i="38"/>
  <c r="BC25" i="59" s="1"/>
  <c r="S25" i="39"/>
  <c r="Y25" i="39" s="1"/>
  <c r="C190" i="45"/>
  <c r="S24" i="37" s="1"/>
  <c r="S3" i="38"/>
  <c r="C179" i="45"/>
  <c r="S13" i="37" s="1"/>
  <c r="C193" i="45"/>
  <c r="S27" i="37" s="1"/>
  <c r="AH25" i="59" s="1"/>
  <c r="S19" i="38"/>
  <c r="R21" i="38"/>
  <c r="R19" i="39"/>
  <c r="R31" i="39"/>
  <c r="R18" i="39"/>
  <c r="BD23" i="59" s="1"/>
  <c r="R12" i="39"/>
  <c r="R9" i="39"/>
  <c r="AT23" i="59" s="1"/>
  <c r="R6" i="39"/>
  <c r="R5" i="39"/>
  <c r="R30" i="39"/>
  <c r="AM23" i="59" s="1"/>
  <c r="R23" i="39"/>
  <c r="R10" i="39"/>
  <c r="AW23" i="59" s="1"/>
  <c r="T4" i="39"/>
  <c r="T5" i="38"/>
  <c r="T3" i="38"/>
  <c r="C190" i="43"/>
  <c r="T24" i="37" s="1"/>
  <c r="T6" i="39"/>
  <c r="T5" i="39"/>
  <c r="Q4" i="38"/>
  <c r="Q23" i="39"/>
  <c r="Q19" i="39"/>
  <c r="Q17" i="39"/>
  <c r="Q10" i="39"/>
  <c r="Q21" i="39"/>
  <c r="Q12" i="39"/>
  <c r="Q5" i="39"/>
  <c r="Q16" i="39"/>
  <c r="Q6" i="39"/>
  <c r="C190" i="13"/>
  <c r="J24" i="37" s="1"/>
  <c r="J14" i="39"/>
  <c r="L23" i="39"/>
  <c r="L27" i="39"/>
  <c r="AJ13" i="59" s="1"/>
  <c r="L14" i="39"/>
  <c r="L24" i="38"/>
  <c r="C190" i="14"/>
  <c r="L24" i="37" s="1"/>
  <c r="I18" i="38"/>
  <c r="I9" i="39"/>
  <c r="C179" i="17"/>
  <c r="I13" i="37" s="1"/>
  <c r="I6" i="39"/>
  <c r="I23" i="38"/>
  <c r="I8" i="39"/>
  <c r="I19" i="38"/>
  <c r="I4" i="39"/>
  <c r="I21" i="38"/>
  <c r="AI6" i="59"/>
  <c r="H6" i="39"/>
  <c r="AZ6" i="59"/>
  <c r="H30" i="39"/>
  <c r="AM6" i="59" s="1"/>
  <c r="H17" i="39"/>
  <c r="BA6" i="59" s="1"/>
  <c r="C190" i="19"/>
  <c r="H24" i="37" s="1"/>
  <c r="H31" i="39"/>
  <c r="C186" i="19"/>
  <c r="H19" i="39"/>
  <c r="BC6" i="59"/>
  <c r="H4" i="39"/>
  <c r="G21" i="39"/>
  <c r="G19" i="39"/>
  <c r="C190" i="21"/>
  <c r="G24" i="37" s="1"/>
  <c r="G10" i="39"/>
  <c r="AW11" i="59" s="1"/>
  <c r="G22" i="39"/>
  <c r="G8" i="39"/>
  <c r="AQ11" i="59" s="1"/>
  <c r="G16" i="39"/>
  <c r="G9" i="39"/>
  <c r="AT11" i="59" s="1"/>
  <c r="G23" i="39"/>
  <c r="C179" i="23"/>
  <c r="F13" i="37" s="1"/>
  <c r="F30" i="39"/>
  <c r="AM10" i="59" s="1"/>
  <c r="F31" i="39"/>
  <c r="F3" i="39"/>
  <c r="C190" i="23"/>
  <c r="F24" i="37" s="1"/>
  <c r="E3" i="38"/>
  <c r="E19" i="39"/>
  <c r="E18" i="39"/>
  <c r="BD9" i="59" s="1"/>
  <c r="C193" i="24"/>
  <c r="E27" i="37" s="1"/>
  <c r="AH9" i="59" s="1"/>
  <c r="E30" i="39"/>
  <c r="AM9" i="59" s="1"/>
  <c r="E31" i="39"/>
  <c r="E5" i="39"/>
  <c r="E4" i="39"/>
  <c r="E23" i="39"/>
  <c r="E20" i="38"/>
  <c r="E5" i="38"/>
  <c r="C179" i="35"/>
  <c r="D6" i="38"/>
  <c r="D19" i="39"/>
  <c r="D17" i="39"/>
  <c r="BA7" i="59" s="1"/>
  <c r="D17" i="38"/>
  <c r="AZ7" i="59" s="1"/>
  <c r="D18" i="39"/>
  <c r="BD7" i="59" s="1"/>
  <c r="D18" i="38"/>
  <c r="BC7" i="59" s="1"/>
  <c r="C190" i="35"/>
  <c r="D24" i="37" s="1"/>
  <c r="P23" i="39"/>
  <c r="P18" i="39"/>
  <c r="BD27" i="59" s="1"/>
  <c r="P8" i="39"/>
  <c r="C179" i="29"/>
  <c r="P27" i="39"/>
  <c r="AJ27" i="59" s="1"/>
  <c r="P19" i="39"/>
  <c r="C193" i="29"/>
  <c r="P27" i="37" s="1"/>
  <c r="P21" i="39"/>
  <c r="P34" i="37"/>
  <c r="C190" i="29"/>
  <c r="P24" i="37" s="1"/>
  <c r="P9" i="39"/>
  <c r="AT27" i="59" s="1"/>
  <c r="P5" i="39"/>
  <c r="P6" i="38"/>
  <c r="P5" i="38"/>
  <c r="P3" i="38"/>
  <c r="C186" i="20"/>
  <c r="C20" i="37" s="1"/>
  <c r="C30" i="39"/>
  <c r="C18" i="39"/>
  <c r="C173" i="20"/>
  <c r="C31" i="39"/>
  <c r="C5" i="39"/>
  <c r="C4" i="39"/>
  <c r="C23" i="39"/>
  <c r="C193" i="20"/>
  <c r="C27" i="37" s="1"/>
  <c r="AH8" i="59" s="1"/>
  <c r="C21" i="39"/>
  <c r="C19" i="39"/>
  <c r="C201" i="47" l="1"/>
  <c r="U35" i="37" s="1"/>
  <c r="J32" i="37"/>
  <c r="X10" i="39"/>
  <c r="X8" i="38"/>
  <c r="Y16" i="38"/>
  <c r="Z16" i="38" s="1"/>
  <c r="Y3" i="39"/>
  <c r="X14" i="39"/>
  <c r="W15" i="39"/>
  <c r="Z15" i="39" s="1"/>
  <c r="Z29" i="38"/>
  <c r="W12" i="39"/>
  <c r="Z11" i="39"/>
  <c r="X18" i="38"/>
  <c r="Y16" i="39"/>
  <c r="X21" i="38"/>
  <c r="Y8" i="39"/>
  <c r="X19" i="38"/>
  <c r="X6" i="39"/>
  <c r="X12" i="39"/>
  <c r="H32" i="54"/>
  <c r="Y26" i="37"/>
  <c r="M27" i="59"/>
  <c r="R32" i="54"/>
  <c r="Y30" i="37"/>
  <c r="W32" i="54"/>
  <c r="AR32" i="59"/>
  <c r="X26" i="37"/>
  <c r="Y34" i="37"/>
  <c r="Y22" i="37"/>
  <c r="Y24" i="37"/>
  <c r="X13" i="37"/>
  <c r="W27" i="59"/>
  <c r="M33" i="54"/>
  <c r="W16" i="39"/>
  <c r="Y22" i="38"/>
  <c r="Y12" i="39"/>
  <c r="Y21" i="38"/>
  <c r="W3" i="39"/>
  <c r="Z11" i="38"/>
  <c r="W31" i="39"/>
  <c r="X3" i="39"/>
  <c r="Y8" i="37"/>
  <c r="Y19" i="38"/>
  <c r="Y19" i="37"/>
  <c r="Y5" i="39"/>
  <c r="Y20" i="37"/>
  <c r="W6" i="39"/>
  <c r="Y5" i="38"/>
  <c r="W22" i="39"/>
  <c r="Y6" i="38"/>
  <c r="Y17" i="37"/>
  <c r="BD8" i="59"/>
  <c r="BD30" i="59" s="1"/>
  <c r="W18" i="39"/>
  <c r="W28" i="39"/>
  <c r="Y28" i="37"/>
  <c r="Z28" i="37" s="1"/>
  <c r="R33" i="54"/>
  <c r="S18" i="54" s="1"/>
  <c r="BA8" i="59"/>
  <c r="BA30" i="59" s="1"/>
  <c r="W17" i="39"/>
  <c r="Y3" i="38"/>
  <c r="Y22" i="39"/>
  <c r="X28" i="39"/>
  <c r="Z29" i="39"/>
  <c r="AM8" i="59"/>
  <c r="AH27" i="59"/>
  <c r="R27" i="59" s="1"/>
  <c r="Y27" i="37"/>
  <c r="Y6" i="39"/>
  <c r="Y8" i="38"/>
  <c r="AT8" i="59"/>
  <c r="BD21" i="59"/>
  <c r="BB32" i="59"/>
  <c r="AT21" i="59"/>
  <c r="AZ21" i="59"/>
  <c r="AQ20" i="59"/>
  <c r="AL21" i="59"/>
  <c r="AH21" i="59"/>
  <c r="AM21" i="59"/>
  <c r="AS21" i="59"/>
  <c r="AW21" i="59"/>
  <c r="BC21" i="59"/>
  <c r="AO21" i="59"/>
  <c r="AO32" i="59" s="1"/>
  <c r="BA21" i="59"/>
  <c r="BA32" i="59" s="1"/>
  <c r="Y17" i="39"/>
  <c r="AY21" i="59"/>
  <c r="AY32" i="59" s="1"/>
  <c r="X25" i="38"/>
  <c r="X15" i="38"/>
  <c r="AU33" i="59"/>
  <c r="AQ15" i="59"/>
  <c r="AT15" i="59"/>
  <c r="W15" i="59"/>
  <c r="X9" i="38"/>
  <c r="X6" i="38"/>
  <c r="X3" i="38"/>
  <c r="X20" i="37"/>
  <c r="X22" i="37"/>
  <c r="AH15" i="59"/>
  <c r="R15" i="59" s="1"/>
  <c r="X27" i="37"/>
  <c r="X24" i="37"/>
  <c r="AS15" i="59"/>
  <c r="AS31" i="59" s="1"/>
  <c r="AZ15" i="59"/>
  <c r="W14" i="38"/>
  <c r="AY30" i="59"/>
  <c r="M30" i="59" s="1"/>
  <c r="BC30" i="59"/>
  <c r="H20" i="59"/>
  <c r="H33" i="59" s="1"/>
  <c r="R8" i="59"/>
  <c r="H32" i="59"/>
  <c r="AP21" i="59"/>
  <c r="W22" i="59"/>
  <c r="R24" i="59"/>
  <c r="R14" i="59"/>
  <c r="AP13" i="59"/>
  <c r="R27" i="38"/>
  <c r="AI23" i="59" s="1"/>
  <c r="Z18" i="37"/>
  <c r="BB15" i="59"/>
  <c r="W23" i="59"/>
  <c r="R11" i="59"/>
  <c r="AQ27" i="59"/>
  <c r="AO14" i="59"/>
  <c r="R16" i="59"/>
  <c r="R10" i="59"/>
  <c r="Q27" i="38"/>
  <c r="R25" i="59"/>
  <c r="M10" i="59"/>
  <c r="R26" i="59"/>
  <c r="W30" i="37"/>
  <c r="AK9" i="59"/>
  <c r="AK30" i="59" s="1"/>
  <c r="M26" i="59"/>
  <c r="AK13" i="59"/>
  <c r="AK31" i="59" s="1"/>
  <c r="AH30" i="59"/>
  <c r="R6" i="59"/>
  <c r="AK22" i="59"/>
  <c r="R22" i="59" s="1"/>
  <c r="M11" i="59"/>
  <c r="R23" i="59"/>
  <c r="W26" i="59"/>
  <c r="W8" i="38"/>
  <c r="AP8" i="59"/>
  <c r="W9" i="37"/>
  <c r="Z9" i="37" s="1"/>
  <c r="AR11" i="59"/>
  <c r="AR33" i="59" s="1"/>
  <c r="C16" i="54"/>
  <c r="C16" i="59"/>
  <c r="BC15" i="59"/>
  <c r="BC31" i="59" s="1"/>
  <c r="W8" i="37"/>
  <c r="AO6" i="59"/>
  <c r="R7" i="59"/>
  <c r="J27" i="38"/>
  <c r="AI14" i="59" s="1"/>
  <c r="AW16" i="59"/>
  <c r="AW31" i="59" s="1"/>
  <c r="W25" i="38"/>
  <c r="W19" i="38"/>
  <c r="W18" i="38"/>
  <c r="W4" i="38"/>
  <c r="W22" i="38"/>
  <c r="W20" i="54"/>
  <c r="W33" i="54" s="1"/>
  <c r="W6" i="37"/>
  <c r="Z6" i="37" s="1"/>
  <c r="T20" i="38"/>
  <c r="J13" i="38"/>
  <c r="Z12" i="37"/>
  <c r="Z4" i="37"/>
  <c r="L32" i="39"/>
  <c r="L13" i="39"/>
  <c r="Z5" i="37"/>
  <c r="Z14" i="37"/>
  <c r="Z31" i="37"/>
  <c r="L34" i="39"/>
  <c r="L20" i="38"/>
  <c r="P24" i="38"/>
  <c r="C203" i="29"/>
  <c r="P37" i="37" s="1"/>
  <c r="C204" i="29"/>
  <c r="C202" i="29"/>
  <c r="P36" i="37" s="1"/>
  <c r="T28" i="38"/>
  <c r="T34" i="38"/>
  <c r="C203" i="20"/>
  <c r="C37" i="37" s="1"/>
  <c r="H7" i="37"/>
  <c r="C203" i="19"/>
  <c r="H37" i="37" s="1"/>
  <c r="C204" i="19"/>
  <c r="C202" i="19"/>
  <c r="F7" i="37"/>
  <c r="C203" i="23"/>
  <c r="F37" i="37" s="1"/>
  <c r="C204" i="23"/>
  <c r="C202" i="23"/>
  <c r="F36" i="37" s="1"/>
  <c r="C203" i="21"/>
  <c r="G37" i="37" s="1"/>
  <c r="C202" i="21"/>
  <c r="G36" i="37" s="1"/>
  <c r="C204" i="21"/>
  <c r="G39" i="37" s="1"/>
  <c r="C203" i="45"/>
  <c r="S37" i="37" s="1"/>
  <c r="C204" i="45"/>
  <c r="C202" i="45"/>
  <c r="S36" i="37" s="1"/>
  <c r="C203" i="18"/>
  <c r="K37" i="37" s="1"/>
  <c r="C204" i="18"/>
  <c r="K39" i="37" s="1"/>
  <c r="C202" i="18"/>
  <c r="K36" i="37" s="1"/>
  <c r="K53" i="37" s="1"/>
  <c r="C201" i="44"/>
  <c r="R35" i="37" s="1"/>
  <c r="V34" i="38"/>
  <c r="V34" i="39"/>
  <c r="D32" i="39"/>
  <c r="D35" i="39"/>
  <c r="C203" i="13"/>
  <c r="J37" i="37" s="1"/>
  <c r="C204" i="13"/>
  <c r="C202" i="13"/>
  <c r="J36" i="37" s="1"/>
  <c r="I7" i="37"/>
  <c r="C203" i="17"/>
  <c r="I37" i="37" s="1"/>
  <c r="C204" i="17"/>
  <c r="C202" i="17"/>
  <c r="I36" i="37" s="1"/>
  <c r="C203" i="35"/>
  <c r="D37" i="37" s="1"/>
  <c r="C204" i="35"/>
  <c r="C202" i="35"/>
  <c r="P34" i="38"/>
  <c r="P32" i="39"/>
  <c r="P35" i="39"/>
  <c r="Q28" i="39"/>
  <c r="E7" i="37"/>
  <c r="C203" i="24"/>
  <c r="E37" i="37" s="1"/>
  <c r="C204" i="24"/>
  <c r="C202" i="24"/>
  <c r="C203" i="43"/>
  <c r="T37" i="37" s="1"/>
  <c r="C204" i="43"/>
  <c r="C202" i="43"/>
  <c r="T36" i="37" s="1"/>
  <c r="G34" i="38"/>
  <c r="S34" i="39"/>
  <c r="R28" i="39"/>
  <c r="E34" i="38"/>
  <c r="U7" i="37"/>
  <c r="C203" i="47"/>
  <c r="U37" i="37" s="1"/>
  <c r="C204" i="47"/>
  <c r="C202" i="47"/>
  <c r="U36" i="37" s="1"/>
  <c r="C203" i="44"/>
  <c r="R37" i="37" s="1"/>
  <c r="C204" i="44"/>
  <c r="R39" i="37" s="1"/>
  <c r="C202" i="44"/>
  <c r="R36" i="37" s="1"/>
  <c r="D28" i="38"/>
  <c r="D34" i="38"/>
  <c r="F34" i="39"/>
  <c r="R34" i="38"/>
  <c r="U34" i="38"/>
  <c r="S34" i="38"/>
  <c r="L34" i="38"/>
  <c r="V7" i="37"/>
  <c r="C203" i="46"/>
  <c r="V37" i="37" s="1"/>
  <c r="C204" i="46"/>
  <c r="C202" i="46"/>
  <c r="V36" i="37" s="1"/>
  <c r="C201" i="21"/>
  <c r="G35" i="37" s="1"/>
  <c r="J32" i="38"/>
  <c r="J35" i="38"/>
  <c r="I28" i="38"/>
  <c r="X28" i="38" s="1"/>
  <c r="I34" i="38"/>
  <c r="Q28" i="38"/>
  <c r="Q34" i="38"/>
  <c r="D34" i="39"/>
  <c r="L7" i="37"/>
  <c r="C203" i="14"/>
  <c r="L37" i="37" s="1"/>
  <c r="C204" i="14"/>
  <c r="C202" i="14"/>
  <c r="L36" i="37" s="1"/>
  <c r="E34" i="39"/>
  <c r="I34" i="39"/>
  <c r="C7" i="37"/>
  <c r="C204" i="20"/>
  <c r="C202" i="20"/>
  <c r="C32" i="37"/>
  <c r="C201" i="20"/>
  <c r="C35" i="37" s="1"/>
  <c r="C28" i="38"/>
  <c r="C34" i="38"/>
  <c r="W25" i="37"/>
  <c r="Z25" i="37" s="1"/>
  <c r="I27" i="38"/>
  <c r="V27" i="39"/>
  <c r="AJ26" i="59" s="1"/>
  <c r="U24" i="38"/>
  <c r="F27" i="39"/>
  <c r="AJ10" i="59" s="1"/>
  <c r="E24" i="38"/>
  <c r="D27" i="39"/>
  <c r="AJ7" i="59" s="1"/>
  <c r="K27" i="38"/>
  <c r="AI16" i="59" s="1"/>
  <c r="S24" i="38"/>
  <c r="T24" i="38"/>
  <c r="F24" i="39"/>
  <c r="P27" i="38"/>
  <c r="P20" i="38"/>
  <c r="V24" i="38"/>
  <c r="S24" i="39"/>
  <c r="K34" i="39"/>
  <c r="F20" i="38"/>
  <c r="E27" i="38"/>
  <c r="AI9" i="59" s="1"/>
  <c r="Q20" i="38"/>
  <c r="P13" i="38"/>
  <c r="R20" i="38"/>
  <c r="G27" i="38"/>
  <c r="AI11" i="59" s="1"/>
  <c r="Z11" i="37"/>
  <c r="U27" i="38"/>
  <c r="AI24" i="59" s="1"/>
  <c r="Z3" i="37"/>
  <c r="U27" i="39"/>
  <c r="AJ24" i="59" s="1"/>
  <c r="D24" i="38"/>
  <c r="Z21" i="37"/>
  <c r="K24" i="39"/>
  <c r="G20" i="38"/>
  <c r="H27" i="39"/>
  <c r="AJ6" i="59" s="1"/>
  <c r="P31" i="38"/>
  <c r="D13" i="39"/>
  <c r="D8" i="39"/>
  <c r="W8" i="39" s="1"/>
  <c r="I13" i="38"/>
  <c r="I10" i="38"/>
  <c r="J4" i="39"/>
  <c r="X4" i="39" s="1"/>
  <c r="J24" i="39"/>
  <c r="J22" i="39"/>
  <c r="X22" i="39" s="1"/>
  <c r="J30" i="39"/>
  <c r="AM14" i="59" s="1"/>
  <c r="Q13" i="38"/>
  <c r="Q10" i="38"/>
  <c r="Y10" i="38" s="1"/>
  <c r="T24" i="39"/>
  <c r="T21" i="39"/>
  <c r="V30" i="39"/>
  <c r="AM26" i="59" s="1"/>
  <c r="T30" i="39"/>
  <c r="AM22" i="59" s="1"/>
  <c r="T27" i="38"/>
  <c r="AI22" i="59" s="1"/>
  <c r="T26" i="38"/>
  <c r="S20" i="39"/>
  <c r="S18" i="39"/>
  <c r="Y18" i="39" s="1"/>
  <c r="U20" i="39"/>
  <c r="U19" i="39"/>
  <c r="G7" i="37"/>
  <c r="W19" i="37"/>
  <c r="T7" i="37"/>
  <c r="D30" i="38"/>
  <c r="F20" i="39"/>
  <c r="F19" i="39"/>
  <c r="W19" i="39" s="1"/>
  <c r="F27" i="38"/>
  <c r="AI10" i="59" s="1"/>
  <c r="F26" i="38"/>
  <c r="G13" i="38"/>
  <c r="G12" i="38"/>
  <c r="G31" i="38"/>
  <c r="I20" i="39"/>
  <c r="I19" i="39"/>
  <c r="L20" i="39"/>
  <c r="L19" i="39"/>
  <c r="L5" i="38"/>
  <c r="X5" i="38" s="1"/>
  <c r="S27" i="38"/>
  <c r="AI25" i="59" s="1"/>
  <c r="S25" i="38"/>
  <c r="Y25" i="38" s="1"/>
  <c r="U34" i="39"/>
  <c r="U14" i="39"/>
  <c r="Y14" i="39" s="1"/>
  <c r="U14" i="38"/>
  <c r="Y14" i="38" s="1"/>
  <c r="I27" i="39"/>
  <c r="I26" i="39"/>
  <c r="I31" i="38"/>
  <c r="L27" i="38"/>
  <c r="AI13" i="59" s="1"/>
  <c r="L26" i="38"/>
  <c r="X26" i="38" s="1"/>
  <c r="L21" i="39"/>
  <c r="X21" i="39" s="1"/>
  <c r="J13" i="39"/>
  <c r="J8" i="39"/>
  <c r="X8" i="39" s="1"/>
  <c r="Q24" i="38"/>
  <c r="Q23" i="38"/>
  <c r="Y23" i="38" s="1"/>
  <c r="V13" i="39"/>
  <c r="V9" i="39"/>
  <c r="AT26" i="59" s="1"/>
  <c r="V20" i="38"/>
  <c r="V18" i="38"/>
  <c r="Y18" i="38" s="1"/>
  <c r="U4" i="38"/>
  <c r="Y4" i="38" s="1"/>
  <c r="U4" i="39"/>
  <c r="Y4" i="39" s="1"/>
  <c r="F31" i="38"/>
  <c r="G5" i="39"/>
  <c r="W5" i="39" s="1"/>
  <c r="W23" i="38"/>
  <c r="J4" i="38"/>
  <c r="X4" i="38" s="1"/>
  <c r="T13" i="38"/>
  <c r="T12" i="38"/>
  <c r="Y12" i="38" s="1"/>
  <c r="R34" i="39"/>
  <c r="R21" i="39"/>
  <c r="S31" i="38"/>
  <c r="V27" i="38"/>
  <c r="AI26" i="59" s="1"/>
  <c r="V26" i="38"/>
  <c r="U13" i="39"/>
  <c r="U10" i="39"/>
  <c r="Y10" i="39" s="1"/>
  <c r="U20" i="38"/>
  <c r="U17" i="38"/>
  <c r="Y17" i="38" s="1"/>
  <c r="C13" i="38"/>
  <c r="D14" i="39"/>
  <c r="W14" i="39" s="1"/>
  <c r="D4" i="39"/>
  <c r="W4" i="39" s="1"/>
  <c r="F6" i="38"/>
  <c r="W6" i="38" s="1"/>
  <c r="G3" i="38"/>
  <c r="W3" i="38" s="1"/>
  <c r="J27" i="39"/>
  <c r="AJ14" i="59" s="1"/>
  <c r="J26" i="39"/>
  <c r="J20" i="39"/>
  <c r="J18" i="39"/>
  <c r="X18" i="39" s="1"/>
  <c r="T27" i="39"/>
  <c r="AJ22" i="59" s="1"/>
  <c r="T26" i="39"/>
  <c r="T13" i="39"/>
  <c r="T9" i="39"/>
  <c r="AT22" i="59" s="1"/>
  <c r="R13" i="38"/>
  <c r="R9" i="38"/>
  <c r="Y9" i="38" s="1"/>
  <c r="S30" i="39"/>
  <c r="U24" i="39"/>
  <c r="U23" i="39"/>
  <c r="Y23" i="39" s="1"/>
  <c r="C21" i="38"/>
  <c r="C24" i="38"/>
  <c r="F13" i="38"/>
  <c r="F12" i="38"/>
  <c r="I24" i="39"/>
  <c r="I23" i="39"/>
  <c r="X23" i="39" s="1"/>
  <c r="C5" i="38"/>
  <c r="W5" i="38" s="1"/>
  <c r="W27" i="37"/>
  <c r="C13" i="39"/>
  <c r="C10" i="39"/>
  <c r="D13" i="38"/>
  <c r="D10" i="38"/>
  <c r="E13" i="38"/>
  <c r="E12" i="38"/>
  <c r="E13" i="39"/>
  <c r="E9" i="39"/>
  <c r="AT9" i="59" s="1"/>
  <c r="F13" i="39"/>
  <c r="F10" i="39"/>
  <c r="AW10" i="59" s="1"/>
  <c r="G30" i="39"/>
  <c r="W30" i="39" s="1"/>
  <c r="G27" i="39"/>
  <c r="AJ11" i="59" s="1"/>
  <c r="G26" i="39"/>
  <c r="W26" i="39" s="1"/>
  <c r="H13" i="39"/>
  <c r="H9" i="39"/>
  <c r="AT6" i="59" s="1"/>
  <c r="I30" i="39"/>
  <c r="L5" i="39"/>
  <c r="X5" i="39" s="1"/>
  <c r="Q31" i="39"/>
  <c r="S13" i="39"/>
  <c r="S9" i="39"/>
  <c r="E21" i="39"/>
  <c r="AL6" i="59"/>
  <c r="H24" i="39"/>
  <c r="H21" i="39"/>
  <c r="L13" i="38"/>
  <c r="L12" i="38"/>
  <c r="X12" i="38" s="1"/>
  <c r="J24" i="38"/>
  <c r="J23" i="38"/>
  <c r="X23" i="38" s="1"/>
  <c r="Q27" i="39"/>
  <c r="Q26" i="39"/>
  <c r="T20" i="39"/>
  <c r="T19" i="39"/>
  <c r="R30" i="38"/>
  <c r="Z23" i="37"/>
  <c r="K20" i="38"/>
  <c r="K17" i="38"/>
  <c r="X17" i="38" s="1"/>
  <c r="K30" i="38"/>
  <c r="X30" i="38" s="1"/>
  <c r="D24" i="39"/>
  <c r="D23" i="39"/>
  <c r="W23" i="39" s="1"/>
  <c r="V30" i="38"/>
  <c r="AL26" i="59" s="1"/>
  <c r="K16" i="39"/>
  <c r="X16" i="39" s="1"/>
  <c r="K34" i="38"/>
  <c r="K22" i="38"/>
  <c r="X22" i="38" s="1"/>
  <c r="E30" i="38"/>
  <c r="AL9" i="59" s="1"/>
  <c r="W15" i="38"/>
  <c r="Z15" i="37"/>
  <c r="C27" i="39"/>
  <c r="C25" i="39"/>
  <c r="W25" i="39" s="1"/>
  <c r="Z25" i="39" s="1"/>
  <c r="C27" i="38"/>
  <c r="C26" i="38"/>
  <c r="C20" i="38"/>
  <c r="C17" i="38"/>
  <c r="L31" i="38"/>
  <c r="U31" i="39"/>
  <c r="R7" i="37"/>
  <c r="R27" i="39"/>
  <c r="AJ23" i="59" s="1"/>
  <c r="R26" i="39"/>
  <c r="Z10" i="37"/>
  <c r="P7" i="37"/>
  <c r="D7" i="37"/>
  <c r="F34" i="38"/>
  <c r="F21" i="38"/>
  <c r="K13" i="38"/>
  <c r="K10" i="38"/>
  <c r="AV16" i="59" s="1"/>
  <c r="K13" i="39"/>
  <c r="K9" i="39"/>
  <c r="X9" i="39" s="1"/>
  <c r="K35" i="39"/>
  <c r="K32" i="39"/>
  <c r="Z16" i="37"/>
  <c r="S7" i="37"/>
  <c r="E27" i="39"/>
  <c r="AJ9" i="59" s="1"/>
  <c r="K24" i="38"/>
  <c r="V13" i="38"/>
  <c r="F24" i="38"/>
  <c r="W34" i="37"/>
  <c r="S13" i="38"/>
  <c r="G24" i="38"/>
  <c r="G32" i="37"/>
  <c r="C34" i="39"/>
  <c r="G20" i="39"/>
  <c r="W17" i="37"/>
  <c r="P24" i="39"/>
  <c r="I20" i="38"/>
  <c r="L24" i="39"/>
  <c r="S20" i="38"/>
  <c r="C20" i="39"/>
  <c r="H20" i="39"/>
  <c r="Q13" i="39"/>
  <c r="R13" i="39"/>
  <c r="E20" i="39"/>
  <c r="G34" i="39"/>
  <c r="I24" i="38"/>
  <c r="C24" i="39"/>
  <c r="H34" i="39"/>
  <c r="Q24" i="39"/>
  <c r="W22" i="37"/>
  <c r="S35" i="37"/>
  <c r="S32" i="37"/>
  <c r="D35" i="37"/>
  <c r="D32" i="37"/>
  <c r="W24" i="37"/>
  <c r="J34" i="37"/>
  <c r="X34" i="37" s="1"/>
  <c r="V35" i="37"/>
  <c r="V32" i="37"/>
  <c r="K35" i="37"/>
  <c r="P35" i="37"/>
  <c r="P32" i="37"/>
  <c r="P20" i="39"/>
  <c r="P13" i="37"/>
  <c r="Y13" i="37" s="1"/>
  <c r="D20" i="39"/>
  <c r="D13" i="37"/>
  <c r="W13" i="37" s="1"/>
  <c r="H20" i="37"/>
  <c r="W20" i="37" s="1"/>
  <c r="I13" i="39"/>
  <c r="T35" i="37"/>
  <c r="T32" i="37"/>
  <c r="F35" i="37"/>
  <c r="F32" i="37"/>
  <c r="I35" i="37"/>
  <c r="I32" i="37"/>
  <c r="R20" i="39"/>
  <c r="L35" i="37"/>
  <c r="L32" i="37"/>
  <c r="E32" i="37"/>
  <c r="J7" i="37"/>
  <c r="V24" i="39"/>
  <c r="R24" i="39"/>
  <c r="R24" i="38"/>
  <c r="T34" i="39"/>
  <c r="Q20" i="39"/>
  <c r="Q34" i="39"/>
  <c r="J34" i="39"/>
  <c r="G24" i="39"/>
  <c r="G13" i="39"/>
  <c r="E24" i="39"/>
  <c r="D20" i="38"/>
  <c r="P13" i="39"/>
  <c r="P34" i="39"/>
  <c r="C36" i="37"/>
  <c r="AH31" i="59" l="1"/>
  <c r="Z15" i="38"/>
  <c r="Y19" i="39"/>
  <c r="Z12" i="39"/>
  <c r="Y30" i="39"/>
  <c r="Z25" i="38"/>
  <c r="Z18" i="38"/>
  <c r="X20" i="38"/>
  <c r="Z4" i="38"/>
  <c r="Z17" i="39"/>
  <c r="Z16" i="39"/>
  <c r="Z6" i="39"/>
  <c r="Z18" i="54" s="1"/>
  <c r="X13" i="39"/>
  <c r="Y9" i="39"/>
  <c r="Y28" i="38"/>
  <c r="Z3" i="39"/>
  <c r="K18" i="54" s="1"/>
  <c r="AH32" i="59"/>
  <c r="R21" i="59"/>
  <c r="Y21" i="39"/>
  <c r="X27" i="39"/>
  <c r="Z14" i="38"/>
  <c r="W24" i="39"/>
  <c r="Y30" i="38"/>
  <c r="W21" i="39"/>
  <c r="X24" i="39"/>
  <c r="Y31" i="38"/>
  <c r="Z23" i="39"/>
  <c r="Z4" i="39"/>
  <c r="Y26" i="38"/>
  <c r="Z22" i="38"/>
  <c r="Y24" i="39"/>
  <c r="Z14" i="39"/>
  <c r="Z18" i="39"/>
  <c r="Z8" i="39"/>
  <c r="Y13" i="39"/>
  <c r="W26" i="38"/>
  <c r="X30" i="39"/>
  <c r="X19" i="39"/>
  <c r="C24" i="40"/>
  <c r="C12" i="40"/>
  <c r="C9" i="40"/>
  <c r="W9" i="39"/>
  <c r="Y32" i="37"/>
  <c r="X24" i="38"/>
  <c r="Y13" i="38"/>
  <c r="Y28" i="39"/>
  <c r="Z28" i="39" s="1"/>
  <c r="C26" i="40"/>
  <c r="Z5" i="39"/>
  <c r="Y35" i="37"/>
  <c r="W34" i="39"/>
  <c r="Y26" i="39"/>
  <c r="Y7" i="37"/>
  <c r="AJ8" i="59"/>
  <c r="AJ30" i="59" s="1"/>
  <c r="W27" i="39"/>
  <c r="C27" i="40"/>
  <c r="C25" i="40"/>
  <c r="C11" i="40"/>
  <c r="C7" i="40"/>
  <c r="Y36" i="37"/>
  <c r="Z8" i="38"/>
  <c r="Z5" i="38"/>
  <c r="Z19" i="38"/>
  <c r="W20" i="39"/>
  <c r="AW8" i="59"/>
  <c r="AW30" i="59" s="1"/>
  <c r="W10" i="39"/>
  <c r="Z10" i="39" s="1"/>
  <c r="Y34" i="39"/>
  <c r="W13" i="39"/>
  <c r="Z23" i="38"/>
  <c r="X26" i="39"/>
  <c r="Y34" i="38"/>
  <c r="C15" i="40"/>
  <c r="C17" i="40"/>
  <c r="C28" i="40"/>
  <c r="Y37" i="37"/>
  <c r="Z22" i="39"/>
  <c r="Y31" i="39"/>
  <c r="Z31" i="39" s="1"/>
  <c r="Y24" i="38"/>
  <c r="X34" i="39"/>
  <c r="C10" i="40"/>
  <c r="Z6" i="38"/>
  <c r="Y18" i="54" s="1"/>
  <c r="Y20" i="38"/>
  <c r="C14" i="40"/>
  <c r="C23" i="40"/>
  <c r="C8" i="40"/>
  <c r="Z3" i="38"/>
  <c r="J28" i="54" s="1"/>
  <c r="AH20" i="59"/>
  <c r="AH33" i="59" s="1"/>
  <c r="AO20" i="59"/>
  <c r="AO33" i="59" s="1"/>
  <c r="X6" i="59" s="1"/>
  <c r="W21" i="59"/>
  <c r="AI21" i="59"/>
  <c r="AI20" i="59" s="1"/>
  <c r="Y27" i="38"/>
  <c r="AJ21" i="59"/>
  <c r="M21" i="59"/>
  <c r="BA20" i="59"/>
  <c r="BA33" i="59" s="1"/>
  <c r="AY20" i="59"/>
  <c r="AY33" i="59" s="1"/>
  <c r="X34" i="38"/>
  <c r="AJ15" i="59"/>
  <c r="AJ31" i="59" s="1"/>
  <c r="X31" i="38"/>
  <c r="X10" i="38"/>
  <c r="X27" i="38"/>
  <c r="X13" i="38"/>
  <c r="C16" i="40"/>
  <c r="X37" i="37"/>
  <c r="X7" i="37"/>
  <c r="X32" i="37"/>
  <c r="X35" i="37"/>
  <c r="X36" i="37"/>
  <c r="AV15" i="59"/>
  <c r="AV31" i="59" s="1"/>
  <c r="AI15" i="59"/>
  <c r="AI31" i="59" s="1"/>
  <c r="Z30" i="37"/>
  <c r="Z8" i="37"/>
  <c r="C32" i="40" s="1"/>
  <c r="AT30" i="59"/>
  <c r="W31" i="38"/>
  <c r="W27" i="38"/>
  <c r="AI8" i="59"/>
  <c r="C11" i="54"/>
  <c r="C11" i="59"/>
  <c r="AQ7" i="59"/>
  <c r="R9" i="59"/>
  <c r="I22" i="59"/>
  <c r="W14" i="59"/>
  <c r="AO31" i="59"/>
  <c r="AP30" i="59"/>
  <c r="C25" i="54"/>
  <c r="C25" i="59"/>
  <c r="C23" i="54"/>
  <c r="C23" i="59"/>
  <c r="C15" i="54"/>
  <c r="C15" i="59"/>
  <c r="C10" i="54"/>
  <c r="C10" i="59"/>
  <c r="C6" i="54"/>
  <c r="C6" i="59"/>
  <c r="W6" i="59"/>
  <c r="AO30" i="59"/>
  <c r="M32" i="59"/>
  <c r="AL23" i="59"/>
  <c r="W12" i="38"/>
  <c r="Z12" i="38" s="1"/>
  <c r="BD14" i="59"/>
  <c r="C26" i="54"/>
  <c r="C26" i="59"/>
  <c r="R30" i="59"/>
  <c r="C14" i="54"/>
  <c r="C14" i="59"/>
  <c r="C21" i="54"/>
  <c r="C21" i="59"/>
  <c r="AK20" i="59"/>
  <c r="AK33" i="59" s="1"/>
  <c r="AK32" i="59"/>
  <c r="R32" i="59" s="1"/>
  <c r="I9" i="59"/>
  <c r="AQ32" i="59"/>
  <c r="BB31" i="59"/>
  <c r="M15" i="59"/>
  <c r="BB33" i="59"/>
  <c r="AT16" i="59"/>
  <c r="C7" i="54"/>
  <c r="C7" i="59"/>
  <c r="AL16" i="59"/>
  <c r="AL31" i="59" s="1"/>
  <c r="AZ24" i="59"/>
  <c r="BC26" i="59"/>
  <c r="AQ14" i="59"/>
  <c r="W30" i="38"/>
  <c r="AL7" i="59"/>
  <c r="AI27" i="59"/>
  <c r="C8" i="54"/>
  <c r="C8" i="59"/>
  <c r="C13" i="54"/>
  <c r="C13" i="59"/>
  <c r="W11" i="59"/>
  <c r="AR30" i="59"/>
  <c r="AP32" i="59"/>
  <c r="AP20" i="59"/>
  <c r="C27" i="54"/>
  <c r="C27" i="59"/>
  <c r="W17" i="38"/>
  <c r="Z17" i="38" s="1"/>
  <c r="AZ8" i="59"/>
  <c r="AM15" i="59"/>
  <c r="AM31" i="59" s="1"/>
  <c r="AM11" i="59"/>
  <c r="AM30" i="59" s="1"/>
  <c r="AM25" i="59"/>
  <c r="AM20" i="59" s="1"/>
  <c r="W9" i="38"/>
  <c r="Z9" i="38" s="1"/>
  <c r="AS6" i="59"/>
  <c r="AP31" i="59"/>
  <c r="R13" i="59"/>
  <c r="AZ16" i="59"/>
  <c r="W10" i="38"/>
  <c r="AV7" i="59"/>
  <c r="AW24" i="59"/>
  <c r="C22" i="54"/>
  <c r="C22" i="59"/>
  <c r="BD25" i="59"/>
  <c r="AV21" i="59"/>
  <c r="C9" i="54"/>
  <c r="C9" i="59"/>
  <c r="I15" i="59"/>
  <c r="I23" i="59"/>
  <c r="R31" i="59"/>
  <c r="AT25" i="59"/>
  <c r="AT20" i="59" s="1"/>
  <c r="AS23" i="59"/>
  <c r="C24" i="54"/>
  <c r="C24" i="59"/>
  <c r="W32" i="59"/>
  <c r="I7" i="59"/>
  <c r="I28" i="59"/>
  <c r="I18" i="59"/>
  <c r="I17" i="59"/>
  <c r="I14" i="59"/>
  <c r="I16" i="59"/>
  <c r="I26" i="59"/>
  <c r="I10" i="59"/>
  <c r="I11" i="59"/>
  <c r="I21" i="59"/>
  <c r="I27" i="59"/>
  <c r="I25" i="59"/>
  <c r="I6" i="59"/>
  <c r="I24" i="59"/>
  <c r="I13" i="59"/>
  <c r="I8" i="59"/>
  <c r="N28" i="54"/>
  <c r="N18" i="54"/>
  <c r="W20" i="38"/>
  <c r="W34" i="38"/>
  <c r="W28" i="38"/>
  <c r="W24" i="38"/>
  <c r="W21" i="38"/>
  <c r="Z21" i="38" s="1"/>
  <c r="W13" i="38"/>
  <c r="N6" i="54"/>
  <c r="N13" i="54"/>
  <c r="N21" i="54"/>
  <c r="C22" i="40"/>
  <c r="N17" i="54"/>
  <c r="N22" i="54"/>
  <c r="N24" i="54"/>
  <c r="N20" i="54"/>
  <c r="N11" i="54"/>
  <c r="N10" i="54"/>
  <c r="N7" i="54"/>
  <c r="N9" i="54"/>
  <c r="N23" i="54"/>
  <c r="N26" i="54"/>
  <c r="N14" i="54"/>
  <c r="N16" i="54"/>
  <c r="X10" i="54"/>
  <c r="N8" i="54"/>
  <c r="N25" i="54"/>
  <c r="N15" i="54"/>
  <c r="N27" i="54"/>
  <c r="S17" i="54"/>
  <c r="S28" i="54"/>
  <c r="S20" i="54"/>
  <c r="S26" i="54"/>
  <c r="S16" i="54"/>
  <c r="S25" i="54"/>
  <c r="S24" i="54"/>
  <c r="S9" i="54"/>
  <c r="S15" i="54"/>
  <c r="S21" i="54"/>
  <c r="S23" i="54"/>
  <c r="S6" i="54"/>
  <c r="S22" i="54"/>
  <c r="S10" i="54"/>
  <c r="S8" i="54"/>
  <c r="S13" i="54"/>
  <c r="S27" i="54"/>
  <c r="S14" i="54"/>
  <c r="S7" i="54"/>
  <c r="S11" i="54"/>
  <c r="L35" i="39"/>
  <c r="Z13" i="37"/>
  <c r="Q32" i="38"/>
  <c r="W37" i="37"/>
  <c r="S37" i="38"/>
  <c r="K7" i="39"/>
  <c r="K52" i="37"/>
  <c r="U35" i="38"/>
  <c r="E7" i="38"/>
  <c r="E37" i="38"/>
  <c r="E36" i="38"/>
  <c r="E54" i="38" s="1"/>
  <c r="K50" i="37"/>
  <c r="K51" i="37"/>
  <c r="L7" i="39"/>
  <c r="L39" i="39"/>
  <c r="L36" i="39"/>
  <c r="L7" i="38"/>
  <c r="L37" i="38"/>
  <c r="L36" i="38"/>
  <c r="D37" i="38"/>
  <c r="V7" i="39"/>
  <c r="V36" i="39"/>
  <c r="F7" i="39"/>
  <c r="F36" i="39"/>
  <c r="F51" i="39" s="1"/>
  <c r="C37" i="38"/>
  <c r="G37" i="38"/>
  <c r="D39" i="39"/>
  <c r="U7" i="39"/>
  <c r="U36" i="39"/>
  <c r="U50" i="39" s="1"/>
  <c r="V32" i="39"/>
  <c r="V35" i="39"/>
  <c r="I32" i="38"/>
  <c r="I35" i="38"/>
  <c r="P37" i="38"/>
  <c r="Q37" i="38"/>
  <c r="H54" i="38"/>
  <c r="F7" i="38"/>
  <c r="F37" i="38"/>
  <c r="F36" i="38"/>
  <c r="K7" i="38"/>
  <c r="K37" i="38"/>
  <c r="K36" i="38"/>
  <c r="R37" i="38"/>
  <c r="J37" i="38"/>
  <c r="U37" i="38"/>
  <c r="K49" i="37"/>
  <c r="E7" i="39"/>
  <c r="K54" i="37"/>
  <c r="I7" i="39"/>
  <c r="T37" i="38"/>
  <c r="I7" i="38"/>
  <c r="I37" i="38"/>
  <c r="I36" i="38"/>
  <c r="W7" i="37"/>
  <c r="I32" i="39"/>
  <c r="I35" i="39"/>
  <c r="G32" i="39"/>
  <c r="G35" i="39"/>
  <c r="V7" i="38"/>
  <c r="V37" i="38"/>
  <c r="C7" i="38"/>
  <c r="C36" i="38"/>
  <c r="C7" i="39"/>
  <c r="C32" i="38"/>
  <c r="C35" i="38"/>
  <c r="U32" i="38"/>
  <c r="Q35" i="38"/>
  <c r="Z26" i="37"/>
  <c r="Z24" i="37"/>
  <c r="T32" i="38"/>
  <c r="T35" i="38"/>
  <c r="Z17" i="37"/>
  <c r="P7" i="38"/>
  <c r="K35" i="38"/>
  <c r="K32" i="38"/>
  <c r="D7" i="38"/>
  <c r="V52" i="37"/>
  <c r="V50" i="37"/>
  <c r="V54" i="37"/>
  <c r="V51" i="37"/>
  <c r="V53" i="37"/>
  <c r="V49" i="37"/>
  <c r="H7" i="39"/>
  <c r="Q7" i="38"/>
  <c r="L52" i="37"/>
  <c r="L51" i="37"/>
  <c r="L50" i="37"/>
  <c r="L49" i="37"/>
  <c r="L53" i="37"/>
  <c r="Z20" i="37"/>
  <c r="C39" i="37"/>
  <c r="F52" i="37"/>
  <c r="F50" i="37"/>
  <c r="F53" i="37"/>
  <c r="F54" i="37"/>
  <c r="F51" i="37"/>
  <c r="I52" i="37"/>
  <c r="I50" i="37"/>
  <c r="I54" i="37"/>
  <c r="I53" i="37"/>
  <c r="I51" i="37"/>
  <c r="C52" i="37"/>
  <c r="C50" i="37"/>
  <c r="C51" i="37"/>
  <c r="C54" i="37"/>
  <c r="C49" i="37"/>
  <c r="C53" i="37"/>
  <c r="C35" i="39"/>
  <c r="C32" i="39"/>
  <c r="E36" i="37"/>
  <c r="P39" i="39"/>
  <c r="P7" i="39"/>
  <c r="F49" i="37"/>
  <c r="R35" i="39"/>
  <c r="R32" i="39"/>
  <c r="Z22" i="37"/>
  <c r="S7" i="38"/>
  <c r="U51" i="37"/>
  <c r="U52" i="37"/>
  <c r="U50" i="37"/>
  <c r="U54" i="37"/>
  <c r="U49" i="37"/>
  <c r="U53" i="37"/>
  <c r="T7" i="38"/>
  <c r="S27" i="39"/>
  <c r="Y27" i="39" s="1"/>
  <c r="E35" i="39"/>
  <c r="E32" i="39"/>
  <c r="I49" i="37"/>
  <c r="V32" i="38"/>
  <c r="V35" i="38"/>
  <c r="V20" i="39"/>
  <c r="Y20" i="39" s="1"/>
  <c r="Z34" i="37"/>
  <c r="O42" i="37" s="1"/>
  <c r="H35" i="39"/>
  <c r="H32" i="39"/>
  <c r="R7" i="39"/>
  <c r="Q7" i="39"/>
  <c r="L54" i="37"/>
  <c r="F35" i="39"/>
  <c r="F32" i="39"/>
  <c r="T7" i="39"/>
  <c r="S7" i="39"/>
  <c r="U35" i="39"/>
  <c r="U32" i="39"/>
  <c r="L35" i="38"/>
  <c r="L32" i="38"/>
  <c r="K20" i="39"/>
  <c r="X20" i="39" s="1"/>
  <c r="Z27" i="37"/>
  <c r="J35" i="39"/>
  <c r="J32" i="39"/>
  <c r="P35" i="38"/>
  <c r="P32" i="38"/>
  <c r="Q35" i="39"/>
  <c r="Q32" i="39"/>
  <c r="R7" i="38"/>
  <c r="G7" i="39"/>
  <c r="G32" i="38"/>
  <c r="U7" i="38"/>
  <c r="S35" i="38"/>
  <c r="S32" i="38"/>
  <c r="F35" i="38"/>
  <c r="F32" i="38"/>
  <c r="D35" i="38"/>
  <c r="D32" i="38"/>
  <c r="Z19" i="37"/>
  <c r="J7" i="39"/>
  <c r="E32" i="38"/>
  <c r="E35" i="38"/>
  <c r="R35" i="38"/>
  <c r="R32" i="38"/>
  <c r="D7" i="39"/>
  <c r="J7" i="38"/>
  <c r="T35" i="39"/>
  <c r="T32" i="39"/>
  <c r="S35" i="39"/>
  <c r="S32" i="39"/>
  <c r="G7" i="38"/>
  <c r="S53" i="37"/>
  <c r="S51" i="37"/>
  <c r="S49" i="37"/>
  <c r="S54" i="37"/>
  <c r="S52" i="37"/>
  <c r="S50" i="37"/>
  <c r="P53" i="37"/>
  <c r="P51" i="37"/>
  <c r="P49" i="37"/>
  <c r="P54" i="37"/>
  <c r="P52" i="37"/>
  <c r="P50" i="37"/>
  <c r="R53" i="37"/>
  <c r="R51" i="37"/>
  <c r="R49" i="37"/>
  <c r="R54" i="37"/>
  <c r="R52" i="37"/>
  <c r="R50" i="37"/>
  <c r="T53" i="37"/>
  <c r="T51" i="37"/>
  <c r="T49" i="37"/>
  <c r="T54" i="37"/>
  <c r="T52" i="37"/>
  <c r="T50" i="37"/>
  <c r="J53" i="37"/>
  <c r="J51" i="37"/>
  <c r="J49" i="37"/>
  <c r="J54" i="37"/>
  <c r="J52" i="37"/>
  <c r="J50" i="37"/>
  <c r="Q53" i="37"/>
  <c r="Q54" i="37"/>
  <c r="Q52" i="37"/>
  <c r="Q50" i="37"/>
  <c r="Q49" i="37"/>
  <c r="Q51" i="37"/>
  <c r="G54" i="37"/>
  <c r="G50" i="37"/>
  <c r="G52" i="37"/>
  <c r="G53" i="37"/>
  <c r="G51" i="37"/>
  <c r="G49" i="37"/>
  <c r="U39" i="37"/>
  <c r="S39" i="37"/>
  <c r="I39" i="37"/>
  <c r="W32" i="37"/>
  <c r="P39" i="37"/>
  <c r="H39" i="37"/>
  <c r="H36" i="37"/>
  <c r="F39" i="37"/>
  <c r="J39" i="37"/>
  <c r="L39" i="37"/>
  <c r="T39" i="37"/>
  <c r="E35" i="37"/>
  <c r="E39" i="37"/>
  <c r="D39" i="37"/>
  <c r="D36" i="37"/>
  <c r="V39" i="37"/>
  <c r="Y52" i="37" l="1"/>
  <c r="Y42" i="37"/>
  <c r="Z19" i="39"/>
  <c r="Z21" i="39"/>
  <c r="Z30" i="39"/>
  <c r="Z30" i="38"/>
  <c r="Z31" i="38"/>
  <c r="Z28" i="38"/>
  <c r="Z24" i="39"/>
  <c r="Y32" i="39"/>
  <c r="Z27" i="39"/>
  <c r="Z9" i="39"/>
  <c r="Y53" i="37"/>
  <c r="Z10" i="38"/>
  <c r="Y50" i="37"/>
  <c r="Z26" i="38"/>
  <c r="Y51" i="37"/>
  <c r="W7" i="39"/>
  <c r="Y54" i="37"/>
  <c r="Y49" i="37"/>
  <c r="Z26" i="39"/>
  <c r="I20" i="59"/>
  <c r="I33" i="59" s="1"/>
  <c r="Z20" i="39"/>
  <c r="Y32" i="38"/>
  <c r="Y37" i="38"/>
  <c r="Y39" i="37"/>
  <c r="Y7" i="38"/>
  <c r="AI32" i="59"/>
  <c r="Z27" i="38"/>
  <c r="Z24" i="38"/>
  <c r="C33" i="40"/>
  <c r="X7" i="39"/>
  <c r="W20" i="59"/>
  <c r="Z20" i="38"/>
  <c r="X35" i="39"/>
  <c r="Z13" i="38"/>
  <c r="C34" i="40"/>
  <c r="Y7" i="39"/>
  <c r="W32" i="39"/>
  <c r="X32" i="39"/>
  <c r="Z34" i="38"/>
  <c r="Z13" i="39"/>
  <c r="Y35" i="39"/>
  <c r="W35" i="39"/>
  <c r="Y35" i="38"/>
  <c r="Z34" i="39"/>
  <c r="M20" i="59"/>
  <c r="X37" i="38"/>
  <c r="X7" i="38"/>
  <c r="X35" i="38"/>
  <c r="X32" i="38"/>
  <c r="X39" i="37"/>
  <c r="J17" i="54"/>
  <c r="J11" i="54"/>
  <c r="J18" i="54"/>
  <c r="R20" i="59"/>
  <c r="C32" i="54"/>
  <c r="C30" i="54"/>
  <c r="N32" i="59"/>
  <c r="S20" i="59"/>
  <c r="X11" i="59"/>
  <c r="Z28" i="54"/>
  <c r="N20" i="59"/>
  <c r="Y10" i="54"/>
  <c r="K17" i="54"/>
  <c r="Y28" i="54"/>
  <c r="Y17" i="54"/>
  <c r="Z17" i="54"/>
  <c r="K24" i="59"/>
  <c r="K28" i="54"/>
  <c r="X20" i="59"/>
  <c r="N15" i="59"/>
  <c r="I30" i="59"/>
  <c r="C31" i="54"/>
  <c r="S30" i="59"/>
  <c r="I32" i="59"/>
  <c r="AM33" i="59"/>
  <c r="AM32" i="59"/>
  <c r="AT33" i="59"/>
  <c r="O28" i="54"/>
  <c r="O18" i="54"/>
  <c r="O17" i="54"/>
  <c r="BD32" i="59"/>
  <c r="BD20" i="59"/>
  <c r="AW32" i="59"/>
  <c r="AW20" i="59"/>
  <c r="AW33" i="59" s="1"/>
  <c r="AQ31" i="59"/>
  <c r="AS20" i="59"/>
  <c r="AS33" i="59" s="1"/>
  <c r="AS32" i="59"/>
  <c r="AZ31" i="59"/>
  <c r="S32" i="59"/>
  <c r="S33" i="59"/>
  <c r="R33" i="59"/>
  <c r="S28" i="59"/>
  <c r="S17" i="59"/>
  <c r="S18" i="59"/>
  <c r="S11" i="59"/>
  <c r="S16" i="59"/>
  <c r="S10" i="59"/>
  <c r="S9" i="59"/>
  <c r="S25" i="59"/>
  <c r="S7" i="59"/>
  <c r="S26" i="59"/>
  <c r="S24" i="59"/>
  <c r="S21" i="59"/>
  <c r="S22" i="59"/>
  <c r="S14" i="59"/>
  <c r="S15" i="59"/>
  <c r="S23" i="59"/>
  <c r="S8" i="59"/>
  <c r="S6" i="59"/>
  <c r="S27" i="59"/>
  <c r="AS30" i="59"/>
  <c r="S13" i="59"/>
  <c r="X33" i="59"/>
  <c r="W33" i="59"/>
  <c r="X28" i="59"/>
  <c r="X18" i="59"/>
  <c r="X17" i="59"/>
  <c r="X25" i="59"/>
  <c r="X8" i="59"/>
  <c r="X27" i="59"/>
  <c r="X15" i="59"/>
  <c r="X10" i="59"/>
  <c r="X7" i="59"/>
  <c r="X16" i="59"/>
  <c r="X13" i="59"/>
  <c r="X9" i="59"/>
  <c r="X24" i="59"/>
  <c r="X22" i="59"/>
  <c r="X21" i="59"/>
  <c r="X26" i="59"/>
  <c r="X23" i="59"/>
  <c r="BC32" i="59"/>
  <c r="BC20" i="59"/>
  <c r="BC33" i="59" s="1"/>
  <c r="W30" i="59"/>
  <c r="X30" i="59"/>
  <c r="AQ33" i="59"/>
  <c r="AQ30" i="59"/>
  <c r="J17" i="59"/>
  <c r="J18" i="59"/>
  <c r="J28" i="59"/>
  <c r="J24" i="59"/>
  <c r="J10" i="59"/>
  <c r="J26" i="59"/>
  <c r="J25" i="59"/>
  <c r="J14" i="59"/>
  <c r="J7" i="59"/>
  <c r="J27" i="59"/>
  <c r="J16" i="59"/>
  <c r="J23" i="59"/>
  <c r="J8" i="59"/>
  <c r="J13" i="59"/>
  <c r="J11" i="59"/>
  <c r="J9" i="59"/>
  <c r="J21" i="59"/>
  <c r="J22" i="59"/>
  <c r="J15" i="59"/>
  <c r="J6" i="59"/>
  <c r="P28" i="54"/>
  <c r="P17" i="54"/>
  <c r="P18" i="54"/>
  <c r="AV20" i="59"/>
  <c r="AV33" i="59" s="1"/>
  <c r="AV32" i="59"/>
  <c r="AP33" i="59"/>
  <c r="BD31" i="59"/>
  <c r="AZ30" i="59"/>
  <c r="C31" i="59"/>
  <c r="AZ20" i="59"/>
  <c r="AZ32" i="59"/>
  <c r="AI33" i="59"/>
  <c r="N42" i="37"/>
  <c r="M42" i="37"/>
  <c r="AJ25" i="59"/>
  <c r="T28" i="54"/>
  <c r="T18" i="54"/>
  <c r="T17" i="54"/>
  <c r="U28" i="54"/>
  <c r="U18" i="54"/>
  <c r="U17" i="54"/>
  <c r="S31" i="59"/>
  <c r="AV30" i="59"/>
  <c r="M31" i="59"/>
  <c r="N31" i="59"/>
  <c r="AT32" i="59"/>
  <c r="C30" i="59"/>
  <c r="W31" i="59"/>
  <c r="X31" i="59"/>
  <c r="M33" i="59"/>
  <c r="N28" i="59"/>
  <c r="N33" i="59"/>
  <c r="N17" i="59"/>
  <c r="N18" i="59"/>
  <c r="N22" i="59"/>
  <c r="N24" i="59"/>
  <c r="N16" i="59"/>
  <c r="N6" i="59"/>
  <c r="N9" i="59"/>
  <c r="N8" i="59"/>
  <c r="N7" i="59"/>
  <c r="N27" i="59"/>
  <c r="N23" i="59"/>
  <c r="N13" i="59"/>
  <c r="N25" i="59"/>
  <c r="N14" i="59"/>
  <c r="N21" i="59"/>
  <c r="N10" i="59"/>
  <c r="N11" i="59"/>
  <c r="N26" i="59"/>
  <c r="N30" i="59"/>
  <c r="I31" i="59"/>
  <c r="C32" i="59"/>
  <c r="C20" i="59"/>
  <c r="AL32" i="59"/>
  <c r="AL20" i="59"/>
  <c r="AL33" i="59" s="1"/>
  <c r="X14" i="59"/>
  <c r="X32" i="59"/>
  <c r="AL30" i="59"/>
  <c r="AT31" i="59"/>
  <c r="AI30" i="59"/>
  <c r="S31" i="54"/>
  <c r="S33" i="54"/>
  <c r="N31" i="54"/>
  <c r="N33" i="54"/>
  <c r="X6" i="54"/>
  <c r="X28" i="54"/>
  <c r="X18" i="54"/>
  <c r="X23" i="54"/>
  <c r="N32" i="54"/>
  <c r="N30" i="54"/>
  <c r="W7" i="38"/>
  <c r="W37" i="38"/>
  <c r="W32" i="38"/>
  <c r="X24" i="54"/>
  <c r="X11" i="54"/>
  <c r="X21" i="54"/>
  <c r="X26" i="54"/>
  <c r="X7" i="54"/>
  <c r="X27" i="54"/>
  <c r="X14" i="54"/>
  <c r="X13" i="54"/>
  <c r="X8" i="54"/>
  <c r="X16" i="54"/>
  <c r="X15" i="54"/>
  <c r="X17" i="54"/>
  <c r="X22" i="54"/>
  <c r="X25" i="54"/>
  <c r="X20" i="54"/>
  <c r="X9" i="54"/>
  <c r="S30" i="54"/>
  <c r="S32" i="54"/>
  <c r="C20" i="54"/>
  <c r="C33" i="54" s="1"/>
  <c r="I52" i="38"/>
  <c r="C51" i="38"/>
  <c r="P27" i="54"/>
  <c r="P21" i="54"/>
  <c r="P16" i="54"/>
  <c r="P13" i="54"/>
  <c r="P23" i="54"/>
  <c r="P15" i="54"/>
  <c r="P25" i="54"/>
  <c r="P26" i="54"/>
  <c r="P8" i="54"/>
  <c r="P10" i="54"/>
  <c r="P6" i="54"/>
  <c r="P11" i="54"/>
  <c r="P22" i="54"/>
  <c r="P9" i="54"/>
  <c r="P7" i="54"/>
  <c r="P24" i="54"/>
  <c r="P14" i="54"/>
  <c r="K9" i="54"/>
  <c r="K11" i="54"/>
  <c r="K26" i="54"/>
  <c r="K14" i="54"/>
  <c r="K21" i="54"/>
  <c r="K24" i="54"/>
  <c r="K13" i="54"/>
  <c r="K22" i="54"/>
  <c r="K23" i="54"/>
  <c r="K6" i="54"/>
  <c r="K27" i="54"/>
  <c r="K25" i="54"/>
  <c r="K15" i="54"/>
  <c r="K7" i="54"/>
  <c r="K10" i="54"/>
  <c r="K8" i="54"/>
  <c r="K16" i="54"/>
  <c r="U9" i="54"/>
  <c r="U16" i="54"/>
  <c r="U15" i="54"/>
  <c r="U10" i="54"/>
  <c r="U26" i="54"/>
  <c r="U6" i="54"/>
  <c r="U8" i="54"/>
  <c r="U7" i="54"/>
  <c r="U14" i="54"/>
  <c r="U23" i="54"/>
  <c r="U21" i="54"/>
  <c r="U24" i="54"/>
  <c r="U22" i="54"/>
  <c r="Z13" i="54"/>
  <c r="Z23" i="54"/>
  <c r="Z26" i="54"/>
  <c r="Z25" i="54"/>
  <c r="Z22" i="54"/>
  <c r="Z16" i="54"/>
  <c r="Z10" i="54"/>
  <c r="Z21" i="54"/>
  <c r="Z14" i="54"/>
  <c r="Z15" i="54"/>
  <c r="Z6" i="54"/>
  <c r="Z9" i="54"/>
  <c r="Z7" i="54"/>
  <c r="Z11" i="54"/>
  <c r="Z24" i="54"/>
  <c r="Z27" i="54"/>
  <c r="Z8" i="54"/>
  <c r="U11" i="54"/>
  <c r="T11" i="54"/>
  <c r="T26" i="54"/>
  <c r="T27" i="54"/>
  <c r="T22" i="54"/>
  <c r="T15" i="54"/>
  <c r="T9" i="54"/>
  <c r="T7" i="54"/>
  <c r="T10" i="54"/>
  <c r="T16" i="54"/>
  <c r="T24" i="54"/>
  <c r="T23" i="54"/>
  <c r="T21" i="54"/>
  <c r="T25" i="54"/>
  <c r="T6" i="54"/>
  <c r="T14" i="54"/>
  <c r="O22" i="54"/>
  <c r="O10" i="54"/>
  <c r="O23" i="54"/>
  <c r="O9" i="54"/>
  <c r="O25" i="54"/>
  <c r="O11" i="54"/>
  <c r="O13" i="54"/>
  <c r="O27" i="54"/>
  <c r="O26" i="54"/>
  <c r="O7" i="54"/>
  <c r="O15" i="54"/>
  <c r="O6" i="54"/>
  <c r="O16" i="54"/>
  <c r="O21" i="54"/>
  <c r="O8" i="54"/>
  <c r="Y11" i="54"/>
  <c r="Y14" i="54"/>
  <c r="Y23" i="54"/>
  <c r="Y9" i="54"/>
  <c r="Y21" i="54"/>
  <c r="Y8" i="54"/>
  <c r="Y22" i="54"/>
  <c r="Y7" i="54"/>
  <c r="Y13" i="54"/>
  <c r="Y27" i="54"/>
  <c r="Y15" i="54"/>
  <c r="Y16" i="54"/>
  <c r="Y25" i="54"/>
  <c r="Y6" i="54"/>
  <c r="Y24" i="54"/>
  <c r="Y26" i="54"/>
  <c r="J23" i="54"/>
  <c r="J24" i="54"/>
  <c r="J10" i="54"/>
  <c r="J16" i="54"/>
  <c r="J13" i="54"/>
  <c r="J26" i="54"/>
  <c r="J27" i="54"/>
  <c r="J9" i="54"/>
  <c r="J21" i="54"/>
  <c r="J25" i="54"/>
  <c r="J7" i="54"/>
  <c r="J6" i="54"/>
  <c r="J22" i="54"/>
  <c r="J15" i="54"/>
  <c r="J8" i="54"/>
  <c r="J14" i="54"/>
  <c r="T13" i="54"/>
  <c r="O14" i="54"/>
  <c r="O24" i="54"/>
  <c r="H20" i="54"/>
  <c r="H33" i="54" s="1"/>
  <c r="V49" i="39"/>
  <c r="Z7" i="37"/>
  <c r="C31" i="40" s="1"/>
  <c r="L37" i="39"/>
  <c r="L49" i="39"/>
  <c r="K55" i="37"/>
  <c r="Z37" i="37"/>
  <c r="Y45" i="37" s="1"/>
  <c r="F53" i="39"/>
  <c r="C39" i="38"/>
  <c r="R39" i="39"/>
  <c r="Q39" i="38"/>
  <c r="I54" i="38"/>
  <c r="J39" i="39"/>
  <c r="L51" i="39"/>
  <c r="L52" i="39"/>
  <c r="H39" i="39"/>
  <c r="L53" i="39"/>
  <c r="L50" i="39"/>
  <c r="F49" i="39"/>
  <c r="L54" i="39"/>
  <c r="I39" i="38"/>
  <c r="F50" i="39"/>
  <c r="F37" i="39"/>
  <c r="D39" i="38"/>
  <c r="F54" i="39"/>
  <c r="F52" i="39"/>
  <c r="F39" i="39"/>
  <c r="F54" i="38"/>
  <c r="F49" i="38"/>
  <c r="F53" i="38"/>
  <c r="G39" i="39"/>
  <c r="V54" i="39"/>
  <c r="C49" i="38"/>
  <c r="I49" i="38"/>
  <c r="V39" i="39"/>
  <c r="I50" i="38"/>
  <c r="C54" i="38"/>
  <c r="I53" i="38"/>
  <c r="L49" i="38"/>
  <c r="L54" i="38"/>
  <c r="L53" i="38"/>
  <c r="K54" i="38"/>
  <c r="K51" i="38"/>
  <c r="C53" i="38"/>
  <c r="Q39" i="39"/>
  <c r="U49" i="39"/>
  <c r="K49" i="38"/>
  <c r="K39" i="38"/>
  <c r="I55" i="37"/>
  <c r="I51" i="38"/>
  <c r="R39" i="38"/>
  <c r="U54" i="39"/>
  <c r="C55" i="37"/>
  <c r="T39" i="38"/>
  <c r="T39" i="39"/>
  <c r="V55" i="37"/>
  <c r="Z42" i="37"/>
  <c r="K42" i="37"/>
  <c r="R42" i="37"/>
  <c r="S42" i="37"/>
  <c r="C42" i="37"/>
  <c r="U42" i="37"/>
  <c r="I42" i="37"/>
  <c r="F42" i="37"/>
  <c r="P42" i="37"/>
  <c r="T42" i="37"/>
  <c r="V42" i="37"/>
  <c r="Q42" i="37"/>
  <c r="L42" i="37"/>
  <c r="D42" i="37"/>
  <c r="E42" i="37"/>
  <c r="G42" i="37"/>
  <c r="H42" i="37"/>
  <c r="J42" i="37"/>
  <c r="W42" i="37"/>
  <c r="E39" i="39"/>
  <c r="E36" i="39"/>
  <c r="Z32" i="37"/>
  <c r="R36" i="39"/>
  <c r="R49" i="39" s="1"/>
  <c r="F39" i="38"/>
  <c r="H36" i="39"/>
  <c r="H49" i="39" s="1"/>
  <c r="R36" i="38"/>
  <c r="R49" i="38" s="1"/>
  <c r="H50" i="38"/>
  <c r="H52" i="38"/>
  <c r="H51" i="38"/>
  <c r="H53" i="38"/>
  <c r="Q36" i="38"/>
  <c r="H49" i="38"/>
  <c r="V39" i="38"/>
  <c r="V36" i="38"/>
  <c r="G36" i="38"/>
  <c r="G49" i="38" s="1"/>
  <c r="D36" i="39"/>
  <c r="D49" i="39" s="1"/>
  <c r="T36" i="39"/>
  <c r="T49" i="39" s="1"/>
  <c r="E52" i="38"/>
  <c r="E53" i="38"/>
  <c r="E50" i="38"/>
  <c r="E51" i="38"/>
  <c r="V37" i="39"/>
  <c r="V50" i="39"/>
  <c r="V51" i="39"/>
  <c r="V52" i="39"/>
  <c r="V53" i="39"/>
  <c r="T36" i="38"/>
  <c r="D36" i="38"/>
  <c r="D49" i="38" s="1"/>
  <c r="U36" i="38"/>
  <c r="U49" i="38" s="1"/>
  <c r="U39" i="38"/>
  <c r="G35" i="38"/>
  <c r="W35" i="38" s="1"/>
  <c r="G39" i="38"/>
  <c r="Q36" i="39"/>
  <c r="K52" i="38"/>
  <c r="K53" i="38"/>
  <c r="K50" i="38"/>
  <c r="E49" i="38"/>
  <c r="P36" i="38"/>
  <c r="P49" i="38" s="1"/>
  <c r="J36" i="38"/>
  <c r="X36" i="38" s="1"/>
  <c r="J39" i="38"/>
  <c r="E39" i="38"/>
  <c r="U55" i="37"/>
  <c r="E52" i="37"/>
  <c r="E51" i="37"/>
  <c r="E50" i="37"/>
  <c r="E49" i="37"/>
  <c r="E53" i="37"/>
  <c r="E54" i="37"/>
  <c r="P39" i="38"/>
  <c r="W35" i="37"/>
  <c r="I39" i="39"/>
  <c r="I36" i="39"/>
  <c r="H51" i="37"/>
  <c r="H50" i="37"/>
  <c r="H52" i="37"/>
  <c r="H54" i="37"/>
  <c r="H49" i="37"/>
  <c r="H53" i="37"/>
  <c r="S36" i="38"/>
  <c r="S49" i="38" s="1"/>
  <c r="F55" i="37"/>
  <c r="C39" i="39"/>
  <c r="C36" i="39"/>
  <c r="K39" i="39"/>
  <c r="K36" i="39"/>
  <c r="S36" i="39"/>
  <c r="S49" i="39" s="1"/>
  <c r="S39" i="39"/>
  <c r="U37" i="39"/>
  <c r="U52" i="39"/>
  <c r="U51" i="39"/>
  <c r="U53" i="39"/>
  <c r="S39" i="38"/>
  <c r="C52" i="38"/>
  <c r="C50" i="38"/>
  <c r="L50" i="38"/>
  <c r="L52" i="38"/>
  <c r="L51" i="38"/>
  <c r="J36" i="39"/>
  <c r="J49" i="39" s="1"/>
  <c r="G36" i="39"/>
  <c r="G49" i="39" s="1"/>
  <c r="X42" i="37"/>
  <c r="U39" i="39"/>
  <c r="F52" i="38"/>
  <c r="F50" i="38"/>
  <c r="F51" i="38"/>
  <c r="P36" i="39"/>
  <c r="P49" i="39" s="1"/>
  <c r="L55" i="37"/>
  <c r="L39" i="38"/>
  <c r="D53" i="37"/>
  <c r="D51" i="37"/>
  <c r="D49" i="37"/>
  <c r="D54" i="37"/>
  <c r="D52" i="37"/>
  <c r="D50" i="37"/>
  <c r="C21" i="40"/>
  <c r="C35" i="40" s="1"/>
  <c r="T55" i="37"/>
  <c r="G55" i="37"/>
  <c r="S55" i="37"/>
  <c r="P55" i="37"/>
  <c r="R55" i="37"/>
  <c r="X53" i="37"/>
  <c r="X51" i="37"/>
  <c r="X49" i="37"/>
  <c r="X54" i="37"/>
  <c r="X52" i="37"/>
  <c r="X50" i="37"/>
  <c r="J55" i="37"/>
  <c r="Q55" i="37"/>
  <c r="W39" i="37"/>
  <c r="W36" i="37"/>
  <c r="Y55" i="37" l="1"/>
  <c r="W39" i="39"/>
  <c r="Z7" i="39"/>
  <c r="D34" i="40"/>
  <c r="D32" i="40"/>
  <c r="Y39" i="39"/>
  <c r="Z32" i="39"/>
  <c r="Z35" i="38"/>
  <c r="Z7" i="38"/>
  <c r="X36" i="39"/>
  <c r="Y39" i="38"/>
  <c r="X39" i="39"/>
  <c r="Y36" i="39"/>
  <c r="Z32" i="38"/>
  <c r="Z35" i="39"/>
  <c r="Z37" i="38"/>
  <c r="E32" i="40" s="1"/>
  <c r="W36" i="39"/>
  <c r="W49" i="39" s="1"/>
  <c r="Y36" i="38"/>
  <c r="D33" i="40"/>
  <c r="O45" i="37"/>
  <c r="D29" i="40" s="1"/>
  <c r="D31" i="40"/>
  <c r="X39" i="38"/>
  <c r="O42" i="38"/>
  <c r="K16" i="59"/>
  <c r="K27" i="59"/>
  <c r="K18" i="59"/>
  <c r="K6" i="59"/>
  <c r="K23" i="59"/>
  <c r="K21" i="59"/>
  <c r="K15" i="59"/>
  <c r="K26" i="59"/>
  <c r="K14" i="59"/>
  <c r="K17" i="59"/>
  <c r="K10" i="59"/>
  <c r="K7" i="59"/>
  <c r="K8" i="59"/>
  <c r="K22" i="59"/>
  <c r="K11" i="59"/>
  <c r="K25" i="59"/>
  <c r="K13" i="59"/>
  <c r="K9" i="59"/>
  <c r="K28" i="59"/>
  <c r="T27" i="59"/>
  <c r="X42" i="38"/>
  <c r="T8" i="59"/>
  <c r="Z7" i="59"/>
  <c r="Z16" i="59"/>
  <c r="T31" i="59"/>
  <c r="Y32" i="59"/>
  <c r="Z25" i="59"/>
  <c r="W42" i="38"/>
  <c r="Y30" i="59"/>
  <c r="T32" i="59"/>
  <c r="Y7" i="59"/>
  <c r="BD33" i="59"/>
  <c r="P31" i="59" s="1"/>
  <c r="T31" i="54"/>
  <c r="Y31" i="54"/>
  <c r="Z31" i="54"/>
  <c r="K31" i="54"/>
  <c r="N42" i="38"/>
  <c r="M42" i="38"/>
  <c r="T20" i="59"/>
  <c r="J20" i="59"/>
  <c r="J33" i="59" s="1"/>
  <c r="J32" i="59"/>
  <c r="Z30" i="59"/>
  <c r="Z31" i="59"/>
  <c r="O31" i="54"/>
  <c r="T30" i="59"/>
  <c r="T33" i="59"/>
  <c r="T17" i="59"/>
  <c r="T18" i="59"/>
  <c r="T28" i="59"/>
  <c r="T23" i="59"/>
  <c r="T22" i="59"/>
  <c r="T25" i="59"/>
  <c r="T13" i="59"/>
  <c r="T15" i="59"/>
  <c r="T26" i="59"/>
  <c r="T6" i="59"/>
  <c r="T14" i="59"/>
  <c r="T10" i="59"/>
  <c r="T9" i="59"/>
  <c r="T16" i="59"/>
  <c r="T21" i="59"/>
  <c r="T11" i="59"/>
  <c r="T24" i="59"/>
  <c r="Z32" i="59"/>
  <c r="Z33" i="59"/>
  <c r="Z17" i="59"/>
  <c r="Z18" i="59"/>
  <c r="Z28" i="59"/>
  <c r="Z13" i="59"/>
  <c r="Z23" i="59"/>
  <c r="Z15" i="59"/>
  <c r="Z11" i="59"/>
  <c r="Z21" i="59"/>
  <c r="Z27" i="59"/>
  <c r="Z6" i="59"/>
  <c r="Z9" i="59"/>
  <c r="Z8" i="59"/>
  <c r="Z10" i="59"/>
  <c r="Z22" i="59"/>
  <c r="Z26" i="59"/>
  <c r="Z14" i="59"/>
  <c r="Y33" i="59"/>
  <c r="Y18" i="59"/>
  <c r="Y17" i="59"/>
  <c r="Y28" i="59"/>
  <c r="Y10" i="59"/>
  <c r="Y9" i="59"/>
  <c r="Y26" i="59"/>
  <c r="Y14" i="59"/>
  <c r="Y22" i="59"/>
  <c r="Y11" i="59"/>
  <c r="Y25" i="59"/>
  <c r="Y24" i="59"/>
  <c r="Y27" i="59"/>
  <c r="Y16" i="59"/>
  <c r="Y13" i="59"/>
  <c r="Y15" i="59"/>
  <c r="Y8" i="59"/>
  <c r="Y23" i="59"/>
  <c r="C33" i="59"/>
  <c r="AZ33" i="59"/>
  <c r="O30" i="59" s="1"/>
  <c r="Y20" i="59"/>
  <c r="J31" i="59"/>
  <c r="Z24" i="59"/>
  <c r="Y21" i="59"/>
  <c r="J31" i="54"/>
  <c r="P31" i="54"/>
  <c r="M42" i="39"/>
  <c r="N42" i="39"/>
  <c r="Y31" i="59"/>
  <c r="M45" i="37"/>
  <c r="D18" i="40" s="1"/>
  <c r="N45" i="37"/>
  <c r="D19" i="40" s="1"/>
  <c r="Y42" i="38"/>
  <c r="AJ32" i="59"/>
  <c r="AJ20" i="59"/>
  <c r="T7" i="59"/>
  <c r="J30" i="59"/>
  <c r="Z20" i="59"/>
  <c r="Y6" i="59"/>
  <c r="X33" i="54"/>
  <c r="X31" i="54"/>
  <c r="D28" i="54"/>
  <c r="D18" i="54"/>
  <c r="Z42" i="39"/>
  <c r="Y42" i="39"/>
  <c r="O42" i="39"/>
  <c r="W42" i="39"/>
  <c r="X42" i="39"/>
  <c r="X52" i="38"/>
  <c r="X50" i="38"/>
  <c r="X51" i="38"/>
  <c r="X54" i="38"/>
  <c r="X53" i="38"/>
  <c r="W36" i="38"/>
  <c r="O30" i="54"/>
  <c r="W39" i="38"/>
  <c r="Z42" i="38"/>
  <c r="X49" i="38"/>
  <c r="X32" i="54"/>
  <c r="X30" i="54"/>
  <c r="Y32" i="54"/>
  <c r="J30" i="54"/>
  <c r="K30" i="54"/>
  <c r="P30" i="54"/>
  <c r="Z30" i="54"/>
  <c r="P32" i="54"/>
  <c r="J32" i="54"/>
  <c r="U30" i="54"/>
  <c r="Z32" i="54"/>
  <c r="O32" i="54"/>
  <c r="K32" i="54"/>
  <c r="Y30" i="54"/>
  <c r="T32" i="54"/>
  <c r="Q49" i="39"/>
  <c r="U13" i="54"/>
  <c r="U31" i="54" s="1"/>
  <c r="U27" i="54"/>
  <c r="U25" i="54"/>
  <c r="T8" i="54"/>
  <c r="T30" i="54" s="1"/>
  <c r="D20" i="54"/>
  <c r="D17" i="54"/>
  <c r="T20" i="54"/>
  <c r="Z20" i="54"/>
  <c r="Z33" i="54" s="1"/>
  <c r="K20" i="54"/>
  <c r="K33" i="54" s="1"/>
  <c r="P20" i="54"/>
  <c r="P33" i="54" s="1"/>
  <c r="Y20" i="54"/>
  <c r="Y33" i="54" s="1"/>
  <c r="O20" i="54"/>
  <c r="O33" i="54" s="1"/>
  <c r="D16" i="54"/>
  <c r="D22" i="54"/>
  <c r="D10" i="54"/>
  <c r="D13" i="54"/>
  <c r="D9" i="54"/>
  <c r="D6" i="54"/>
  <c r="D24" i="54"/>
  <c r="D25" i="54"/>
  <c r="D23" i="54"/>
  <c r="D27" i="54"/>
  <c r="D14" i="54"/>
  <c r="D21" i="54"/>
  <c r="D8" i="54"/>
  <c r="D26" i="54"/>
  <c r="D11" i="54"/>
  <c r="D15" i="54"/>
  <c r="D7" i="54"/>
  <c r="F55" i="39"/>
  <c r="I55" i="38"/>
  <c r="L55" i="39"/>
  <c r="V55" i="39"/>
  <c r="E55" i="38"/>
  <c r="K55" i="38"/>
  <c r="H55" i="37"/>
  <c r="L55" i="38"/>
  <c r="C55" i="38"/>
  <c r="E55" i="37"/>
  <c r="F55" i="38"/>
  <c r="U55" i="39"/>
  <c r="H55" i="38"/>
  <c r="C37" i="39"/>
  <c r="C52" i="39"/>
  <c r="C51" i="39"/>
  <c r="C50" i="39"/>
  <c r="C49" i="39"/>
  <c r="C53" i="39"/>
  <c r="C54" i="39"/>
  <c r="P52" i="38"/>
  <c r="P50" i="38"/>
  <c r="P51" i="38"/>
  <c r="P54" i="38"/>
  <c r="P53" i="38"/>
  <c r="U50" i="38"/>
  <c r="U52" i="38"/>
  <c r="U53" i="38"/>
  <c r="U54" i="38"/>
  <c r="U51" i="38"/>
  <c r="T51" i="38"/>
  <c r="T52" i="38"/>
  <c r="T50" i="38"/>
  <c r="T53" i="38"/>
  <c r="T54" i="38"/>
  <c r="Q53" i="38"/>
  <c r="Q50" i="38"/>
  <c r="Q52" i="38"/>
  <c r="Q51" i="38"/>
  <c r="Q54" i="38"/>
  <c r="T49" i="38"/>
  <c r="Q49" i="38"/>
  <c r="J37" i="39"/>
  <c r="J52" i="39"/>
  <c r="J50" i="39"/>
  <c r="J53" i="39"/>
  <c r="J54" i="39"/>
  <c r="J51" i="39"/>
  <c r="K37" i="39"/>
  <c r="K51" i="39"/>
  <c r="K53" i="39"/>
  <c r="K50" i="39"/>
  <c r="K54" i="39"/>
  <c r="K52" i="39"/>
  <c r="K49" i="39"/>
  <c r="R52" i="38"/>
  <c r="R53" i="38"/>
  <c r="R50" i="38"/>
  <c r="R51" i="38"/>
  <c r="R54" i="38"/>
  <c r="I37" i="39"/>
  <c r="I52" i="39"/>
  <c r="I51" i="39"/>
  <c r="I50" i="39"/>
  <c r="I53" i="39"/>
  <c r="I49" i="39"/>
  <c r="I54" i="39"/>
  <c r="Z35" i="37"/>
  <c r="D52" i="38"/>
  <c r="D51" i="38"/>
  <c r="D50" i="38"/>
  <c r="D53" i="38"/>
  <c r="D54" i="38"/>
  <c r="T37" i="39"/>
  <c r="T51" i="39"/>
  <c r="T52" i="39"/>
  <c r="T53" i="39"/>
  <c r="T54" i="39"/>
  <c r="T50" i="39"/>
  <c r="V52" i="38"/>
  <c r="V50" i="38"/>
  <c r="V51" i="38"/>
  <c r="V54" i="38"/>
  <c r="V49" i="38"/>
  <c r="V53" i="38"/>
  <c r="I42" i="39"/>
  <c r="S42" i="39"/>
  <c r="F42" i="39"/>
  <c r="K42" i="39"/>
  <c r="E42" i="39"/>
  <c r="L42" i="39"/>
  <c r="V42" i="39"/>
  <c r="T42" i="39"/>
  <c r="Q42" i="39"/>
  <c r="J42" i="39"/>
  <c r="D42" i="39"/>
  <c r="G42" i="39"/>
  <c r="U42" i="39"/>
  <c r="H42" i="39"/>
  <c r="R42" i="39"/>
  <c r="C42" i="39"/>
  <c r="P42" i="39"/>
  <c r="P37" i="39"/>
  <c r="P52" i="39"/>
  <c r="P50" i="39"/>
  <c r="P51" i="39"/>
  <c r="P53" i="39"/>
  <c r="P54" i="39"/>
  <c r="S37" i="39"/>
  <c r="S52" i="39"/>
  <c r="S50" i="39"/>
  <c r="S51" i="39"/>
  <c r="S54" i="39"/>
  <c r="S53" i="39"/>
  <c r="D37" i="39"/>
  <c r="D52" i="39"/>
  <c r="D51" i="39"/>
  <c r="D50" i="39"/>
  <c r="D53" i="39"/>
  <c r="D54" i="39"/>
  <c r="H37" i="39"/>
  <c r="H52" i="39"/>
  <c r="H51" i="39"/>
  <c r="H53" i="39"/>
  <c r="H50" i="39"/>
  <c r="H54" i="39"/>
  <c r="G37" i="39"/>
  <c r="G51" i="39"/>
  <c r="G52" i="39"/>
  <c r="G50" i="39"/>
  <c r="G53" i="39"/>
  <c r="G54" i="39"/>
  <c r="J42" i="38"/>
  <c r="L42" i="38"/>
  <c r="V42" i="38"/>
  <c r="C42" i="38"/>
  <c r="T42" i="38"/>
  <c r="D42" i="38"/>
  <c r="Q42" i="38"/>
  <c r="S42" i="38"/>
  <c r="P42" i="38"/>
  <c r="E42" i="38"/>
  <c r="G42" i="38"/>
  <c r="I42" i="38"/>
  <c r="H42" i="38"/>
  <c r="R42" i="38"/>
  <c r="K42" i="38"/>
  <c r="F42" i="38"/>
  <c r="U42" i="38"/>
  <c r="J51" i="38"/>
  <c r="J50" i="38"/>
  <c r="J52" i="38"/>
  <c r="J53" i="38"/>
  <c r="J54" i="38"/>
  <c r="Q37" i="39"/>
  <c r="Q51" i="39"/>
  <c r="Q52" i="39"/>
  <c r="Q50" i="39"/>
  <c r="Q54" i="39"/>
  <c r="Q53" i="39"/>
  <c r="J49" i="38"/>
  <c r="G51" i="38"/>
  <c r="G53" i="38"/>
  <c r="G52" i="38"/>
  <c r="G50" i="38"/>
  <c r="G54" i="38"/>
  <c r="R37" i="39"/>
  <c r="R52" i="39"/>
  <c r="R50" i="39"/>
  <c r="R51" i="39"/>
  <c r="R54" i="39"/>
  <c r="R53" i="39"/>
  <c r="S52" i="38"/>
  <c r="S50" i="38"/>
  <c r="S51" i="38"/>
  <c r="S53" i="38"/>
  <c r="S54" i="38"/>
  <c r="E37" i="39"/>
  <c r="E50" i="39"/>
  <c r="E52" i="39"/>
  <c r="E51" i="39"/>
  <c r="E53" i="39"/>
  <c r="E49" i="39"/>
  <c r="E54" i="39"/>
  <c r="D55" i="37"/>
  <c r="X55" i="37"/>
  <c r="W49" i="37"/>
  <c r="W54" i="37"/>
  <c r="W52" i="37"/>
  <c r="W50" i="37"/>
  <c r="Z36" i="37"/>
  <c r="W53" i="37"/>
  <c r="W51" i="37"/>
  <c r="Z39" i="37"/>
  <c r="O47" i="37" s="1"/>
  <c r="O43" i="37" l="1"/>
  <c r="Y43" i="37"/>
  <c r="O44" i="37"/>
  <c r="Y44" i="37"/>
  <c r="Y47" i="37"/>
  <c r="Z39" i="39"/>
  <c r="E34" i="40"/>
  <c r="X37" i="39"/>
  <c r="Z39" i="38"/>
  <c r="W37" i="39"/>
  <c r="Z36" i="39"/>
  <c r="Z36" i="38"/>
  <c r="Y51" i="38"/>
  <c r="Y37" i="39"/>
  <c r="O45" i="38"/>
  <c r="E29" i="40" s="1"/>
  <c r="X43" i="38"/>
  <c r="P32" i="59"/>
  <c r="Y52" i="38"/>
  <c r="K32" i="59"/>
  <c r="K20" i="59"/>
  <c r="K33" i="59" s="1"/>
  <c r="Y49" i="38"/>
  <c r="Y53" i="38"/>
  <c r="Y54" i="38"/>
  <c r="Y50" i="38"/>
  <c r="K30" i="59"/>
  <c r="K31" i="59"/>
  <c r="O31" i="59"/>
  <c r="P20" i="59"/>
  <c r="T33" i="54"/>
  <c r="N44" i="37"/>
  <c r="M44" i="37"/>
  <c r="AJ33" i="59"/>
  <c r="U20" i="59" s="1"/>
  <c r="X55" i="38"/>
  <c r="O20" i="59"/>
  <c r="M47" i="37"/>
  <c r="N47" i="37"/>
  <c r="N43" i="37"/>
  <c r="M43" i="37"/>
  <c r="O33" i="59"/>
  <c r="O17" i="59"/>
  <c r="O18" i="59"/>
  <c r="O28" i="59"/>
  <c r="O14" i="59"/>
  <c r="O25" i="59"/>
  <c r="O27" i="59"/>
  <c r="O6" i="59"/>
  <c r="O21" i="59"/>
  <c r="O11" i="59"/>
  <c r="O7" i="59"/>
  <c r="O22" i="59"/>
  <c r="O23" i="59"/>
  <c r="O9" i="59"/>
  <c r="O13" i="59"/>
  <c r="O10" i="59"/>
  <c r="O15" i="59"/>
  <c r="O24" i="59"/>
  <c r="O8" i="59"/>
  <c r="O16" i="59"/>
  <c r="O26" i="59"/>
  <c r="N45" i="38"/>
  <c r="E19" i="40" s="1"/>
  <c r="M45" i="38"/>
  <c r="E18" i="40" s="1"/>
  <c r="W43" i="38"/>
  <c r="M43" i="38"/>
  <c r="N43" i="38"/>
  <c r="P25" i="59"/>
  <c r="P28" i="59"/>
  <c r="P9" i="59"/>
  <c r="P13" i="59"/>
  <c r="P21" i="59"/>
  <c r="P30" i="59"/>
  <c r="P15" i="59"/>
  <c r="P26" i="59"/>
  <c r="P16" i="59"/>
  <c r="P8" i="59"/>
  <c r="P33" i="59"/>
  <c r="P11" i="59"/>
  <c r="P22" i="59"/>
  <c r="P10" i="59"/>
  <c r="P7" i="59"/>
  <c r="P14" i="59"/>
  <c r="P18" i="59"/>
  <c r="P23" i="59"/>
  <c r="P24" i="59"/>
  <c r="P17" i="59"/>
  <c r="P6" i="59"/>
  <c r="P27" i="59"/>
  <c r="E18" i="59"/>
  <c r="E17" i="59"/>
  <c r="E18" i="54"/>
  <c r="E17" i="54"/>
  <c r="E28" i="59"/>
  <c r="E9" i="59"/>
  <c r="E16" i="59"/>
  <c r="E25" i="59"/>
  <c r="E27" i="59"/>
  <c r="E23" i="59"/>
  <c r="E26" i="59"/>
  <c r="E11" i="59"/>
  <c r="E22" i="59"/>
  <c r="E14" i="59"/>
  <c r="E7" i="59"/>
  <c r="E13" i="59"/>
  <c r="E8" i="59"/>
  <c r="E24" i="59"/>
  <c r="E15" i="59"/>
  <c r="E21" i="59"/>
  <c r="E6" i="59"/>
  <c r="E10" i="59"/>
  <c r="F17" i="59"/>
  <c r="F17" i="54"/>
  <c r="F18" i="59"/>
  <c r="F18" i="54"/>
  <c r="F28" i="59"/>
  <c r="F16" i="59"/>
  <c r="F24" i="59"/>
  <c r="F7" i="59"/>
  <c r="F14" i="59"/>
  <c r="F10" i="59"/>
  <c r="F15" i="59"/>
  <c r="F9" i="59"/>
  <c r="F11" i="59"/>
  <c r="F13" i="59"/>
  <c r="F22" i="59"/>
  <c r="F25" i="59"/>
  <c r="F8" i="59"/>
  <c r="F27" i="59"/>
  <c r="F26" i="59"/>
  <c r="F23" i="59"/>
  <c r="F6" i="59"/>
  <c r="F21" i="59"/>
  <c r="D7" i="59"/>
  <c r="D18" i="59"/>
  <c r="D17" i="59"/>
  <c r="D28" i="59"/>
  <c r="D16" i="59"/>
  <c r="D14" i="59"/>
  <c r="D13" i="59"/>
  <c r="D11" i="59"/>
  <c r="D8" i="59"/>
  <c r="D25" i="59"/>
  <c r="D9" i="59"/>
  <c r="D26" i="59"/>
  <c r="D22" i="59"/>
  <c r="D15" i="59"/>
  <c r="D24" i="59"/>
  <c r="D27" i="59"/>
  <c r="D21" i="59"/>
  <c r="D6" i="59"/>
  <c r="D10" i="59"/>
  <c r="D23" i="59"/>
  <c r="O32" i="59"/>
  <c r="N43" i="39"/>
  <c r="M43" i="39"/>
  <c r="D31" i="54"/>
  <c r="D33" i="54"/>
  <c r="O43" i="39"/>
  <c r="W43" i="39"/>
  <c r="Y43" i="39"/>
  <c r="F28" i="54"/>
  <c r="Y52" i="39"/>
  <c r="Y51" i="39"/>
  <c r="Y50" i="39"/>
  <c r="Y53" i="39"/>
  <c r="Y49" i="39"/>
  <c r="Y54" i="39"/>
  <c r="X51" i="39"/>
  <c r="X52" i="39"/>
  <c r="X50" i="39"/>
  <c r="X54" i="39"/>
  <c r="X53" i="39"/>
  <c r="U32" i="54"/>
  <c r="W52" i="39"/>
  <c r="W50" i="39"/>
  <c r="W51" i="39"/>
  <c r="W54" i="39"/>
  <c r="W53" i="39"/>
  <c r="Z43" i="39"/>
  <c r="X43" i="39"/>
  <c r="X49" i="39"/>
  <c r="W52" i="38"/>
  <c r="W50" i="38"/>
  <c r="W51" i="38"/>
  <c r="W53" i="38"/>
  <c r="W54" i="38"/>
  <c r="O43" i="38"/>
  <c r="Z45" i="38"/>
  <c r="X45" i="38"/>
  <c r="Y43" i="38"/>
  <c r="W45" i="38"/>
  <c r="Y45" i="38"/>
  <c r="E28" i="54"/>
  <c r="Z43" i="38"/>
  <c r="W49" i="38"/>
  <c r="U20" i="54"/>
  <c r="U33" i="54" s="1"/>
  <c r="D30" i="54"/>
  <c r="D32" i="54"/>
  <c r="F14" i="54"/>
  <c r="F26" i="54"/>
  <c r="F15" i="54"/>
  <c r="F7" i="54"/>
  <c r="F24" i="54"/>
  <c r="F25" i="54"/>
  <c r="F6" i="54"/>
  <c r="F27" i="54"/>
  <c r="F11" i="54"/>
  <c r="F10" i="54"/>
  <c r="F16" i="54"/>
  <c r="F9" i="54"/>
  <c r="F13" i="54"/>
  <c r="F22" i="54"/>
  <c r="F8" i="54"/>
  <c r="F21" i="54"/>
  <c r="F23" i="54"/>
  <c r="E6" i="54"/>
  <c r="E11" i="54"/>
  <c r="E7" i="54"/>
  <c r="E13" i="54"/>
  <c r="E9" i="54"/>
  <c r="E23" i="54"/>
  <c r="E14" i="54"/>
  <c r="E26" i="54"/>
  <c r="E22" i="54"/>
  <c r="E27" i="54"/>
  <c r="E8" i="54"/>
  <c r="E15" i="54"/>
  <c r="E10" i="54"/>
  <c r="E16" i="54"/>
  <c r="E24" i="54"/>
  <c r="E25" i="54"/>
  <c r="E21" i="54"/>
  <c r="W43" i="37"/>
  <c r="T55" i="39"/>
  <c r="P55" i="38"/>
  <c r="H55" i="39"/>
  <c r="D55" i="38"/>
  <c r="U55" i="38"/>
  <c r="S55" i="38"/>
  <c r="R55" i="38"/>
  <c r="Q55" i="39"/>
  <c r="G55" i="38"/>
  <c r="R55" i="39"/>
  <c r="P55" i="39"/>
  <c r="C55" i="39"/>
  <c r="S55" i="39"/>
  <c r="G55" i="39"/>
  <c r="D55" i="39"/>
  <c r="J55" i="39"/>
  <c r="J55" i="38"/>
  <c r="I55" i="39"/>
  <c r="Q55" i="38"/>
  <c r="T43" i="38"/>
  <c r="J43" i="38"/>
  <c r="H43" i="38"/>
  <c r="U43" i="38"/>
  <c r="C43" i="38"/>
  <c r="Q43" i="38"/>
  <c r="I43" i="38"/>
  <c r="F43" i="38"/>
  <c r="R43" i="38"/>
  <c r="K43" i="38"/>
  <c r="L43" i="38"/>
  <c r="V43" i="38"/>
  <c r="D43" i="38"/>
  <c r="E43" i="38"/>
  <c r="P43" i="38"/>
  <c r="S43" i="38"/>
  <c r="T55" i="38"/>
  <c r="E55" i="39"/>
  <c r="P43" i="39"/>
  <c r="V43" i="39"/>
  <c r="G43" i="39"/>
  <c r="L43" i="39"/>
  <c r="I43" i="39"/>
  <c r="K43" i="39"/>
  <c r="D43" i="39"/>
  <c r="T43" i="39"/>
  <c r="F43" i="39"/>
  <c r="R43" i="39"/>
  <c r="U43" i="39"/>
  <c r="Q43" i="39"/>
  <c r="S43" i="39"/>
  <c r="E43" i="39"/>
  <c r="J43" i="39"/>
  <c r="H43" i="39"/>
  <c r="C43" i="39"/>
  <c r="G43" i="38"/>
  <c r="K55" i="39"/>
  <c r="V55" i="38"/>
  <c r="Z43" i="37"/>
  <c r="Q43" i="37"/>
  <c r="G43" i="37"/>
  <c r="J43" i="37"/>
  <c r="C43" i="37"/>
  <c r="R43" i="37"/>
  <c r="U43" i="37"/>
  <c r="H43" i="37"/>
  <c r="S43" i="37"/>
  <c r="V43" i="37"/>
  <c r="F43" i="37"/>
  <c r="L43" i="37"/>
  <c r="P43" i="37"/>
  <c r="D43" i="37"/>
  <c r="T43" i="37"/>
  <c r="K43" i="37"/>
  <c r="I43" i="37"/>
  <c r="X43" i="37"/>
  <c r="E43" i="37"/>
  <c r="C44" i="37"/>
  <c r="V45" i="37"/>
  <c r="D27" i="40" s="1"/>
  <c r="Z54" i="37"/>
  <c r="Z52" i="37"/>
  <c r="Z50" i="37"/>
  <c r="T44" i="37"/>
  <c r="I44" i="37"/>
  <c r="X44" i="37"/>
  <c r="Q44" i="37"/>
  <c r="Z44" i="37"/>
  <c r="L44" i="37"/>
  <c r="D44" i="37"/>
  <c r="R44" i="37"/>
  <c r="G44" i="37"/>
  <c r="U44" i="37"/>
  <c r="J44" i="37"/>
  <c r="Z53" i="37"/>
  <c r="Z51" i="37"/>
  <c r="Z49" i="37"/>
  <c r="P44" i="37"/>
  <c r="E44" i="37"/>
  <c r="S44" i="37"/>
  <c r="H44" i="37"/>
  <c r="V44" i="37"/>
  <c r="K44" i="37"/>
  <c r="F44" i="37"/>
  <c r="W44" i="37"/>
  <c r="W55" i="37"/>
  <c r="U47" i="37"/>
  <c r="J47" i="37"/>
  <c r="R47" i="37"/>
  <c r="G47" i="37"/>
  <c r="Z47" i="37"/>
  <c r="L47" i="37"/>
  <c r="D47" i="37"/>
  <c r="T47" i="37"/>
  <c r="I47" i="37"/>
  <c r="C47" i="37"/>
  <c r="X47" i="37"/>
  <c r="Q47" i="37"/>
  <c r="F47" i="37"/>
  <c r="P47" i="37"/>
  <c r="E47" i="37"/>
  <c r="V47" i="37"/>
  <c r="K47" i="37"/>
  <c r="S47" i="37"/>
  <c r="H47" i="37"/>
  <c r="W47" i="37"/>
  <c r="Z37" i="39" l="1"/>
  <c r="F34" i="40" s="1"/>
  <c r="D20" i="59"/>
  <c r="D33" i="59" s="1"/>
  <c r="W44" i="38"/>
  <c r="Y55" i="38"/>
  <c r="Z49" i="38"/>
  <c r="U32" i="59"/>
  <c r="F31" i="59"/>
  <c r="E31" i="59"/>
  <c r="N47" i="39"/>
  <c r="M47" i="39"/>
  <c r="D30" i="59"/>
  <c r="U30" i="59"/>
  <c r="U33" i="59"/>
  <c r="U18" i="59"/>
  <c r="U17" i="59"/>
  <c r="U28" i="59"/>
  <c r="U13" i="59"/>
  <c r="U16" i="59"/>
  <c r="U27" i="59"/>
  <c r="U24" i="59"/>
  <c r="U22" i="59"/>
  <c r="U21" i="59"/>
  <c r="U23" i="59"/>
  <c r="U6" i="59"/>
  <c r="U10" i="59"/>
  <c r="U7" i="59"/>
  <c r="U14" i="59"/>
  <c r="U9" i="59"/>
  <c r="U26" i="59"/>
  <c r="U8" i="59"/>
  <c r="U11" i="59"/>
  <c r="U15" i="59"/>
  <c r="U31" i="59"/>
  <c r="U25" i="59"/>
  <c r="N47" i="38"/>
  <c r="M47" i="38"/>
  <c r="N44" i="39"/>
  <c r="M44" i="39"/>
  <c r="D32" i="59"/>
  <c r="N44" i="38"/>
  <c r="M44" i="38"/>
  <c r="F20" i="59"/>
  <c r="F33" i="59" s="1"/>
  <c r="F32" i="59"/>
  <c r="E30" i="59"/>
  <c r="E31" i="54"/>
  <c r="F31" i="54"/>
  <c r="D31" i="59"/>
  <c r="F30" i="59"/>
  <c r="E20" i="59"/>
  <c r="E33" i="59" s="1"/>
  <c r="E32" i="59"/>
  <c r="W47" i="38"/>
  <c r="X47" i="39"/>
  <c r="Z49" i="39"/>
  <c r="Z47" i="39"/>
  <c r="X55" i="39"/>
  <c r="W55" i="39"/>
  <c r="Y47" i="39"/>
  <c r="W44" i="39"/>
  <c r="Y55" i="39"/>
  <c r="W47" i="39"/>
  <c r="X44" i="39"/>
  <c r="Z44" i="39"/>
  <c r="Z52" i="39"/>
  <c r="Z51" i="39"/>
  <c r="Z50" i="39"/>
  <c r="Z54" i="39"/>
  <c r="Z53" i="39"/>
  <c r="U47" i="39"/>
  <c r="Y44" i="39"/>
  <c r="Z47" i="38"/>
  <c r="W55" i="38"/>
  <c r="Y47" i="38"/>
  <c r="X47" i="38"/>
  <c r="Z44" i="38"/>
  <c r="Z52" i="38"/>
  <c r="Z51" i="38"/>
  <c r="Z50" i="38"/>
  <c r="Z53" i="38"/>
  <c r="Z54" i="38"/>
  <c r="Y44" i="38"/>
  <c r="X44" i="38"/>
  <c r="F30" i="54"/>
  <c r="E32" i="54"/>
  <c r="E30" i="54"/>
  <c r="F32" i="54"/>
  <c r="O47" i="39"/>
  <c r="O44" i="39"/>
  <c r="P47" i="38"/>
  <c r="O47" i="38"/>
  <c r="O44" i="38"/>
  <c r="F20" i="54"/>
  <c r="F33" i="54" s="1"/>
  <c r="E20" i="54"/>
  <c r="E33" i="54" s="1"/>
  <c r="G47" i="39"/>
  <c r="P47" i="39"/>
  <c r="H47" i="39"/>
  <c r="V47" i="39"/>
  <c r="J47" i="39"/>
  <c r="C47" i="39"/>
  <c r="K47" i="39"/>
  <c r="I47" i="39"/>
  <c r="F47" i="39"/>
  <c r="Q47" i="39"/>
  <c r="R47" i="39"/>
  <c r="L47" i="39"/>
  <c r="T47" i="39"/>
  <c r="S47" i="39"/>
  <c r="E47" i="39"/>
  <c r="D47" i="39"/>
  <c r="S47" i="38"/>
  <c r="I47" i="38"/>
  <c r="F47" i="38"/>
  <c r="C47" i="38"/>
  <c r="U47" i="38"/>
  <c r="T47" i="38"/>
  <c r="K47" i="38"/>
  <c r="L44" i="38"/>
  <c r="H47" i="38"/>
  <c r="R47" i="38"/>
  <c r="V47" i="38"/>
  <c r="G47" i="38"/>
  <c r="D47" i="38"/>
  <c r="L47" i="38"/>
  <c r="Q47" i="38"/>
  <c r="J47" i="38"/>
  <c r="E47" i="38"/>
  <c r="D44" i="38"/>
  <c r="T44" i="38"/>
  <c r="S44" i="38"/>
  <c r="J44" i="38"/>
  <c r="K44" i="38"/>
  <c r="P44" i="38"/>
  <c r="H44" i="38"/>
  <c r="U44" i="38"/>
  <c r="Q44" i="38"/>
  <c r="C44" i="38"/>
  <c r="G44" i="38"/>
  <c r="R44" i="38"/>
  <c r="I44" i="38"/>
  <c r="P45" i="38"/>
  <c r="E28" i="40" s="1"/>
  <c r="D45" i="38"/>
  <c r="E8" i="40" s="1"/>
  <c r="G45" i="38"/>
  <c r="E12" i="40" s="1"/>
  <c r="R45" i="38"/>
  <c r="E24" i="40" s="1"/>
  <c r="F44" i="38"/>
  <c r="V44" i="38"/>
  <c r="E44" i="38"/>
  <c r="U45" i="38"/>
  <c r="E25" i="40" s="1"/>
  <c r="T45" i="38"/>
  <c r="E23" i="40" s="1"/>
  <c r="E31" i="40"/>
  <c r="J45" i="38"/>
  <c r="E15" i="40" s="1"/>
  <c r="V45" i="38"/>
  <c r="E27" i="40" s="1"/>
  <c r="S45" i="38"/>
  <c r="E26" i="40" s="1"/>
  <c r="Q45" i="38"/>
  <c r="E22" i="40" s="1"/>
  <c r="L44" i="39"/>
  <c r="F44" i="39"/>
  <c r="U44" i="39"/>
  <c r="V44" i="39"/>
  <c r="G44" i="39"/>
  <c r="Q44" i="39"/>
  <c r="J44" i="39"/>
  <c r="I44" i="39"/>
  <c r="K44" i="39"/>
  <c r="S44" i="39"/>
  <c r="R44" i="39"/>
  <c r="E44" i="39"/>
  <c r="T44" i="39"/>
  <c r="P44" i="39"/>
  <c r="C44" i="39"/>
  <c r="H44" i="39"/>
  <c r="D44" i="39"/>
  <c r="I45" i="38"/>
  <c r="E16" i="40" s="1"/>
  <c r="K45" i="38"/>
  <c r="E17" i="40" s="1"/>
  <c r="E33" i="40"/>
  <c r="H45" i="38"/>
  <c r="E7" i="40" s="1"/>
  <c r="F45" i="38"/>
  <c r="E11" i="40" s="1"/>
  <c r="E45" i="38"/>
  <c r="E10" i="40" s="1"/>
  <c r="C45" i="38"/>
  <c r="E9" i="40" s="1"/>
  <c r="L45" i="38"/>
  <c r="E14" i="40" s="1"/>
  <c r="F45" i="37"/>
  <c r="D11" i="40" s="1"/>
  <c r="G45" i="37"/>
  <c r="D12" i="40" s="1"/>
  <c r="J45" i="37"/>
  <c r="D15" i="40" s="1"/>
  <c r="H45" i="37"/>
  <c r="D7" i="40" s="1"/>
  <c r="D45" i="37"/>
  <c r="D8" i="40" s="1"/>
  <c r="U45" i="37"/>
  <c r="D25" i="40" s="1"/>
  <c r="Q45" i="37"/>
  <c r="D22" i="40" s="1"/>
  <c r="L45" i="37"/>
  <c r="D14" i="40" s="1"/>
  <c r="E45" i="37"/>
  <c r="D10" i="40" s="1"/>
  <c r="X45" i="37"/>
  <c r="Z45" i="37"/>
  <c r="P45" i="37"/>
  <c r="D28" i="40" s="1"/>
  <c r="R45" i="37"/>
  <c r="D24" i="40" s="1"/>
  <c r="S45" i="37"/>
  <c r="D26" i="40" s="1"/>
  <c r="K45" i="37"/>
  <c r="D17" i="40" s="1"/>
  <c r="T45" i="37"/>
  <c r="D23" i="40" s="1"/>
  <c r="C45" i="37"/>
  <c r="D9" i="40" s="1"/>
  <c r="I45" i="37"/>
  <c r="D16" i="40" s="1"/>
  <c r="W45" i="37"/>
  <c r="Z55" i="37"/>
  <c r="F32" i="40" l="1"/>
  <c r="D21" i="40"/>
  <c r="D35" i="40" s="1"/>
  <c r="Z55" i="38"/>
  <c r="N45" i="39"/>
  <c r="F19" i="40" s="1"/>
  <c r="M45" i="39"/>
  <c r="F18" i="40" s="1"/>
  <c r="Z45" i="39"/>
  <c r="Z55" i="39"/>
  <c r="Y45" i="39"/>
  <c r="X45" i="39"/>
  <c r="W45" i="39"/>
  <c r="O45" i="39"/>
  <c r="F29" i="40" s="1"/>
  <c r="L45" i="39"/>
  <c r="F14" i="40" s="1"/>
  <c r="F45" i="39"/>
  <c r="F11" i="40" s="1"/>
  <c r="U45" i="39"/>
  <c r="F25" i="40" s="1"/>
  <c r="V45" i="39"/>
  <c r="F27" i="40" s="1"/>
  <c r="S45" i="39"/>
  <c r="F26" i="40" s="1"/>
  <c r="Q45" i="39"/>
  <c r="F22" i="40" s="1"/>
  <c r="T45" i="39"/>
  <c r="F23" i="40" s="1"/>
  <c r="H45" i="39"/>
  <c r="F7" i="40" s="1"/>
  <c r="R45" i="39"/>
  <c r="F24" i="40" s="1"/>
  <c r="G45" i="39"/>
  <c r="F12" i="40" s="1"/>
  <c r="D45" i="39"/>
  <c r="F8" i="40" s="1"/>
  <c r="I45" i="39"/>
  <c r="F16" i="40" s="1"/>
  <c r="P45" i="39"/>
  <c r="F28" i="40" s="1"/>
  <c r="K45" i="39"/>
  <c r="F17" i="40" s="1"/>
  <c r="J45" i="39"/>
  <c r="F15" i="40" s="1"/>
  <c r="C45" i="39"/>
  <c r="F9" i="40" s="1"/>
  <c r="E45" i="39"/>
  <c r="F10" i="40" s="1"/>
  <c r="F33" i="40"/>
  <c r="F31" i="40"/>
  <c r="F21" i="40" l="1"/>
  <c r="F35" i="40" s="1"/>
  <c r="E21" i="40"/>
  <c r="J20" i="54"/>
  <c r="J33" i="54" s="1"/>
  <c r="E35" i="40" l="1"/>
  <c r="I24" i="54" l="1"/>
  <c r="I18" i="54"/>
  <c r="I7" i="54"/>
  <c r="I26" i="54"/>
  <c r="I6" i="54"/>
  <c r="I27" i="54"/>
  <c r="I11" i="54"/>
  <c r="I15" i="54"/>
  <c r="I23" i="54"/>
  <c r="I8" i="54"/>
  <c r="I10" i="54"/>
  <c r="I16" i="54"/>
  <c r="I21" i="54"/>
  <c r="I17" i="54"/>
  <c r="I28" i="54"/>
  <c r="I22" i="54"/>
  <c r="I14" i="54"/>
  <c r="I20" i="54"/>
  <c r="I13" i="54"/>
  <c r="I25" i="54"/>
  <c r="I9" i="54"/>
  <c r="I31" i="54" l="1"/>
  <c r="I33" i="54"/>
  <c r="I32" i="54"/>
  <c r="I30" i="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 User</author>
  </authors>
  <commentList>
    <comment ref="I2" authorId="0" shapeId="0" xr:uid="{00000000-0006-0000-0200-000001000000}">
      <text>
        <r>
          <rPr>
            <sz val="10"/>
            <color indexed="81"/>
            <rFont val="Tahoma"/>
            <family val="2"/>
          </rPr>
          <t>HI=high income
MI-U=upper middle income
MI-L=lower middle income
LI=low income
MI-L=lower middle income
MI-U=upper middle income (WB July 2017)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tc={B58FA686-BDA0-41F2-B22B-8B5F675ECF12}</author>
    <author>tc={0916F638-0761-4985-87A4-15CBAB9DC5D6}</author>
    <author>tc={B6C6BDFD-9984-4ADC-9002-D91673AC5F4F}</author>
    <author>tc={3910B2C2-2F9E-493B-8F31-C41D730EFD3F}</author>
    <author>tc={B4D712C0-21F3-4E09-9D0F-889456B176DE}</author>
    <author>tc={375534BB-EBDA-4E2D-96DC-728429394C1F}</author>
  </authors>
  <commentList>
    <comment ref="D32" authorId="0" shapeId="0" xr:uid="{B58FA686-BDA0-41F2-B22B-8B5F675EC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accidentally included brazil</t>
      </text>
    </comment>
    <comment ref="E32" authorId="1" shapeId="0" xr:uid="{0916F638-0761-4985-87A4-15CBAB9DC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accidentally included brazil</t>
      </text>
    </comment>
    <comment ref="F32" authorId="2" shapeId="0" xr:uid="{B6C6BDFD-9984-4ADC-9002-D91673AC5F4F}">
      <text>
        <t>[Threaded comment]
Your version of Excel allows you to read this threaded comment; however, any edits to it will get removed if the file is opened in a newer version of Excel. Learn more: https://go.microsoft.com/fwlink/?linkid=870924
Comment:
    accidentally included brazil</t>
      </text>
    </comment>
    <comment ref="D34" authorId="3" shapeId="0" xr:uid="{3910B2C2-2F9E-493B-8F31-C41D730EFD3F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CAC</t>
      </text>
    </comment>
    <comment ref="E34" authorId="4" shapeId="0" xr:uid="{B4D712C0-21F3-4E09-9D0F-889456B176DE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CAC</t>
      </text>
    </comment>
    <comment ref="F34" authorId="5" shapeId="0" xr:uid="{375534BB-EBDA-4E2D-96DC-728429394C1F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CAC</t>
      </text>
    </comment>
  </commentList>
</comments>
</file>

<file path=xl/sharedStrings.xml><?xml version="1.0" encoding="utf-8"?>
<sst xmlns="http://schemas.openxmlformats.org/spreadsheetml/2006/main" count="10758" uniqueCount="601">
  <si>
    <t>AFG</t>
  </si>
  <si>
    <t>AGO</t>
  </si>
  <si>
    <t>ALB</t>
  </si>
  <si>
    <t>ARG</t>
  </si>
  <si>
    <t>ARM</t>
  </si>
  <si>
    <t>AUS</t>
  </si>
  <si>
    <t>AUT</t>
  </si>
  <si>
    <t>AZE</t>
  </si>
  <si>
    <t>BDI</t>
  </si>
  <si>
    <t>BEN</t>
  </si>
  <si>
    <t>BFA</t>
  </si>
  <si>
    <t>BGD</t>
  </si>
  <si>
    <t>BGR</t>
  </si>
  <si>
    <t>BLR</t>
  </si>
  <si>
    <t>BLT</t>
  </si>
  <si>
    <t>BLX</t>
  </si>
  <si>
    <t>BLZ</t>
  </si>
  <si>
    <t>BOL</t>
  </si>
  <si>
    <t>BRA</t>
  </si>
  <si>
    <t>BTN</t>
  </si>
  <si>
    <t>BWA</t>
  </si>
  <si>
    <t>CAF</t>
  </si>
  <si>
    <t>CAN</t>
  </si>
  <si>
    <t>CHL</t>
  </si>
  <si>
    <t>CHM</t>
  </si>
  <si>
    <t>CHP</t>
  </si>
  <si>
    <t>CIV</t>
  </si>
  <si>
    <t>CMR</t>
  </si>
  <si>
    <t>COD</t>
  </si>
  <si>
    <t>COG</t>
  </si>
  <si>
    <t>COL</t>
  </si>
  <si>
    <t>CRB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</si>
  <si>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</si>
  <si>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</si>
  <si>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</si>
  <si>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</si>
  <si>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</si>
  <si>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</si>
  <si>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</si>
  <si>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</si>
  <si>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</si>
  <si>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</si>
  <si>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</si>
  <si>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</si>
  <si>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ETH</t>
  </si>
  <si>
    <t>FJI</t>
  </si>
  <si>
    <t>FNP</t>
  </si>
  <si>
    <t>FRP</t>
  </si>
  <si>
    <t>GAB</t>
  </si>
  <si>
    <t>GEO</t>
  </si>
  <si>
    <t>GHA</t>
  </si>
  <si>
    <t>GIN</t>
  </si>
  <si>
    <t>GMB</t>
  </si>
  <si>
    <t>GNB</t>
  </si>
  <si>
    <t>GNQ</t>
  </si>
  <si>
    <t>GRC</t>
  </si>
  <si>
    <t>GRL</t>
  </si>
  <si>
    <t>GSA</t>
  </si>
  <si>
    <t>GTM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</si>
  <si>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</si>
  <si>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</si>
  <si>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</si>
  <si>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</si>
  <si>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</si>
  <si>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</si>
  <si>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</si>
  <si>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</si>
  <si>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</si>
  <si>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</si>
  <si>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</si>
  <si>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ITP</t>
  </si>
  <si>
    <t>JAM</t>
  </si>
  <si>
    <t>JOR</t>
  </si>
  <si>
    <t>JPN</t>
  </si>
  <si>
    <t>KAZ</t>
  </si>
  <si>
    <t>KEN</t>
  </si>
  <si>
    <t>KGZ</t>
  </si>
  <si>
    <t>KHM</t>
  </si>
  <si>
    <t>KOR</t>
  </si>
  <si>
    <t>LAO</t>
  </si>
  <si>
    <t>LBN</t>
  </si>
  <si>
    <t>LBR</t>
  </si>
  <si>
    <t>LBY</t>
  </si>
  <si>
    <t>LKA</t>
  </si>
  <si>
    <t>LSO</t>
  </si>
  <si>
    <t>MDA</t>
  </si>
  <si>
    <t>MDG</t>
  </si>
  <si>
    <t>MEX</t>
  </si>
  <si>
    <t>MLI</t>
  </si>
  <si>
    <t>MNG</t>
  </si>
  <si>
    <t>MOR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</si>
  <si>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</si>
  <si>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</si>
  <si>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</si>
  <si>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</si>
  <si>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</si>
  <si>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</si>
  <si>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</si>
  <si>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</si>
  <si>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</si>
  <si>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</si>
  <si>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</si>
  <si>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</si>
  <si>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OPO</t>
  </si>
  <si>
    <t>OSA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</si>
  <si>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</si>
  <si>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</si>
  <si>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</si>
  <si>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</si>
  <si>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</si>
  <si>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</si>
  <si>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</si>
  <si>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</si>
  <si>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</si>
  <si>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PSE</t>
  </si>
  <si>
    <t>RAP</t>
  </si>
  <si>
    <t>ROU</t>
  </si>
  <si>
    <t>RUS</t>
  </si>
  <si>
    <t>RWA</t>
  </si>
  <si>
    <t>SAU</t>
  </si>
  <si>
    <t>SDN</t>
  </si>
  <si>
    <t>SEN</t>
  </si>
  <si>
    <t>SLB</t>
  </si>
  <si>
    <t>SLE</t>
  </si>
  <si>
    <t>SLV</t>
  </si>
  <si>
    <t>SOM</t>
  </si>
  <si>
    <t>SPP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</si>
  <si>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</si>
  <si>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</si>
  <si>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</si>
  <si>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</si>
  <si>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</si>
  <si>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</si>
  <si>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</si>
  <si>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</si>
  <si>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</si>
  <si>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</si>
  <si>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</si>
  <si>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TUN</t>
  </si>
  <si>
    <t>TUR</t>
  </si>
  <si>
    <t>TZA</t>
  </si>
  <si>
    <t>UGA</t>
  </si>
  <si>
    <t>UKP</t>
  </si>
  <si>
    <t>UKR</t>
  </si>
  <si>
    <t>URY</t>
  </si>
  <si>
    <t>USA</t>
  </si>
  <si>
    <t>UZB</t>
  </si>
  <si>
    <t>VEN</t>
  </si>
  <si>
    <t>VNM</t>
  </si>
  <si>
    <t>VUT</t>
  </si>
  <si>
    <t>YEM</t>
  </si>
  <si>
    <t>ZAF</t>
  </si>
  <si>
    <t>ZMB</t>
  </si>
  <si>
    <t>ZWE</t>
  </si>
  <si>
    <t>Afghanistan</t>
  </si>
  <si>
    <t>Angola</t>
  </si>
  <si>
    <t>Albania</t>
  </si>
  <si>
    <t>Argentina</t>
  </si>
  <si>
    <t>Armenia</t>
  </si>
  <si>
    <t>Australia</t>
  </si>
  <si>
    <t>Austria</t>
  </si>
  <si>
    <t>Azerbaijan</t>
  </si>
  <si>
    <t>Burundi</t>
  </si>
  <si>
    <t>Benin</t>
  </si>
  <si>
    <t>Burkina Faso</t>
  </si>
  <si>
    <t>Bangladesh</t>
  </si>
  <si>
    <t>Bulgaria</t>
  </si>
  <si>
    <t>Belarus</t>
  </si>
  <si>
    <t>Baltic States</t>
  </si>
  <si>
    <t>Belgium-Luxembourg</t>
  </si>
  <si>
    <t>Belize</t>
  </si>
  <si>
    <t>Bolivia</t>
  </si>
  <si>
    <t>Brazil</t>
  </si>
  <si>
    <t>Bhutan</t>
  </si>
  <si>
    <t>Botswana</t>
  </si>
  <si>
    <t>Central African Rep.</t>
  </si>
  <si>
    <t>Canada</t>
  </si>
  <si>
    <t>Chile</t>
  </si>
  <si>
    <t>China</t>
  </si>
  <si>
    <t>Switzerland</t>
  </si>
  <si>
    <t>Ivory Coast</t>
  </si>
  <si>
    <t>Cameroon</t>
  </si>
  <si>
    <t>DRC</t>
  </si>
  <si>
    <t>Congo</t>
  </si>
  <si>
    <t>Colombia</t>
  </si>
  <si>
    <t>Other Caribbean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</si>
  <si>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</si>
  <si>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</si>
  <si>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</si>
  <si>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</si>
  <si>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</si>
  <si>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</si>
  <si>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</si>
  <si>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</si>
  <si>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</si>
  <si>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</si>
  <si>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</si>
  <si>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</si>
  <si>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Ethiopia</t>
  </si>
  <si>
    <t>Fiji</t>
  </si>
  <si>
    <t>Finland</t>
  </si>
  <si>
    <t>France</t>
  </si>
  <si>
    <t>Gabon</t>
  </si>
  <si>
    <t>Georgia</t>
  </si>
  <si>
    <t>Ghana</t>
  </si>
  <si>
    <t>Guinea</t>
  </si>
  <si>
    <t>Gambia</t>
  </si>
  <si>
    <t>Guinea-Bissau</t>
  </si>
  <si>
    <t>Equatorial Guinea</t>
  </si>
  <si>
    <t>Greece</t>
  </si>
  <si>
    <t>Greenland</t>
  </si>
  <si>
    <t>Guyanas</t>
  </si>
  <si>
    <t>Guatemala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</si>
  <si>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</si>
  <si>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</si>
  <si>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</si>
  <si>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</si>
  <si>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</si>
  <si>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</si>
  <si>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</si>
  <si>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</si>
  <si>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</si>
  <si>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</si>
  <si>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</si>
  <si>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</si>
  <si>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</si>
  <si>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</si>
  <si>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</si>
  <si>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</si>
  <si>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</si>
  <si>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</si>
  <si>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</si>
  <si>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South Korea</t>
  </si>
  <si>
    <t>Laos</t>
  </si>
  <si>
    <t>Lebanon</t>
  </si>
  <si>
    <t>Liberia</t>
  </si>
  <si>
    <t>Libya</t>
  </si>
  <si>
    <t>Sri Lanka</t>
  </si>
  <si>
    <t>Lesotho</t>
  </si>
  <si>
    <t>Moldova</t>
  </si>
  <si>
    <t>Madagascar</t>
  </si>
  <si>
    <t>Mexico</t>
  </si>
  <si>
    <t>Mali</t>
  </si>
  <si>
    <t>Mongolia</t>
  </si>
  <si>
    <t>Morocco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</si>
  <si>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</si>
  <si>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</si>
  <si>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</si>
  <si>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</si>
  <si>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</si>
  <si>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</si>
  <si>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</si>
  <si>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</si>
  <si>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</si>
  <si>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</si>
  <si>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</si>
  <si>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</si>
  <si>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Other Pacific Ocean</t>
  </si>
  <si>
    <t>Other Southeast Asia</t>
  </si>
  <si>
    <t>Pakistan</t>
  </si>
  <si>
    <t>Panama</t>
  </si>
  <si>
    <t>Peru</t>
  </si>
  <si>
    <t>Philippines</t>
  </si>
  <si>
    <t>Papua New Guinea</t>
  </si>
  <si>
    <t>Poland</t>
  </si>
  <si>
    <t>North Korea</t>
  </si>
  <si>
    <t>Portugal</t>
  </si>
  <si>
    <t>Paraguay</t>
  </si>
  <si>
    <t>Palestine</t>
  </si>
  <si>
    <t>Rest of Arabia</t>
  </si>
  <si>
    <t>Romania</t>
  </si>
  <si>
    <t>Russia</t>
  </si>
  <si>
    <t>Rwanda</t>
  </si>
  <si>
    <t>Saudi Arabia</t>
  </si>
  <si>
    <t>Sudan</t>
  </si>
  <si>
    <t>Senegal</t>
  </si>
  <si>
    <t>Solomon Islands</t>
  </si>
  <si>
    <t>Sierra Leon</t>
  </si>
  <si>
    <t>El Salvador</t>
  </si>
  <si>
    <t>Somalia</t>
  </si>
  <si>
    <t>Spain</t>
  </si>
  <si>
    <t>Slovakia</t>
  </si>
  <si>
    <t>Slovenia</t>
  </si>
  <si>
    <t>Sweden</t>
  </si>
  <si>
    <t>Swaziland</t>
  </si>
  <si>
    <t>Syria</t>
  </si>
  <si>
    <t>Chad</t>
  </si>
  <si>
    <t>Togo</t>
  </si>
  <si>
    <t>Thailand</t>
  </si>
  <si>
    <t>Tajikistan</t>
  </si>
  <si>
    <t>Turkmenistan</t>
  </si>
  <si>
    <t>Timor L'Este</t>
  </si>
  <si>
    <t>Tunisia</t>
  </si>
  <si>
    <t>Turkey</t>
  </si>
  <si>
    <t>Tanzania</t>
  </si>
  <si>
    <t>Uganda</t>
  </si>
  <si>
    <t>UK</t>
  </si>
  <si>
    <t>Ukraine</t>
  </si>
  <si>
    <t>Uruguay</t>
  </si>
  <si>
    <t>Uzbekistan</t>
  </si>
  <si>
    <t>Venezuela</t>
  </si>
  <si>
    <t>Vietnam</t>
  </si>
  <si>
    <t>Vanuatu</t>
  </si>
  <si>
    <t>Yemen</t>
  </si>
  <si>
    <t>South Africa</t>
  </si>
  <si>
    <t>Zambia</t>
  </si>
  <si>
    <t>Zimbabwe</t>
  </si>
  <si>
    <t>Billion 2005 USD in PPP</t>
  </si>
  <si>
    <t>Region</t>
  </si>
  <si>
    <t>Order</t>
  </si>
  <si>
    <t>FAO N</t>
  </si>
  <si>
    <t>Sub-Region</t>
  </si>
  <si>
    <t>AFRICA, SUB-SAHARA</t>
  </si>
  <si>
    <t>SSA, Central</t>
  </si>
  <si>
    <t>MI-L</t>
  </si>
  <si>
    <t>LI</t>
  </si>
  <si>
    <t>SSA, Eastern</t>
  </si>
  <si>
    <t>HI</t>
  </si>
  <si>
    <t>SSA, Horn</t>
  </si>
  <si>
    <t>SSA, Sahel</t>
  </si>
  <si>
    <t>SSA, Southern</t>
  </si>
  <si>
    <t>SSA, Western</t>
  </si>
  <si>
    <t>AMERICA, LAC</t>
  </si>
  <si>
    <t>Caribbean</t>
  </si>
  <si>
    <t>Central America</t>
  </si>
  <si>
    <t>SA, Andean</t>
  </si>
  <si>
    <t>SA, NE</t>
  </si>
  <si>
    <t>SA, Southern Cone</t>
  </si>
  <si>
    <t>AMERICA, NORTH</t>
  </si>
  <si>
    <t>ASIA</t>
  </si>
  <si>
    <t>Asia, Developed</t>
  </si>
  <si>
    <t>NE Asia</t>
  </si>
  <si>
    <t>SE Asia</t>
  </si>
  <si>
    <t>MMR</t>
  </si>
  <si>
    <t>Myanmar</t>
  </si>
  <si>
    <t>Pacific</t>
  </si>
  <si>
    <t>South Asia</t>
  </si>
  <si>
    <t>EUROPE</t>
  </si>
  <si>
    <t>Europe, Northwest</t>
  </si>
  <si>
    <t>Europe, Southern</t>
  </si>
  <si>
    <t>Europe, Transition</t>
  </si>
  <si>
    <t>WANA</t>
  </si>
  <si>
    <t>North Africa</t>
  </si>
  <si>
    <t>West Asia</t>
  </si>
  <si>
    <t>OCEANIA</t>
  </si>
  <si>
    <t>Oceania</t>
  </si>
  <si>
    <t>USSR</t>
  </si>
  <si>
    <t>USSR, Baltic</t>
  </si>
  <si>
    <t>USSR, CAC</t>
  </si>
  <si>
    <t>USSR, East Europe</t>
  </si>
  <si>
    <t>USSR, former</t>
  </si>
  <si>
    <t>World</t>
  </si>
  <si>
    <t>AFRICA, SUB-SAHARA (except SA)</t>
  </si>
  <si>
    <t>EUROPE (except USSR)</t>
  </si>
  <si>
    <t>FSU &amp; Transition Countries</t>
  </si>
  <si>
    <t>ASIA LDC (except West Asia)</t>
  </si>
  <si>
    <t>oceania</t>
  </si>
  <si>
    <t xml:space="preserve">Industrialized Countries </t>
  </si>
  <si>
    <t>Sweet Potato</t>
  </si>
  <si>
    <t>Wheat</t>
  </si>
  <si>
    <t>Groundnut</t>
  </si>
  <si>
    <t>Maize</t>
  </si>
  <si>
    <t>Sorghum</t>
  </si>
  <si>
    <t>Millet</t>
  </si>
  <si>
    <t>Barley</t>
  </si>
  <si>
    <t>Rice</t>
  </si>
  <si>
    <t>Yams</t>
  </si>
  <si>
    <t>Potato</t>
  </si>
  <si>
    <t>Cassava</t>
  </si>
  <si>
    <t>Aggregate across all crops</t>
  </si>
  <si>
    <t>Cereal grains</t>
  </si>
  <si>
    <t>mi-u</t>
  </si>
  <si>
    <t>HC1.9</t>
  </si>
  <si>
    <t>YEAR-HC1.9</t>
  </si>
  <si>
    <t>GAP1.9</t>
  </si>
  <si>
    <t>YEAR-GAP1.9</t>
  </si>
  <si>
    <t>HC3.2</t>
  </si>
  <si>
    <t>YEAR-HC3.2</t>
  </si>
  <si>
    <t>GAP3.2</t>
  </si>
  <si>
    <t>YEAR-GAP3.2</t>
  </si>
  <si>
    <t>POP2015</t>
  </si>
  <si>
    <t>..</t>
  </si>
  <si>
    <t>TOTAL LDC</t>
  </si>
  <si>
    <t>SSA</t>
  </si>
  <si>
    <t>LAC</t>
  </si>
  <si>
    <t>Commodity</t>
  </si>
  <si>
    <t>Cereal Grains</t>
  </si>
  <si>
    <t>Sweet potato</t>
  </si>
  <si>
    <t>Groundnuts</t>
  </si>
  <si>
    <t>Notes:</t>
  </si>
  <si>
    <t>Pulses, total</t>
  </si>
  <si>
    <t>(%)</t>
  </si>
  <si>
    <t>Poverty Data (World Development Indicators, accessed 2/5/2018), for latest available year</t>
  </si>
  <si>
    <t>VARIABLE DEFINITIONS</t>
  </si>
  <si>
    <t>$1.9 Poverty headcount index: Percent of population earning less than $1.9 per day</t>
  </si>
  <si>
    <t>$3.2 Poverty headcount index: Percent of population earning less than $3.2 per day</t>
  </si>
  <si>
    <t>National population in 2015</t>
  </si>
  <si>
    <t>$1.9 Poverty gap index: Difference between $1.9 and median income of population earning less than $1.9 per day as percentage of $1.9</t>
  </si>
  <si>
    <t>$3.2 Poverty gap index: Difference between $3.2 and median income of population earning less than $3.2 per day as percentage of $3.2</t>
  </si>
  <si>
    <t>YEAR-xxx</t>
  </si>
  <si>
    <t>Latest available year for poverty data.</t>
  </si>
  <si>
    <t xml:space="preserve">Income </t>
  </si>
  <si>
    <t>LDC</t>
  </si>
  <si>
    <t>Cty</t>
  </si>
  <si>
    <t>Country Name</t>
  </si>
  <si>
    <t>OAO</t>
  </si>
  <si>
    <t>OBN</t>
  </si>
  <si>
    <t>OIO</t>
  </si>
  <si>
    <t>Other Atlantic</t>
  </si>
  <si>
    <t>Other Balkans</t>
  </si>
  <si>
    <t>Other Indian Ocean</t>
  </si>
  <si>
    <t>SG0.25</t>
  </si>
  <si>
    <t>PovHC1.9</t>
  </si>
  <si>
    <t>PovGAP1.9</t>
  </si>
  <si>
    <t>PovHC3.2</t>
  </si>
  <si>
    <t>PovGAP3.2</t>
  </si>
  <si>
    <t>TOTAL</t>
  </si>
  <si>
    <t>Beans</t>
  </si>
  <si>
    <t>Cowpea</t>
  </si>
  <si>
    <t>Lentil</t>
  </si>
  <si>
    <t>Chickpea</t>
  </si>
  <si>
    <t>Pigeon Pea</t>
  </si>
  <si>
    <t>Other Pulses</t>
  </si>
  <si>
    <t>Share of all crop total</t>
  </si>
  <si>
    <t>Share of own crop LDC total by region</t>
  </si>
  <si>
    <t>Developing Countries (large group)</t>
  </si>
  <si>
    <t>Developing countries (small group)</t>
  </si>
  <si>
    <t>ES for LDC in 2030 from yield shock</t>
  </si>
  <si>
    <t>ES share</t>
  </si>
  <si>
    <t>ES weighted by poverty headcount</t>
  </si>
  <si>
    <t>ES weighted by poverty gap</t>
  </si>
  <si>
    <t xml:space="preserve">3. Economic surplus (ES) is the benefits to producers and consumers from the yield shock. </t>
  </si>
  <si>
    <t xml:space="preserve">Sources: Economic Surplus estimates generated by IFPRI's IMPACT Model. Poverty headcount and poverty gap indexes are from World Development Indicators, latest available year. </t>
  </si>
  <si>
    <t>Poverty headcount and poverty gap from World Bank World Development Indicators. Population from United Nations.</t>
  </si>
  <si>
    <t>Large group</t>
  </si>
  <si>
    <t>Small group</t>
  </si>
  <si>
    <t>Yes</t>
  </si>
  <si>
    <t>Relative Benefits from Accelerating the Rate of Crop Improvement in Sub-Saharan Africa (SSA) -- ECONOMIC SURPLUS MODEL</t>
  </si>
  <si>
    <t>SSA, All countries</t>
  </si>
  <si>
    <t>Total for all crops</t>
  </si>
  <si>
    <t>Total</t>
  </si>
  <si>
    <t>Soybean</t>
  </si>
  <si>
    <t>Oilseeds &amp; Pulses</t>
  </si>
  <si>
    <t>Roots, Tubers &amp; Bananas</t>
  </si>
  <si>
    <t xml:space="preserve">4. ES weighted by poverty headcount: ES in each country is multiplied by its $1.9/day poverty headcount index (share of population earning less than $1.9/day).  </t>
  </si>
  <si>
    <t>1. Table shows benefits in 2030 from increasing rate of crop yield improvement by 25%/year multiplicatively above baseline yield growth over 2010-30. Yield shock is applied to one commodity at a time, holding other crops to their baseline rate of yield growth.</t>
  </si>
  <si>
    <t>2. Yield shock affects all LDCs except China, Brazil and Southern Cone countries.</t>
  </si>
  <si>
    <t xml:space="preserve">5. ES weighted by poverty gap: ES in each country is multiplied by its poverty headcount index and its poverty gap index. The poverty gap is the difference between $1.9 and the mean income of the poor in a country, expressed as a percent of $1.9. </t>
  </si>
  <si>
    <t>Central: Cameroon, Central African Republic, Chad, Congo, DRC, Eq. Guinea, Gabon, Sao Tome &amp; Principe</t>
  </si>
  <si>
    <t>Eastern: Burundi, Djibouti, Eriteria, Ethiopia, Kenya, Rwanda, Somalia, South Sudan, Sudan, Uganda</t>
  </si>
  <si>
    <t>Southern: Angola, Botswana, Comoros, Lesotho, Madagascar, Malawi, Mauritius, Mozambique, Namibia, Seychelles, South Africa, Swaziland, Tanzania, Zambia, Zimbabwe</t>
  </si>
  <si>
    <t>(million$)</t>
  </si>
  <si>
    <t>Banana</t>
  </si>
  <si>
    <t>Plantain</t>
  </si>
  <si>
    <t>WANA-CAC</t>
  </si>
  <si>
    <t>LAC (exlcuding Brazil, Southern Cone)</t>
  </si>
  <si>
    <t>CAC</t>
  </si>
  <si>
    <t>C America</t>
  </si>
  <si>
    <t>Carribean</t>
  </si>
  <si>
    <t>SA, Andes</t>
  </si>
  <si>
    <t>Relative Benefits from Accelerating the Rate of Crop Improvement by Region -- ECONOMIC SURPLUS MODEL</t>
  </si>
  <si>
    <t>alb</t>
  </si>
  <si>
    <t>arg</t>
  </si>
  <si>
    <t>arm</t>
  </si>
  <si>
    <t>aus</t>
  </si>
  <si>
    <t>aut</t>
  </si>
  <si>
    <t>aze</t>
  </si>
  <si>
    <t>ben</t>
  </si>
  <si>
    <t>bfa</t>
  </si>
  <si>
    <t>bgd</t>
  </si>
  <si>
    <t>bgr</t>
  </si>
  <si>
    <t>blr</t>
  </si>
  <si>
    <t>bol</t>
  </si>
  <si>
    <t>bra</t>
  </si>
  <si>
    <t>bwa</t>
  </si>
  <si>
    <t>can</t>
  </si>
  <si>
    <t>chl</t>
  </si>
  <si>
    <t>civ</t>
  </si>
  <si>
    <t>cmr</t>
  </si>
  <si>
    <t>col</t>
  </si>
  <si>
    <t>cri</t>
  </si>
  <si>
    <t>cyp</t>
  </si>
  <si>
    <t>cze</t>
  </si>
  <si>
    <t>deu</t>
  </si>
  <si>
    <t>dnk</t>
  </si>
  <si>
    <t>ecu</t>
  </si>
  <si>
    <t>egy</t>
  </si>
  <si>
    <t>eth</t>
  </si>
  <si>
    <t>geo</t>
  </si>
  <si>
    <t>gha</t>
  </si>
  <si>
    <t>gin</t>
  </si>
  <si>
    <t>grc</t>
  </si>
  <si>
    <t>gtm</t>
  </si>
  <si>
    <t>hnd</t>
  </si>
  <si>
    <t>hrv</t>
  </si>
  <si>
    <t>hun</t>
  </si>
  <si>
    <t>idn</t>
  </si>
  <si>
    <t>ind</t>
  </si>
  <si>
    <t>irl</t>
  </si>
  <si>
    <t>irn</t>
  </si>
  <si>
    <t>isr</t>
  </si>
  <si>
    <t>jpn</t>
  </si>
  <si>
    <t>kaz</t>
  </si>
  <si>
    <t>ken</t>
  </si>
  <si>
    <t>kgz</t>
  </si>
  <si>
    <t>khm</t>
  </si>
  <si>
    <t>kor</t>
  </si>
  <si>
    <t>lao</t>
  </si>
  <si>
    <t>lka</t>
  </si>
  <si>
    <t>mdg</t>
  </si>
  <si>
    <t>mex</t>
  </si>
  <si>
    <t>mng</t>
  </si>
  <si>
    <t>moz</t>
  </si>
  <si>
    <t>mwi</t>
  </si>
  <si>
    <t>mys</t>
  </si>
  <si>
    <t>nam</t>
  </si>
  <si>
    <t>nga</t>
  </si>
  <si>
    <t>nic</t>
  </si>
  <si>
    <t>nld</t>
  </si>
  <si>
    <t>nor</t>
  </si>
  <si>
    <t>npl</t>
  </si>
  <si>
    <t>nzl</t>
  </si>
  <si>
    <t>pak</t>
  </si>
  <si>
    <t>pan</t>
  </si>
  <si>
    <t>per</t>
  </si>
  <si>
    <t>phl</t>
  </si>
  <si>
    <t>pol</t>
  </si>
  <si>
    <t>prt</t>
  </si>
  <si>
    <t>pry</t>
  </si>
  <si>
    <t>rou</t>
  </si>
  <si>
    <t>rus</t>
  </si>
  <si>
    <t>rwa</t>
  </si>
  <si>
    <t>sau</t>
  </si>
  <si>
    <t>sen</t>
  </si>
  <si>
    <t>slv</t>
  </si>
  <si>
    <t>svk</t>
  </si>
  <si>
    <t>svn</t>
  </si>
  <si>
    <t>swe</t>
  </si>
  <si>
    <t>tgo</t>
  </si>
  <si>
    <t>tha</t>
  </si>
  <si>
    <t>tun</t>
  </si>
  <si>
    <t>tur</t>
  </si>
  <si>
    <t>tza</t>
  </si>
  <si>
    <t>uga</t>
  </si>
  <si>
    <t>ukr</t>
  </si>
  <si>
    <t>ury</t>
  </si>
  <si>
    <t>usa</t>
  </si>
  <si>
    <t>ven</t>
  </si>
  <si>
    <t>vnm</t>
  </si>
  <si>
    <t>zaf</t>
  </si>
  <si>
    <t>zmb</t>
  </si>
  <si>
    <t>zwe</t>
  </si>
  <si>
    <t>barl SG25f</t>
  </si>
  <si>
    <t>bean SG25f</t>
  </si>
  <si>
    <t>cass SG25f</t>
  </si>
  <si>
    <t>chkp SG25f</t>
  </si>
  <si>
    <t>cowp SG25f</t>
  </si>
  <si>
    <t>grnd SG25f</t>
  </si>
  <si>
    <t>lent SG25f</t>
  </si>
  <si>
    <t>maiz SG25f</t>
  </si>
  <si>
    <t>mill SG25f</t>
  </si>
  <si>
    <t>opul SG25f</t>
  </si>
  <si>
    <t>pigp SG25f</t>
  </si>
  <si>
    <t>pota SG25f</t>
  </si>
  <si>
    <t>rice SG25f</t>
  </si>
  <si>
    <t>sorg SG25f</t>
  </si>
  <si>
    <t>swpt SG25f</t>
  </si>
  <si>
    <t>whea SG25f</t>
  </si>
  <si>
    <t>yams SG25f</t>
  </si>
  <si>
    <t>bana SG25f</t>
  </si>
  <si>
    <t>plnt SG25f</t>
  </si>
  <si>
    <t>bnpl SG25f</t>
  </si>
  <si>
    <t>soyb SG25f</t>
  </si>
  <si>
    <t>puls SG25f</t>
  </si>
  <si>
    <t>Change in GDP 2030</t>
  </si>
  <si>
    <t>relative to HGEM</t>
  </si>
  <si>
    <t>in billion USD</t>
  </si>
  <si>
    <t>x</t>
  </si>
  <si>
    <t>SG0.25f</t>
  </si>
  <si>
    <t>All results use small group, 25% multiplicative yield shock</t>
  </si>
  <si>
    <t>Table 4a. Economic Surplus Model Results: Changes in economy-wide income in 2030 from faster productivity growth, as modeled by the IMPACT model</t>
  </si>
  <si>
    <t>Asia</t>
  </si>
  <si>
    <t>Aggregate benefits</t>
  </si>
  <si>
    <t>Roots,tubers &amp; bananas</t>
  </si>
  <si>
    <t>Oilseeds &amp; pulses</t>
  </si>
  <si>
    <t>ES weighted by:</t>
  </si>
  <si>
    <t>poverty count</t>
  </si>
  <si>
    <t>poverty 
gap</t>
  </si>
  <si>
    <t>ES 
share</t>
  </si>
  <si>
    <t>Economic surplus 
(ES)</t>
  </si>
  <si>
    <t xml:space="preserve">ECONOMIC SURPLUS MODEL 
</t>
  </si>
  <si>
    <t xml:space="preserve">SSA, Western </t>
  </si>
  <si>
    <t xml:space="preserve">6. SSA Regions: </t>
  </si>
  <si>
    <t>Western: Benin, Burkina Faso, Cape Verde, Cote d'Ivoire, Gambia, Ghana, Guinea, Guinea-Bissau, Liberia, Mali, Niger, Nigeria, Senegal, Sierra Leone, Togo</t>
  </si>
  <si>
    <r>
      <t xml:space="preserve">  beans (</t>
    </r>
    <r>
      <rPr>
        <i/>
        <sz val="8"/>
        <rFont val="Arial"/>
        <family val="2"/>
      </rPr>
      <t>phaseolus</t>
    </r>
    <r>
      <rPr>
        <sz val="8"/>
        <rFont val="Arial"/>
        <family val="2"/>
      </rPr>
      <t>)</t>
    </r>
  </si>
  <si>
    <r>
      <t xml:space="preserve">  chickpea (</t>
    </r>
    <r>
      <rPr>
        <i/>
        <sz val="8"/>
        <rFont val="Arial"/>
        <family val="2"/>
      </rPr>
      <t>cicer</t>
    </r>
    <r>
      <rPr>
        <sz val="8"/>
        <rFont val="Arial"/>
        <family val="2"/>
      </rPr>
      <t>)</t>
    </r>
  </si>
  <si>
    <r>
      <t xml:space="preserve">  cowpea (</t>
    </r>
    <r>
      <rPr>
        <i/>
        <sz val="8"/>
        <rFont val="Arial"/>
        <family val="2"/>
      </rPr>
      <t>vigna unguiculata</t>
    </r>
    <r>
      <rPr>
        <sz val="8"/>
        <rFont val="Arial"/>
        <family val="2"/>
      </rPr>
      <t>)</t>
    </r>
  </si>
  <si>
    <r>
      <t xml:space="preserve">  pigeonpea (</t>
    </r>
    <r>
      <rPr>
        <i/>
        <sz val="8"/>
        <rFont val="Arial"/>
        <family val="2"/>
      </rPr>
      <t>cajanus</t>
    </r>
    <r>
      <rPr>
        <sz val="8"/>
        <rFont val="Arial"/>
        <family val="2"/>
      </rPr>
      <t>)</t>
    </r>
  </si>
  <si>
    <r>
      <t xml:space="preserve">  lentil (</t>
    </r>
    <r>
      <rPr>
        <i/>
        <sz val="8"/>
        <rFont val="Arial"/>
        <family val="2"/>
      </rPr>
      <t>lens</t>
    </r>
    <r>
      <rPr>
        <sz val="8"/>
        <rFont val="Arial"/>
        <family val="2"/>
      </rPr>
      <t>)</t>
    </r>
  </si>
  <si>
    <r>
      <t xml:space="preserve">  other pulses (</t>
    </r>
    <r>
      <rPr>
        <i/>
        <sz val="8"/>
        <rFont val="Arial"/>
        <family val="2"/>
      </rPr>
      <t>pisum</t>
    </r>
    <r>
      <rPr>
        <sz val="8"/>
        <rFont val="Arial"/>
        <family val="2"/>
      </rPr>
      <t>)</t>
    </r>
  </si>
  <si>
    <t>All results use small group, 25% multiplicative yield shock (NEW FIGURES WITH CORRECTED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</si>
</sst>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00"/>
    <numFmt numFmtId="166" formatCode="0.0000"/>
    <numFmt numFmtId="167" formatCode="#,##0.0"/>
    <numFmt numFmtId="168" formatCode="#,##0.000"/>
    <numFmt numFmtId="169" formatCode="0.00000"/>
    <numFmt numFmtId="170" formatCode="#,##0.00000"/>
    <numFmt numFmtId="171" formatCode="#,##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color indexed="81"/>
      <name val="Tahoma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3" fillId="0" borderId="0" xfId="0" applyFont="1"/>
    <xf numFmtId="1" fontId="3" fillId="0" borderId="0" xfId="0" applyNumberFormat="1" applyFont="1"/>
    <xf numFmtId="0" fontId="2" fillId="0" borderId="0" xfId="0" applyFont="1"/>
    <xf numFmtId="165" fontId="0" fillId="0" borderId="0" xfId="0" applyNumberFormat="1"/>
    <xf numFmtId="1" fontId="4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165" fontId="1" fillId="0" borderId="0" xfId="0" applyNumberFormat="1" applyFont="1"/>
    <xf numFmtId="0" fontId="6" fillId="0" borderId="0" xfId="0" applyFont="1"/>
    <xf numFmtId="0" fontId="3" fillId="0" borderId="0" xfId="0" applyFont="1" applyFill="1" applyAlignment="1">
      <alignment horizontal="center"/>
    </xf>
    <xf numFmtId="0" fontId="7" fillId="0" borderId="0" xfId="0" applyFont="1"/>
    <xf numFmtId="166" fontId="1" fillId="0" borderId="0" xfId="0" applyNumberFormat="1" applyFont="1"/>
    <xf numFmtId="166" fontId="4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166" fontId="8" fillId="0" borderId="0" xfId="0" applyNumberFormat="1" applyFont="1"/>
    <xf numFmtId="0" fontId="8" fillId="0" borderId="0" xfId="0" applyFont="1"/>
    <xf numFmtId="0" fontId="0" fillId="3" borderId="0" xfId="0" applyFill="1"/>
    <xf numFmtId="0" fontId="7" fillId="0" borderId="0" xfId="0" applyFont="1" applyFill="1"/>
    <xf numFmtId="1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/>
    <xf numFmtId="2" fontId="7" fillId="2" borderId="0" xfId="0" applyNumberFormat="1" applyFont="1" applyFill="1"/>
    <xf numFmtId="1" fontId="7" fillId="2" borderId="0" xfId="0" applyNumberFormat="1" applyFont="1" applyFill="1"/>
    <xf numFmtId="2" fontId="7" fillId="2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4" fontId="9" fillId="3" borderId="0" xfId="0" applyNumberFormat="1" applyFont="1" applyFill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168" fontId="0" fillId="0" borderId="0" xfId="0" applyNumberFormat="1"/>
    <xf numFmtId="168" fontId="1" fillId="4" borderId="0" xfId="0" applyNumberFormat="1" applyFont="1" applyFill="1" applyBorder="1" applyAlignment="1">
      <alignment horizontal="center" vertical="center"/>
    </xf>
    <xf numFmtId="168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0" fontId="3" fillId="0" borderId="0" xfId="0" applyFont="1" applyFill="1"/>
    <xf numFmtId="0" fontId="4" fillId="5" borderId="0" xfId="0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166" fontId="1" fillId="4" borderId="0" xfId="0" applyNumberFormat="1" applyFont="1" applyFill="1" applyBorder="1" applyAlignment="1">
      <alignment horizontal="center" vertical="center"/>
    </xf>
    <xf numFmtId="169" fontId="3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1" fontId="1" fillId="0" borderId="0" xfId="0" applyNumberFormat="1" applyFont="1"/>
    <xf numFmtId="0" fontId="10" fillId="0" borderId="0" xfId="0" applyFont="1"/>
    <xf numFmtId="1" fontId="4" fillId="7" borderId="0" xfId="0" applyNumberFormat="1" applyFont="1" applyFill="1"/>
    <xf numFmtId="0" fontId="1" fillId="8" borderId="0" xfId="0" applyFont="1" applyFill="1" applyBorder="1" applyAlignment="1">
      <alignment horizontal="center" vertical="center"/>
    </xf>
    <xf numFmtId="0" fontId="0" fillId="7" borderId="0" xfId="0" applyFill="1"/>
    <xf numFmtId="168" fontId="1" fillId="8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8" fontId="1" fillId="6" borderId="0" xfId="0" applyNumberFormat="1" applyFont="1" applyFill="1"/>
    <xf numFmtId="168" fontId="0" fillId="6" borderId="0" xfId="0" applyNumberFormat="1" applyFill="1"/>
    <xf numFmtId="0" fontId="3" fillId="0" borderId="0" xfId="0" applyFont="1"/>
    <xf numFmtId="164" fontId="11" fillId="0" borderId="0" xfId="0" applyNumberFormat="1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 indent="2"/>
    </xf>
    <xf numFmtId="4" fontId="3" fillId="0" borderId="0" xfId="0" applyNumberFormat="1" applyFont="1" applyAlignment="1">
      <alignment horizontal="right" vertical="center" indent="2"/>
    </xf>
    <xf numFmtId="3" fontId="3" fillId="0" borderId="0" xfId="0" applyNumberFormat="1" applyFont="1" applyBorder="1" applyAlignment="1">
      <alignment horizontal="right" vertical="center" indent="2"/>
    </xf>
    <xf numFmtId="4" fontId="3" fillId="0" borderId="0" xfId="0" applyNumberFormat="1" applyFont="1" applyBorder="1" applyAlignment="1">
      <alignment horizontal="right" vertical="center" indent="2"/>
    </xf>
    <xf numFmtId="4" fontId="3" fillId="0" borderId="3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horizontal="right" vertical="center" wrapText="1" indent="2"/>
    </xf>
    <xf numFmtId="4" fontId="3" fillId="0" borderId="3" xfId="0" applyNumberFormat="1" applyFont="1" applyBorder="1" applyAlignment="1">
      <alignment horizontal="right" vertical="center" indent="2"/>
    </xf>
    <xf numFmtId="167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167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4" fontId="4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right" vertical="center" indent="2"/>
    </xf>
    <xf numFmtId="167" fontId="3" fillId="0" borderId="0" xfId="0" applyNumberFormat="1" applyFont="1" applyBorder="1" applyAlignment="1">
      <alignment horizontal="right" vertical="center" indent="2"/>
    </xf>
    <xf numFmtId="3" fontId="3" fillId="0" borderId="0" xfId="0" applyNumberFormat="1" applyFont="1" applyAlignment="1">
      <alignment vertical="center"/>
    </xf>
    <xf numFmtId="167" fontId="4" fillId="0" borderId="0" xfId="0" applyNumberFormat="1" applyFont="1" applyBorder="1" applyAlignment="1">
      <alignment horizontal="right" vertical="center" indent="2"/>
    </xf>
    <xf numFmtId="167" fontId="3" fillId="0" borderId="3" xfId="0" applyNumberFormat="1" applyFont="1" applyBorder="1" applyAlignment="1">
      <alignment horizontal="right" vertical="center" indent="2"/>
    </xf>
    <xf numFmtId="3" fontId="3" fillId="0" borderId="3" xfId="0" applyNumberFormat="1" applyFont="1" applyBorder="1" applyAlignment="1">
      <alignment horizontal="right" vertical="center" indent="2"/>
    </xf>
    <xf numFmtId="0" fontId="3" fillId="0" borderId="3" xfId="0" applyFont="1" applyBorder="1" applyAlignment="1">
      <alignment vertical="center"/>
    </xf>
    <xf numFmtId="4" fontId="4" fillId="0" borderId="0" xfId="0" applyNumberFormat="1" applyFont="1" applyAlignment="1">
      <alignment vertical="center"/>
    </xf>
    <xf numFmtId="167" fontId="3" fillId="6" borderId="0" xfId="0" applyNumberFormat="1" applyFont="1" applyFill="1" applyBorder="1" applyAlignment="1">
      <alignment horizontal="right" vertical="center" indent="2"/>
    </xf>
    <xf numFmtId="0" fontId="3" fillId="0" borderId="0" xfId="0" applyFont="1" applyAlignment="1">
      <alignment horizontal="right" vertical="center" indent="2"/>
    </xf>
    <xf numFmtId="4" fontId="4" fillId="0" borderId="3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lser, Timothy (IFPRI)" id="{F5A2DBC8-04C5-4B3E-8CD1-A528FCE95630}" userId="S::T.SULSER@cgiar.org::05855b4b-b2a0-4b3a-a5ba-7662141f31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2" dT="2020-01-16T05:53:19.65" personId="{F5A2DBC8-04C5-4B3E-8CD1-A528FCE95630}" id="{B58FA686-BDA0-41F2-B22B-8B5F675ECF12}">
    <text>accidentally included brazil</text>
  </threadedComment>
  <threadedComment ref="E32" dT="2020-01-16T05:53:19.65" personId="{F5A2DBC8-04C5-4B3E-8CD1-A528FCE95630}" id="{0916F638-0761-4985-87A4-15CBAB9DC5D6}">
    <text>accidentally included brazil</text>
  </threadedComment>
  <threadedComment ref="F32" dT="2020-01-16T05:53:19.65" personId="{F5A2DBC8-04C5-4B3E-8CD1-A528FCE95630}" id="{B6C6BDFD-9984-4ADC-9002-D91673AC5F4F}">
    <text>accidentally included brazil</text>
  </threadedComment>
  <threadedComment ref="D34" dT="2020-01-16T05:54:07.54" personId="{F5A2DBC8-04C5-4B3E-8CD1-A528FCE95630}" id="{3910B2C2-2F9E-493B-8F31-C41D730EFD3F}">
    <text>missing CAC</text>
  </threadedComment>
  <threadedComment ref="E34" dT="2020-01-16T05:54:07.54" personId="{F5A2DBC8-04C5-4B3E-8CD1-A528FCE95630}" id="{B4D712C0-21F3-4E09-9D0F-889456B176DE}">
    <text>missing CAC</text>
  </threadedComment>
  <threadedComment ref="F34" dT="2020-01-16T05:54:07.54" personId="{F5A2DBC8-04C5-4B3E-8CD1-A528FCE95630}" id="{375534BB-EBDA-4E2D-96DC-728429394C1F}">
    <text>missing CAC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0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J3" sqref="J3"/>
    </sheetView>
  </sheetViews>
  <sheetFormatPr defaultColWidth="9.1796875" defaultRowHeight="14.5" x14ac:dyDescent="0.35"/>
  <cols>
    <col min="1" max="1" width="5.54296875" style="14" customWidth="1"/>
    <col min="2" max="2" width="5.6328125" style="14" customWidth="1"/>
    <col min="3" max="3" width="6.26953125" style="30" customWidth="1"/>
    <col min="4" max="4" width="17.1796875" style="14" customWidth="1"/>
    <col min="5" max="5" width="22.1796875" style="14" customWidth="1"/>
    <col min="6" max="6" width="17.453125" style="14" customWidth="1"/>
    <col min="7" max="7" width="4.6328125" style="14" customWidth="1"/>
    <col min="8" max="8" width="4.36328125" style="14" customWidth="1"/>
    <col min="9" max="9" width="6.26953125" style="22" bestFit="1" customWidth="1"/>
    <col min="10" max="10" width="10.08984375" style="14" bestFit="1" customWidth="1"/>
    <col min="11" max="11" width="7.36328125" style="14" bestFit="1" customWidth="1"/>
    <col min="12" max="12" width="9.1796875" style="14" bestFit="1" customWidth="1"/>
    <col min="13" max="13" width="8.36328125" style="14" bestFit="1" customWidth="1"/>
    <col min="14" max="14" width="10.1796875" style="14" bestFit="1" customWidth="1"/>
    <col min="15" max="15" width="7.36328125" style="14" bestFit="1" customWidth="1"/>
    <col min="16" max="16" width="9.1796875" style="14" bestFit="1" customWidth="1"/>
    <col min="17" max="17" width="8.36328125" style="14" bestFit="1" customWidth="1"/>
    <col min="18" max="18" width="10.1796875" style="14" bestFit="1" customWidth="1"/>
    <col min="19" max="19" width="6.1796875" customWidth="1"/>
    <col min="20" max="20" width="5.36328125" style="14" bestFit="1" customWidth="1"/>
    <col min="21" max="21" width="4.6328125" style="14" bestFit="1" customWidth="1"/>
    <col min="22" max="22" width="5.1796875" style="14" bestFit="1" customWidth="1"/>
    <col min="23" max="23" width="5.54296875" style="14" bestFit="1" customWidth="1"/>
    <col min="24" max="16384" width="9.1796875" style="14"/>
  </cols>
  <sheetData>
    <row r="1" spans="1:23" x14ac:dyDescent="0.35">
      <c r="A1" s="14" t="s">
        <v>392</v>
      </c>
    </row>
    <row r="2" spans="1:23" x14ac:dyDescent="0.35">
      <c r="A2" s="45" t="s">
        <v>309</v>
      </c>
      <c r="B2" s="46" t="s">
        <v>310</v>
      </c>
      <c r="C2" s="47" t="s">
        <v>403</v>
      </c>
      <c r="D2" s="48" t="s">
        <v>404</v>
      </c>
      <c r="E2" s="48" t="s">
        <v>308</v>
      </c>
      <c r="F2" s="48" t="s">
        <v>311</v>
      </c>
      <c r="G2" s="48" t="s">
        <v>434</v>
      </c>
      <c r="H2" s="48" t="s">
        <v>435</v>
      </c>
      <c r="I2" s="48" t="s">
        <v>401</v>
      </c>
      <c r="J2" s="24" t="s">
        <v>380</v>
      </c>
      <c r="K2" s="14" t="s">
        <v>412</v>
      </c>
      <c r="L2" s="23" t="s">
        <v>373</v>
      </c>
      <c r="M2" s="14" t="s">
        <v>413</v>
      </c>
      <c r="N2" s="23" t="s">
        <v>375</v>
      </c>
      <c r="O2" s="14" t="s">
        <v>414</v>
      </c>
      <c r="P2" s="23" t="s">
        <v>377</v>
      </c>
      <c r="Q2" s="14" t="s">
        <v>415</v>
      </c>
      <c r="R2" s="23" t="s">
        <v>379</v>
      </c>
      <c r="T2"/>
      <c r="V2"/>
    </row>
    <row r="3" spans="1:23" x14ac:dyDescent="0.35">
      <c r="A3" s="4">
        <v>104</v>
      </c>
      <c r="B3" s="5">
        <v>2</v>
      </c>
      <c r="C3" s="13" t="s">
        <v>0</v>
      </c>
      <c r="D3" s="44" t="s">
        <v>154</v>
      </c>
      <c r="E3" s="4" t="s">
        <v>329</v>
      </c>
      <c r="F3" s="4" t="s">
        <v>336</v>
      </c>
      <c r="G3" s="4" t="s">
        <v>436</v>
      </c>
      <c r="H3" s="4" t="s">
        <v>436</v>
      </c>
      <c r="I3" s="44" t="s">
        <v>315</v>
      </c>
      <c r="J3" s="24">
        <v>33736494</v>
      </c>
      <c r="K3" s="25" t="s">
        <v>381</v>
      </c>
      <c r="L3" s="25" t="s">
        <v>381</v>
      </c>
      <c r="M3" s="25" t="s">
        <v>381</v>
      </c>
      <c r="N3" s="25" t="s">
        <v>381</v>
      </c>
      <c r="O3" s="25" t="s">
        <v>381</v>
      </c>
      <c r="P3" s="25" t="s">
        <v>381</v>
      </c>
      <c r="Q3" s="25" t="s">
        <v>381</v>
      </c>
      <c r="R3" s="25" t="s">
        <v>381</v>
      </c>
      <c r="T3" t="s">
        <v>0</v>
      </c>
      <c r="U3" s="14" t="b">
        <f t="shared" ref="U3:U66" si="0">C3=T3</f>
        <v>1</v>
      </c>
      <c r="V3" t="s">
        <v>0</v>
      </c>
      <c r="W3" s="14" t="b">
        <f>+V3=C3</f>
        <v>1</v>
      </c>
    </row>
    <row r="4" spans="1:23" x14ac:dyDescent="0.35">
      <c r="A4" s="4">
        <v>27</v>
      </c>
      <c r="B4" s="5">
        <v>7</v>
      </c>
      <c r="C4" s="13" t="s">
        <v>1</v>
      </c>
      <c r="D4" s="44" t="s">
        <v>155</v>
      </c>
      <c r="E4" s="4" t="s">
        <v>312</v>
      </c>
      <c r="F4" s="4" t="s">
        <v>313</v>
      </c>
      <c r="G4" s="4" t="s">
        <v>436</v>
      </c>
      <c r="H4" s="4" t="s">
        <v>436</v>
      </c>
      <c r="I4" s="44" t="s">
        <v>314</v>
      </c>
      <c r="J4" s="24">
        <v>27859305</v>
      </c>
      <c r="K4" s="26">
        <v>30.1</v>
      </c>
      <c r="L4" s="23">
        <v>2008</v>
      </c>
      <c r="M4" s="26">
        <v>9.6</v>
      </c>
      <c r="N4" s="23">
        <v>2008</v>
      </c>
      <c r="O4" s="26">
        <v>55.7</v>
      </c>
      <c r="P4" s="23">
        <v>2008</v>
      </c>
      <c r="Q4" s="26">
        <v>23.6</v>
      </c>
      <c r="R4" s="23">
        <v>2008</v>
      </c>
      <c r="T4" t="s">
        <v>1</v>
      </c>
      <c r="U4" s="14" t="b">
        <f t="shared" si="0"/>
        <v>1</v>
      </c>
      <c r="V4" t="s">
        <v>1</v>
      </c>
      <c r="W4" s="14" t="b">
        <f t="shared" ref="W4:W67" si="1">+V4=C4</f>
        <v>1</v>
      </c>
    </row>
    <row r="5" spans="1:23" x14ac:dyDescent="0.35">
      <c r="A5" s="4">
        <v>130</v>
      </c>
      <c r="B5" s="5">
        <v>3</v>
      </c>
      <c r="C5" s="13" t="s">
        <v>2</v>
      </c>
      <c r="D5" s="44" t="s">
        <v>156</v>
      </c>
      <c r="E5" s="4" t="s">
        <v>337</v>
      </c>
      <c r="F5" s="4" t="s">
        <v>340</v>
      </c>
      <c r="G5" s="4"/>
      <c r="H5" s="4"/>
      <c r="I5" s="44" t="s">
        <v>371</v>
      </c>
      <c r="J5" s="24">
        <v>2880703</v>
      </c>
      <c r="K5" s="27"/>
      <c r="L5" s="28"/>
      <c r="M5" s="27"/>
      <c r="N5" s="28"/>
      <c r="O5" s="27"/>
      <c r="P5" s="28"/>
      <c r="Q5" s="27"/>
      <c r="R5" s="28"/>
      <c r="T5" t="s">
        <v>2</v>
      </c>
      <c r="U5" s="14" t="b">
        <f t="shared" si="0"/>
        <v>1</v>
      </c>
      <c r="V5" t="s">
        <v>461</v>
      </c>
      <c r="W5" s="14" t="b">
        <f t="shared" si="1"/>
        <v>1</v>
      </c>
    </row>
    <row r="6" spans="1:23" x14ac:dyDescent="0.35">
      <c r="A6" s="4">
        <v>74</v>
      </c>
      <c r="B6" s="5">
        <v>9</v>
      </c>
      <c r="C6" s="13" t="s">
        <v>3</v>
      </c>
      <c r="D6" s="44" t="s">
        <v>157</v>
      </c>
      <c r="E6" s="4" t="s">
        <v>322</v>
      </c>
      <c r="F6" s="4" t="s">
        <v>327</v>
      </c>
      <c r="G6" s="4" t="s">
        <v>436</v>
      </c>
      <c r="H6" s="4"/>
      <c r="I6" s="44" t="s">
        <v>371</v>
      </c>
      <c r="J6" s="24">
        <v>43417765</v>
      </c>
      <c r="K6" s="26">
        <v>1.7</v>
      </c>
      <c r="L6" s="23">
        <v>2014</v>
      </c>
      <c r="M6" s="26">
        <v>1</v>
      </c>
      <c r="N6" s="23">
        <v>2014</v>
      </c>
      <c r="O6" s="26">
        <v>4.5</v>
      </c>
      <c r="P6" s="23">
        <v>2014</v>
      </c>
      <c r="Q6" s="26">
        <v>1.8</v>
      </c>
      <c r="R6" s="23">
        <v>2014</v>
      </c>
      <c r="T6" t="s">
        <v>3</v>
      </c>
      <c r="U6" s="14" t="b">
        <f t="shared" si="0"/>
        <v>1</v>
      </c>
      <c r="V6" t="s">
        <v>462</v>
      </c>
      <c r="W6" s="14" t="b">
        <f t="shared" si="1"/>
        <v>1</v>
      </c>
    </row>
    <row r="7" spans="1:23" x14ac:dyDescent="0.35">
      <c r="A7" s="4">
        <v>161</v>
      </c>
      <c r="B7" s="5">
        <v>1</v>
      </c>
      <c r="C7" s="13" t="s">
        <v>4</v>
      </c>
      <c r="D7" s="44" t="s">
        <v>158</v>
      </c>
      <c r="E7" s="4" t="s">
        <v>346</v>
      </c>
      <c r="F7" s="4" t="s">
        <v>348</v>
      </c>
      <c r="G7" s="4" t="s">
        <v>436</v>
      </c>
      <c r="H7" s="4" t="s">
        <v>436</v>
      </c>
      <c r="I7" s="44" t="s">
        <v>314</v>
      </c>
      <c r="J7" s="24">
        <v>2916950</v>
      </c>
      <c r="K7" s="26">
        <v>3.2</v>
      </c>
      <c r="L7" s="23">
        <v>2015</v>
      </c>
      <c r="M7" s="26">
        <v>0.3</v>
      </c>
      <c r="N7" s="23">
        <v>2015</v>
      </c>
      <c r="O7" s="26">
        <v>13.5</v>
      </c>
      <c r="P7" s="23">
        <v>2015</v>
      </c>
      <c r="Q7" s="26">
        <v>3</v>
      </c>
      <c r="R7" s="23">
        <v>2015</v>
      </c>
      <c r="T7" t="s">
        <v>4</v>
      </c>
      <c r="U7" s="14" t="b">
        <f t="shared" si="0"/>
        <v>1</v>
      </c>
      <c r="V7" t="s">
        <v>463</v>
      </c>
      <c r="W7" s="14" t="b">
        <f t="shared" si="1"/>
        <v>1</v>
      </c>
    </row>
    <row r="8" spans="1:23" x14ac:dyDescent="0.35">
      <c r="A8" s="4">
        <v>156</v>
      </c>
      <c r="B8" s="5">
        <v>10</v>
      </c>
      <c r="C8" s="13" t="s">
        <v>5</v>
      </c>
      <c r="D8" s="44" t="s">
        <v>159</v>
      </c>
      <c r="E8" s="4" t="s">
        <v>344</v>
      </c>
      <c r="F8" s="4" t="s">
        <v>345</v>
      </c>
      <c r="G8" s="4"/>
      <c r="H8" s="4"/>
      <c r="I8" s="44" t="s">
        <v>317</v>
      </c>
      <c r="J8" s="24">
        <v>23789338</v>
      </c>
      <c r="K8" s="27"/>
      <c r="L8" s="28"/>
      <c r="M8" s="27"/>
      <c r="N8" s="28"/>
      <c r="O8" s="27"/>
      <c r="P8" s="28"/>
      <c r="Q8" s="27"/>
      <c r="R8" s="28"/>
      <c r="T8" t="s">
        <v>5</v>
      </c>
      <c r="U8" s="14" t="b">
        <f t="shared" si="0"/>
        <v>1</v>
      </c>
      <c r="V8" t="s">
        <v>464</v>
      </c>
      <c r="W8" s="14" t="b">
        <f t="shared" si="1"/>
        <v>1</v>
      </c>
    </row>
    <row r="9" spans="1:23" x14ac:dyDescent="0.35">
      <c r="A9" s="4">
        <v>111</v>
      </c>
      <c r="B9" s="5">
        <v>11</v>
      </c>
      <c r="C9" s="13" t="s">
        <v>6</v>
      </c>
      <c r="D9" s="44" t="s">
        <v>160</v>
      </c>
      <c r="E9" s="4" t="s">
        <v>337</v>
      </c>
      <c r="F9" s="4" t="s">
        <v>338</v>
      </c>
      <c r="G9" s="4"/>
      <c r="H9" s="4"/>
      <c r="I9" s="44" t="s">
        <v>317</v>
      </c>
      <c r="J9" s="24">
        <v>8633169</v>
      </c>
      <c r="K9" s="27"/>
      <c r="L9" s="28"/>
      <c r="M9" s="27"/>
      <c r="N9" s="28"/>
      <c r="O9" s="27"/>
      <c r="P9" s="28"/>
      <c r="Q9" s="27"/>
      <c r="R9" s="28"/>
      <c r="T9" t="s">
        <v>6</v>
      </c>
      <c r="U9" s="14" t="b">
        <f t="shared" si="0"/>
        <v>1</v>
      </c>
      <c r="V9" t="s">
        <v>465</v>
      </c>
      <c r="W9" s="14" t="b">
        <f t="shared" si="1"/>
        <v>1</v>
      </c>
    </row>
    <row r="10" spans="1:23" x14ac:dyDescent="0.35">
      <c r="A10" s="4">
        <v>162</v>
      </c>
      <c r="B10" s="5">
        <v>52</v>
      </c>
      <c r="C10" s="13" t="s">
        <v>7</v>
      </c>
      <c r="D10" s="44" t="s">
        <v>161</v>
      </c>
      <c r="E10" s="4" t="s">
        <v>346</v>
      </c>
      <c r="F10" s="4" t="s">
        <v>348</v>
      </c>
      <c r="G10" s="4" t="s">
        <v>436</v>
      </c>
      <c r="H10" s="4" t="s">
        <v>436</v>
      </c>
      <c r="I10" s="44" t="s">
        <v>371</v>
      </c>
      <c r="J10" s="24">
        <v>9649341</v>
      </c>
      <c r="K10" s="26">
        <v>0.5</v>
      </c>
      <c r="L10" s="23">
        <v>2008</v>
      </c>
      <c r="M10" s="26">
        <v>0.2</v>
      </c>
      <c r="N10" s="23">
        <v>2008</v>
      </c>
      <c r="O10" s="26">
        <v>2.7</v>
      </c>
      <c r="P10" s="23">
        <v>2008</v>
      </c>
      <c r="Q10" s="26">
        <v>0.7</v>
      </c>
      <c r="R10" s="23">
        <v>2008</v>
      </c>
      <c r="T10" t="s">
        <v>7</v>
      </c>
      <c r="U10" s="14" t="b">
        <f t="shared" si="0"/>
        <v>1</v>
      </c>
      <c r="V10" t="s">
        <v>466</v>
      </c>
      <c r="W10" s="14" t="b">
        <f t="shared" si="1"/>
        <v>1</v>
      </c>
    </row>
    <row r="11" spans="1:23" x14ac:dyDescent="0.35">
      <c r="A11" s="4">
        <v>9</v>
      </c>
      <c r="B11" s="5">
        <v>29</v>
      </c>
      <c r="C11" s="13" t="s">
        <v>8</v>
      </c>
      <c r="D11" s="44" t="s">
        <v>162</v>
      </c>
      <c r="E11" s="4" t="s">
        <v>312</v>
      </c>
      <c r="F11" s="4" t="s">
        <v>316</v>
      </c>
      <c r="G11" s="4" t="s">
        <v>436</v>
      </c>
      <c r="H11" s="4" t="s">
        <v>436</v>
      </c>
      <c r="I11" s="44" t="s">
        <v>315</v>
      </c>
      <c r="J11" s="24">
        <v>10199270</v>
      </c>
      <c r="K11" s="26">
        <v>73.7</v>
      </c>
      <c r="L11" s="23">
        <v>2013</v>
      </c>
      <c r="M11" s="26">
        <v>32.4</v>
      </c>
      <c r="N11" s="23">
        <v>2013</v>
      </c>
      <c r="O11" s="26">
        <v>90.1</v>
      </c>
      <c r="P11" s="23">
        <v>2013</v>
      </c>
      <c r="Q11" s="26">
        <v>53.2</v>
      </c>
      <c r="R11" s="23">
        <v>2013</v>
      </c>
      <c r="T11" t="s">
        <v>8</v>
      </c>
      <c r="U11" s="14" t="b">
        <f t="shared" si="0"/>
        <v>1</v>
      </c>
      <c r="V11" t="s">
        <v>8</v>
      </c>
      <c r="W11" s="14" t="b">
        <f t="shared" si="1"/>
        <v>1</v>
      </c>
    </row>
    <row r="12" spans="1:23" x14ac:dyDescent="0.35">
      <c r="A12" s="4">
        <v>40</v>
      </c>
      <c r="B12" s="5">
        <v>53</v>
      </c>
      <c r="C12" s="13" t="s">
        <v>9</v>
      </c>
      <c r="D12" s="44" t="s">
        <v>163</v>
      </c>
      <c r="E12" s="4" t="s">
        <v>312</v>
      </c>
      <c r="F12" s="4" t="s">
        <v>321</v>
      </c>
      <c r="G12" s="4" t="s">
        <v>436</v>
      </c>
      <c r="H12" s="4" t="s">
        <v>436</v>
      </c>
      <c r="I12" s="44" t="s">
        <v>315</v>
      </c>
      <c r="J12" s="24">
        <v>10575952</v>
      </c>
      <c r="K12" s="26">
        <v>49.5</v>
      </c>
      <c r="L12" s="23">
        <v>2015</v>
      </c>
      <c r="M12" s="26">
        <v>22.4</v>
      </c>
      <c r="N12" s="23">
        <v>2015</v>
      </c>
      <c r="O12" s="26">
        <v>76.2</v>
      </c>
      <c r="P12" s="23">
        <v>2015</v>
      </c>
      <c r="Q12" s="26">
        <v>39.5</v>
      </c>
      <c r="R12" s="23">
        <v>2015</v>
      </c>
      <c r="T12" t="s">
        <v>9</v>
      </c>
      <c r="U12" s="14" t="b">
        <f t="shared" si="0"/>
        <v>1</v>
      </c>
      <c r="V12" t="s">
        <v>467</v>
      </c>
      <c r="W12" s="14" t="b">
        <f t="shared" si="1"/>
        <v>1</v>
      </c>
    </row>
    <row r="13" spans="1:23" x14ac:dyDescent="0.35">
      <c r="A13" s="4">
        <v>19</v>
      </c>
      <c r="B13" s="5">
        <v>233</v>
      </c>
      <c r="C13" s="13" t="s">
        <v>10</v>
      </c>
      <c r="D13" s="44" t="s">
        <v>164</v>
      </c>
      <c r="E13" s="4" t="s">
        <v>312</v>
      </c>
      <c r="F13" s="4" t="s">
        <v>321</v>
      </c>
      <c r="G13" s="4" t="s">
        <v>436</v>
      </c>
      <c r="H13" s="4" t="s">
        <v>436</v>
      </c>
      <c r="I13" s="44" t="s">
        <v>315</v>
      </c>
      <c r="J13" s="24">
        <v>18110624</v>
      </c>
      <c r="K13" s="26">
        <v>43.7</v>
      </c>
      <c r="L13" s="23">
        <v>2014</v>
      </c>
      <c r="M13" s="26">
        <v>11.1</v>
      </c>
      <c r="N13" s="23">
        <v>2014</v>
      </c>
      <c r="O13" s="26">
        <v>76.400000000000006</v>
      </c>
      <c r="P13" s="23">
        <v>2014</v>
      </c>
      <c r="Q13" s="26">
        <v>32.200000000000003</v>
      </c>
      <c r="R13" s="23">
        <v>2014</v>
      </c>
      <c r="T13" t="s">
        <v>10</v>
      </c>
      <c r="U13" s="14" t="b">
        <f t="shared" si="0"/>
        <v>1</v>
      </c>
      <c r="V13" t="s">
        <v>468</v>
      </c>
      <c r="W13" s="14" t="b">
        <f t="shared" si="1"/>
        <v>1</v>
      </c>
    </row>
    <row r="14" spans="1:23" x14ac:dyDescent="0.35">
      <c r="A14" s="4">
        <v>105</v>
      </c>
      <c r="B14" s="5">
        <v>16</v>
      </c>
      <c r="C14" s="13" t="s">
        <v>11</v>
      </c>
      <c r="D14" s="44" t="s">
        <v>165</v>
      </c>
      <c r="E14" s="4" t="s">
        <v>329</v>
      </c>
      <c r="F14" s="4" t="s">
        <v>336</v>
      </c>
      <c r="G14" s="4" t="s">
        <v>436</v>
      </c>
      <c r="H14" s="4" t="s">
        <v>436</v>
      </c>
      <c r="I14" s="44" t="s">
        <v>314</v>
      </c>
      <c r="J14" s="24">
        <v>161200886</v>
      </c>
      <c r="K14" s="26">
        <v>18.5</v>
      </c>
      <c r="L14" s="23">
        <v>2010</v>
      </c>
      <c r="M14" s="26">
        <v>3.3</v>
      </c>
      <c r="N14" s="23">
        <v>2010</v>
      </c>
      <c r="O14" s="26">
        <v>59.2</v>
      </c>
      <c r="P14" s="23">
        <v>2010</v>
      </c>
      <c r="Q14" s="26">
        <v>18.2</v>
      </c>
      <c r="R14" s="23">
        <v>2010</v>
      </c>
      <c r="T14" t="s">
        <v>11</v>
      </c>
      <c r="U14" s="14" t="b">
        <f t="shared" si="0"/>
        <v>1</v>
      </c>
      <c r="V14" t="s">
        <v>469</v>
      </c>
      <c r="W14" s="14" t="b">
        <f t="shared" si="1"/>
        <v>1</v>
      </c>
    </row>
    <row r="15" spans="1:23" x14ac:dyDescent="0.35">
      <c r="A15" s="4">
        <v>131</v>
      </c>
      <c r="B15" s="5">
        <v>27</v>
      </c>
      <c r="C15" s="13" t="s">
        <v>12</v>
      </c>
      <c r="D15" s="44" t="s">
        <v>166</v>
      </c>
      <c r="E15" s="4" t="s">
        <v>337</v>
      </c>
      <c r="F15" s="4" t="s">
        <v>340</v>
      </c>
      <c r="G15" s="4"/>
      <c r="H15" s="4"/>
      <c r="I15" s="44" t="s">
        <v>371</v>
      </c>
      <c r="J15" s="24">
        <v>7177991</v>
      </c>
      <c r="K15" s="27"/>
      <c r="L15" s="28"/>
      <c r="M15" s="27"/>
      <c r="N15" s="28"/>
      <c r="O15" s="27"/>
      <c r="P15" s="28"/>
      <c r="Q15" s="27"/>
      <c r="R15" s="28"/>
      <c r="T15" t="s">
        <v>12</v>
      </c>
      <c r="U15" s="14" t="b">
        <f t="shared" si="0"/>
        <v>1</v>
      </c>
      <c r="V15" t="s">
        <v>470</v>
      </c>
      <c r="W15" s="14" t="b">
        <f t="shared" si="1"/>
        <v>1</v>
      </c>
    </row>
    <row r="16" spans="1:23" x14ac:dyDescent="0.35">
      <c r="A16" s="4">
        <v>168</v>
      </c>
      <c r="B16" s="5">
        <v>57</v>
      </c>
      <c r="C16" s="13" t="s">
        <v>13</v>
      </c>
      <c r="D16" s="44" t="s">
        <v>167</v>
      </c>
      <c r="E16" s="4" t="s">
        <v>346</v>
      </c>
      <c r="F16" s="4" t="s">
        <v>349</v>
      </c>
      <c r="G16" s="4"/>
      <c r="H16" s="4"/>
      <c r="I16" s="44" t="s">
        <v>371</v>
      </c>
      <c r="J16" s="24">
        <v>9489616</v>
      </c>
      <c r="K16" s="27"/>
      <c r="L16" s="28"/>
      <c r="M16" s="27"/>
      <c r="N16" s="28"/>
      <c r="O16" s="27"/>
      <c r="P16" s="28"/>
      <c r="Q16" s="27"/>
      <c r="R16" s="28"/>
      <c r="T16" t="s">
        <v>13</v>
      </c>
      <c r="U16" s="14" t="b">
        <f t="shared" si="0"/>
        <v>1</v>
      </c>
      <c r="V16" t="s">
        <v>471</v>
      </c>
      <c r="W16" s="14" t="b">
        <f t="shared" si="1"/>
        <v>1</v>
      </c>
    </row>
    <row r="17" spans="1:23" x14ac:dyDescent="0.35">
      <c r="A17" s="4">
        <v>160</v>
      </c>
      <c r="B17" s="5"/>
      <c r="C17" s="13" t="s">
        <v>14</v>
      </c>
      <c r="D17" s="44" t="s">
        <v>168</v>
      </c>
      <c r="E17" s="5" t="s">
        <v>346</v>
      </c>
      <c r="F17" s="5" t="s">
        <v>347</v>
      </c>
      <c r="G17" s="4"/>
      <c r="H17" s="5"/>
      <c r="I17" s="44" t="s">
        <v>317</v>
      </c>
      <c r="J17" s="24">
        <v>6197844</v>
      </c>
      <c r="K17" s="29"/>
      <c r="L17" s="29"/>
      <c r="M17" s="29"/>
      <c r="N17" s="29"/>
      <c r="O17" s="29"/>
      <c r="P17" s="29"/>
      <c r="Q17" s="29"/>
      <c r="R17" s="29"/>
      <c r="T17" t="s">
        <v>14</v>
      </c>
      <c r="U17" s="14" t="b">
        <f t="shared" si="0"/>
        <v>1</v>
      </c>
      <c r="V17" t="s">
        <v>14</v>
      </c>
      <c r="W17" s="14" t="b">
        <f t="shared" si="1"/>
        <v>1</v>
      </c>
    </row>
    <row r="18" spans="1:23" x14ac:dyDescent="0.35">
      <c r="A18" s="4">
        <v>112</v>
      </c>
      <c r="B18" s="5">
        <v>15</v>
      </c>
      <c r="C18" s="31" t="s">
        <v>15</v>
      </c>
      <c r="D18" s="44" t="s">
        <v>169</v>
      </c>
      <c r="E18" s="4" t="s">
        <v>337</v>
      </c>
      <c r="F18" s="4" t="s">
        <v>338</v>
      </c>
      <c r="G18" s="4"/>
      <c r="H18" s="4"/>
      <c r="I18" s="44" t="s">
        <v>317</v>
      </c>
      <c r="J18" s="24">
        <v>11274196</v>
      </c>
      <c r="K18" s="27"/>
      <c r="L18" s="28"/>
      <c r="M18" s="27"/>
      <c r="N18" s="28"/>
      <c r="O18" s="27"/>
      <c r="P18" s="28"/>
      <c r="Q18" s="27"/>
      <c r="R18" s="28"/>
      <c r="T18" t="s">
        <v>15</v>
      </c>
      <c r="U18" s="14" t="b">
        <f t="shared" si="0"/>
        <v>1</v>
      </c>
      <c r="V18" t="s">
        <v>15</v>
      </c>
      <c r="W18" s="14" t="b">
        <f t="shared" si="1"/>
        <v>1</v>
      </c>
    </row>
    <row r="19" spans="1:23" x14ac:dyDescent="0.35">
      <c r="A19" s="4">
        <v>57</v>
      </c>
      <c r="B19" s="5">
        <v>23</v>
      </c>
      <c r="C19" s="13" t="s">
        <v>16</v>
      </c>
      <c r="D19" s="44" t="s">
        <v>170</v>
      </c>
      <c r="E19" s="4" t="s">
        <v>322</v>
      </c>
      <c r="F19" s="4" t="s">
        <v>324</v>
      </c>
      <c r="G19" s="4" t="s">
        <v>436</v>
      </c>
      <c r="H19" s="4" t="s">
        <v>436</v>
      </c>
      <c r="I19" s="44" t="s">
        <v>371</v>
      </c>
      <c r="J19" s="24">
        <v>359288</v>
      </c>
      <c r="K19" s="25" t="s">
        <v>381</v>
      </c>
      <c r="L19" s="25" t="s">
        <v>381</v>
      </c>
      <c r="M19" s="25" t="s">
        <v>381</v>
      </c>
      <c r="N19" s="25" t="s">
        <v>381</v>
      </c>
      <c r="O19" s="25" t="s">
        <v>381</v>
      </c>
      <c r="P19" s="25" t="s">
        <v>381</v>
      </c>
      <c r="Q19" s="25" t="s">
        <v>381</v>
      </c>
      <c r="R19" s="25" t="s">
        <v>381</v>
      </c>
      <c r="T19" t="s">
        <v>16</v>
      </c>
      <c r="U19" s="14" t="b">
        <f t="shared" si="0"/>
        <v>1</v>
      </c>
      <c r="V19" t="s">
        <v>16</v>
      </c>
      <c r="W19" s="14" t="b">
        <f t="shared" si="1"/>
        <v>1</v>
      </c>
    </row>
    <row r="20" spans="1:23" x14ac:dyDescent="0.35">
      <c r="A20" s="4">
        <v>65</v>
      </c>
      <c r="B20" s="5">
        <v>19</v>
      </c>
      <c r="C20" s="13" t="s">
        <v>17</v>
      </c>
      <c r="D20" s="44" t="s">
        <v>171</v>
      </c>
      <c r="E20" s="4" t="s">
        <v>322</v>
      </c>
      <c r="F20" s="4" t="s">
        <v>325</v>
      </c>
      <c r="G20" s="4" t="s">
        <v>436</v>
      </c>
      <c r="H20" s="4" t="s">
        <v>436</v>
      </c>
      <c r="I20" s="44" t="s">
        <v>314</v>
      </c>
      <c r="J20" s="24">
        <v>10724705</v>
      </c>
      <c r="K20" s="26">
        <v>7.1</v>
      </c>
      <c r="L20" s="23">
        <v>2015</v>
      </c>
      <c r="M20" s="26">
        <v>3.4</v>
      </c>
      <c r="N20" s="23">
        <v>2015</v>
      </c>
      <c r="O20" s="26">
        <v>12.9</v>
      </c>
      <c r="P20" s="23">
        <v>2015</v>
      </c>
      <c r="Q20" s="26">
        <v>6.1</v>
      </c>
      <c r="R20" s="23">
        <v>2015</v>
      </c>
      <c r="T20" t="s">
        <v>17</v>
      </c>
      <c r="U20" s="14" t="b">
        <f t="shared" si="0"/>
        <v>1</v>
      </c>
      <c r="V20" t="s">
        <v>472</v>
      </c>
      <c r="W20" s="14" t="b">
        <f t="shared" si="1"/>
        <v>1</v>
      </c>
    </row>
    <row r="21" spans="1:23" x14ac:dyDescent="0.35">
      <c r="A21" s="4">
        <v>70</v>
      </c>
      <c r="B21" s="5">
        <v>21</v>
      </c>
      <c r="C21" s="13" t="s">
        <v>18</v>
      </c>
      <c r="D21" s="44" t="s">
        <v>172</v>
      </c>
      <c r="E21" s="4" t="s">
        <v>322</v>
      </c>
      <c r="F21" s="4" t="s">
        <v>326</v>
      </c>
      <c r="G21" s="4" t="s">
        <v>436</v>
      </c>
      <c r="H21" s="4"/>
      <c r="I21" s="44" t="s">
        <v>371</v>
      </c>
      <c r="J21" s="24">
        <v>205962108</v>
      </c>
      <c r="K21" s="26">
        <v>4.3</v>
      </c>
      <c r="L21" s="23">
        <v>2015</v>
      </c>
      <c r="M21" s="26">
        <v>2</v>
      </c>
      <c r="N21" s="23">
        <v>2015</v>
      </c>
      <c r="O21" s="26">
        <v>9.3000000000000007</v>
      </c>
      <c r="P21" s="23">
        <v>2015</v>
      </c>
      <c r="Q21" s="26">
        <v>3.9</v>
      </c>
      <c r="R21" s="23">
        <v>2015</v>
      </c>
      <c r="T21" t="s">
        <v>18</v>
      </c>
      <c r="U21" s="14" t="b">
        <f t="shared" si="0"/>
        <v>1</v>
      </c>
      <c r="V21" t="s">
        <v>473</v>
      </c>
      <c r="W21" s="14" t="b">
        <f t="shared" si="1"/>
        <v>1</v>
      </c>
    </row>
    <row r="22" spans="1:23" x14ac:dyDescent="0.35">
      <c r="A22" s="4">
        <v>106</v>
      </c>
      <c r="B22" s="5">
        <v>18</v>
      </c>
      <c r="C22" s="13" t="s">
        <v>19</v>
      </c>
      <c r="D22" s="44" t="s">
        <v>173</v>
      </c>
      <c r="E22" s="4" t="s">
        <v>329</v>
      </c>
      <c r="F22" s="4" t="s">
        <v>336</v>
      </c>
      <c r="G22" s="4" t="s">
        <v>436</v>
      </c>
      <c r="H22" s="4" t="s">
        <v>436</v>
      </c>
      <c r="I22" s="44" t="s">
        <v>314</v>
      </c>
      <c r="J22" s="24">
        <v>787386</v>
      </c>
      <c r="K22" s="26">
        <v>2.2000000000000002</v>
      </c>
      <c r="L22" s="23">
        <v>2012</v>
      </c>
      <c r="M22" s="26">
        <v>0.4</v>
      </c>
      <c r="N22" s="23">
        <v>2012</v>
      </c>
      <c r="O22" s="26">
        <v>14.5</v>
      </c>
      <c r="P22" s="23">
        <v>2012</v>
      </c>
      <c r="Q22" s="26">
        <v>3.3</v>
      </c>
      <c r="R22" s="23">
        <v>2012</v>
      </c>
      <c r="T22" t="s">
        <v>19</v>
      </c>
      <c r="U22" s="14" t="b">
        <f t="shared" si="0"/>
        <v>1</v>
      </c>
      <c r="V22" t="s">
        <v>19</v>
      </c>
      <c r="W22" s="14" t="b">
        <f t="shared" si="1"/>
        <v>1</v>
      </c>
    </row>
    <row r="23" spans="1:23" x14ac:dyDescent="0.35">
      <c r="A23" s="4">
        <v>28</v>
      </c>
      <c r="B23" s="5">
        <v>20</v>
      </c>
      <c r="C23" s="13" t="s">
        <v>20</v>
      </c>
      <c r="D23" s="44" t="s">
        <v>174</v>
      </c>
      <c r="E23" s="4" t="s">
        <v>312</v>
      </c>
      <c r="F23" s="4" t="s">
        <v>320</v>
      </c>
      <c r="G23" s="4" t="s">
        <v>436</v>
      </c>
      <c r="H23" s="4" t="s">
        <v>436</v>
      </c>
      <c r="I23" s="44" t="s">
        <v>371</v>
      </c>
      <c r="J23" s="24">
        <v>2209197</v>
      </c>
      <c r="K23" s="26">
        <v>18.2</v>
      </c>
      <c r="L23" s="23">
        <v>2009</v>
      </c>
      <c r="M23" s="26">
        <v>5.8</v>
      </c>
      <c r="N23" s="23">
        <v>2009</v>
      </c>
      <c r="O23" s="26">
        <v>37.1</v>
      </c>
      <c r="P23" s="23">
        <v>2009</v>
      </c>
      <c r="Q23" s="26">
        <v>14.7</v>
      </c>
      <c r="R23" s="23">
        <v>2009</v>
      </c>
      <c r="T23" t="s">
        <v>20</v>
      </c>
      <c r="U23" s="14" t="b">
        <f t="shared" si="0"/>
        <v>1</v>
      </c>
      <c r="V23" t="s">
        <v>474</v>
      </c>
      <c r="W23" s="14" t="b">
        <f t="shared" si="1"/>
        <v>1</v>
      </c>
    </row>
    <row r="24" spans="1:23" x14ac:dyDescent="0.35">
      <c r="A24" s="4">
        <v>3</v>
      </c>
      <c r="B24" s="5">
        <v>37</v>
      </c>
      <c r="C24" s="13" t="s">
        <v>21</v>
      </c>
      <c r="D24" s="44" t="s">
        <v>175</v>
      </c>
      <c r="E24" s="4" t="s">
        <v>312</v>
      </c>
      <c r="F24" s="4" t="s">
        <v>313</v>
      </c>
      <c r="G24" s="4" t="s">
        <v>436</v>
      </c>
      <c r="H24" s="4" t="s">
        <v>436</v>
      </c>
      <c r="I24" s="44" t="s">
        <v>315</v>
      </c>
      <c r="J24" s="24">
        <v>4546100</v>
      </c>
      <c r="K24" s="26">
        <v>66.3</v>
      </c>
      <c r="L24" s="23">
        <v>2008</v>
      </c>
      <c r="M24" s="26">
        <v>33.1</v>
      </c>
      <c r="N24" s="23">
        <v>2008</v>
      </c>
      <c r="O24" s="26">
        <v>83.1</v>
      </c>
      <c r="P24" s="23">
        <v>2008</v>
      </c>
      <c r="Q24" s="26">
        <v>50.5</v>
      </c>
      <c r="R24" s="23">
        <v>2008</v>
      </c>
      <c r="T24" t="s">
        <v>21</v>
      </c>
      <c r="U24" s="14" t="b">
        <f t="shared" si="0"/>
        <v>1</v>
      </c>
      <c r="V24" t="s">
        <v>21</v>
      </c>
      <c r="W24" s="14" t="b">
        <f t="shared" si="1"/>
        <v>1</v>
      </c>
    </row>
    <row r="25" spans="1:23" x14ac:dyDescent="0.35">
      <c r="A25" s="4">
        <v>78</v>
      </c>
      <c r="B25" s="5">
        <v>33</v>
      </c>
      <c r="C25" s="13" t="s">
        <v>22</v>
      </c>
      <c r="D25" s="44" t="s">
        <v>176</v>
      </c>
      <c r="E25" s="4" t="s">
        <v>328</v>
      </c>
      <c r="F25" s="4" t="s">
        <v>328</v>
      </c>
      <c r="G25" s="4"/>
      <c r="H25" s="4"/>
      <c r="I25" s="44" t="s">
        <v>317</v>
      </c>
      <c r="J25" s="24">
        <v>35848610</v>
      </c>
      <c r="K25" s="27"/>
      <c r="L25" s="28"/>
      <c r="M25" s="27"/>
      <c r="N25" s="28"/>
      <c r="O25" s="27"/>
      <c r="P25" s="28"/>
      <c r="Q25" s="27"/>
      <c r="R25" s="28"/>
      <c r="T25" t="s">
        <v>22</v>
      </c>
      <c r="U25" s="14" t="b">
        <f t="shared" si="0"/>
        <v>1</v>
      </c>
      <c r="V25" t="s">
        <v>475</v>
      </c>
      <c r="W25" s="14" t="b">
        <f t="shared" si="1"/>
        <v>1</v>
      </c>
    </row>
    <row r="26" spans="1:23" x14ac:dyDescent="0.35">
      <c r="A26" s="4">
        <v>75</v>
      </c>
      <c r="B26" s="5">
        <v>40</v>
      </c>
      <c r="C26" s="13" t="s">
        <v>23</v>
      </c>
      <c r="D26" s="44" t="s">
        <v>177</v>
      </c>
      <c r="E26" s="4" t="s">
        <v>322</v>
      </c>
      <c r="F26" s="4" t="s">
        <v>327</v>
      </c>
      <c r="G26" s="4" t="s">
        <v>436</v>
      </c>
      <c r="H26" s="4"/>
      <c r="I26" s="44" t="s">
        <v>317</v>
      </c>
      <c r="J26" s="24">
        <v>17762681</v>
      </c>
      <c r="K26" s="26">
        <v>1.3</v>
      </c>
      <c r="L26" s="23">
        <v>2015</v>
      </c>
      <c r="M26" s="26">
        <v>0.8</v>
      </c>
      <c r="N26" s="23">
        <v>2015</v>
      </c>
      <c r="O26" s="26">
        <v>3.1</v>
      </c>
      <c r="P26" s="23">
        <v>2015</v>
      </c>
      <c r="Q26" s="26">
        <v>1.3</v>
      </c>
      <c r="R26" s="23">
        <v>2015</v>
      </c>
      <c r="T26" t="s">
        <v>23</v>
      </c>
      <c r="U26" s="14" t="b">
        <f t="shared" si="0"/>
        <v>1</v>
      </c>
      <c r="V26" t="s">
        <v>476</v>
      </c>
      <c r="W26" s="14" t="b">
        <f t="shared" si="1"/>
        <v>1</v>
      </c>
    </row>
    <row r="27" spans="1:23" x14ac:dyDescent="0.35">
      <c r="A27" s="4">
        <v>84</v>
      </c>
      <c r="B27" s="5">
        <v>351</v>
      </c>
      <c r="C27" s="13" t="s">
        <v>24</v>
      </c>
      <c r="D27" s="44" t="s">
        <v>178</v>
      </c>
      <c r="E27" s="4" t="s">
        <v>329</v>
      </c>
      <c r="F27" s="4" t="s">
        <v>331</v>
      </c>
      <c r="G27" s="4" t="s">
        <v>436</v>
      </c>
      <c r="H27" s="4"/>
      <c r="I27" s="44" t="s">
        <v>314</v>
      </c>
      <c r="J27" s="24">
        <v>1371220000</v>
      </c>
      <c r="K27" s="26">
        <v>3.2</v>
      </c>
      <c r="L27" s="23">
        <v>2013</v>
      </c>
      <c r="M27" s="26">
        <v>0.3</v>
      </c>
      <c r="N27" s="23">
        <v>2013</v>
      </c>
      <c r="O27" s="26">
        <v>12.1</v>
      </c>
      <c r="P27" s="23">
        <v>2013</v>
      </c>
      <c r="Q27" s="26">
        <v>2.8</v>
      </c>
      <c r="R27" s="23">
        <v>2013</v>
      </c>
      <c r="T27" t="s">
        <v>24</v>
      </c>
      <c r="U27" s="14" t="b">
        <f t="shared" si="0"/>
        <v>1</v>
      </c>
      <c r="V27" t="s">
        <v>24</v>
      </c>
      <c r="W27" s="14" t="b">
        <f t="shared" si="1"/>
        <v>1</v>
      </c>
    </row>
    <row r="28" spans="1:23" x14ac:dyDescent="0.35">
      <c r="A28" s="4">
        <v>122</v>
      </c>
      <c r="B28" s="5">
        <v>211</v>
      </c>
      <c r="C28" s="31" t="s">
        <v>25</v>
      </c>
      <c r="D28" s="44" t="s">
        <v>179</v>
      </c>
      <c r="E28" s="4" t="s">
        <v>337</v>
      </c>
      <c r="F28" s="4" t="s">
        <v>338</v>
      </c>
      <c r="G28" s="4"/>
      <c r="H28" s="4"/>
      <c r="I28" s="44" t="s">
        <v>317</v>
      </c>
      <c r="J28" s="24">
        <v>8282396</v>
      </c>
      <c r="K28" s="27"/>
      <c r="L28" s="28"/>
      <c r="M28" s="27"/>
      <c r="N28" s="28"/>
      <c r="O28" s="27"/>
      <c r="P28" s="28"/>
      <c r="Q28" s="27"/>
      <c r="R28" s="28"/>
      <c r="T28" t="s">
        <v>25</v>
      </c>
      <c r="U28" s="14" t="b">
        <f t="shared" si="0"/>
        <v>1</v>
      </c>
      <c r="V28" t="s">
        <v>25</v>
      </c>
      <c r="W28" s="14" t="b">
        <f t="shared" si="1"/>
        <v>1</v>
      </c>
    </row>
    <row r="29" spans="1:23" x14ac:dyDescent="0.35">
      <c r="A29" s="4">
        <v>41</v>
      </c>
      <c r="B29" s="5">
        <v>107</v>
      </c>
      <c r="C29" s="13" t="s">
        <v>26</v>
      </c>
      <c r="D29" s="44" t="s">
        <v>180</v>
      </c>
      <c r="E29" s="4" t="s">
        <v>312</v>
      </c>
      <c r="F29" s="4" t="s">
        <v>321</v>
      </c>
      <c r="G29" s="4" t="s">
        <v>436</v>
      </c>
      <c r="H29" s="4" t="s">
        <v>436</v>
      </c>
      <c r="I29" s="44" t="s">
        <v>314</v>
      </c>
      <c r="J29" s="24">
        <v>23108472</v>
      </c>
      <c r="K29" s="26">
        <v>27.9</v>
      </c>
      <c r="L29" s="23">
        <v>2015</v>
      </c>
      <c r="M29" s="26">
        <v>9</v>
      </c>
      <c r="N29" s="23">
        <v>2015</v>
      </c>
      <c r="O29" s="26">
        <v>57</v>
      </c>
      <c r="P29" s="23">
        <v>2015</v>
      </c>
      <c r="Q29" s="26">
        <v>23.1</v>
      </c>
      <c r="R29" s="23">
        <v>2015</v>
      </c>
      <c r="T29" t="s">
        <v>26</v>
      </c>
      <c r="U29" s="14" t="b">
        <f t="shared" si="0"/>
        <v>1</v>
      </c>
      <c r="V29" t="s">
        <v>477</v>
      </c>
      <c r="W29" s="14" t="b">
        <f t="shared" si="1"/>
        <v>1</v>
      </c>
    </row>
    <row r="30" spans="1:23" x14ac:dyDescent="0.35">
      <c r="A30" s="4">
        <v>2</v>
      </c>
      <c r="B30" s="5">
        <v>32</v>
      </c>
      <c r="C30" s="13" t="s">
        <v>27</v>
      </c>
      <c r="D30" s="44" t="s">
        <v>181</v>
      </c>
      <c r="E30" s="4" t="s">
        <v>312</v>
      </c>
      <c r="F30" s="4" t="s">
        <v>313</v>
      </c>
      <c r="G30" s="4" t="s">
        <v>436</v>
      </c>
      <c r="H30" s="4" t="s">
        <v>436</v>
      </c>
      <c r="I30" s="44" t="s">
        <v>314</v>
      </c>
      <c r="J30" s="24">
        <v>22834522</v>
      </c>
      <c r="K30" s="26">
        <v>24</v>
      </c>
      <c r="L30" s="23">
        <v>2014</v>
      </c>
      <c r="M30" s="26">
        <v>7.7</v>
      </c>
      <c r="N30" s="23">
        <v>2014</v>
      </c>
      <c r="O30" s="26">
        <v>45</v>
      </c>
      <c r="P30" s="23">
        <v>2014</v>
      </c>
      <c r="Q30" s="26">
        <v>18.8</v>
      </c>
      <c r="R30" s="23">
        <v>2014</v>
      </c>
      <c r="T30" t="s">
        <v>27</v>
      </c>
      <c r="U30" s="14" t="b">
        <f t="shared" si="0"/>
        <v>1</v>
      </c>
      <c r="V30" t="s">
        <v>478</v>
      </c>
      <c r="W30" s="14" t="b">
        <f t="shared" si="1"/>
        <v>1</v>
      </c>
    </row>
    <row r="31" spans="1:23" x14ac:dyDescent="0.35">
      <c r="A31" s="4">
        <v>5</v>
      </c>
      <c r="B31" s="5">
        <v>250</v>
      </c>
      <c r="C31" s="13" t="s">
        <v>28</v>
      </c>
      <c r="D31" s="44" t="s">
        <v>182</v>
      </c>
      <c r="E31" s="4" t="s">
        <v>312</v>
      </c>
      <c r="F31" s="4" t="s">
        <v>313</v>
      </c>
      <c r="G31" s="4" t="s">
        <v>436</v>
      </c>
      <c r="H31" s="4" t="s">
        <v>436</v>
      </c>
      <c r="I31" s="44" t="s">
        <v>315</v>
      </c>
      <c r="J31" s="24">
        <v>76196619</v>
      </c>
      <c r="K31" s="26">
        <v>77.099999999999994</v>
      </c>
      <c r="L31" s="23">
        <v>2012</v>
      </c>
      <c r="M31" s="26">
        <v>39.200000000000003</v>
      </c>
      <c r="N31" s="23">
        <v>2012</v>
      </c>
      <c r="O31" s="26">
        <v>91.3</v>
      </c>
      <c r="P31" s="23">
        <v>2012</v>
      </c>
      <c r="Q31" s="26">
        <v>58</v>
      </c>
      <c r="R31" s="23">
        <v>2012</v>
      </c>
      <c r="T31" t="s">
        <v>28</v>
      </c>
      <c r="U31" s="14" t="b">
        <f t="shared" si="0"/>
        <v>1</v>
      </c>
      <c r="V31" t="s">
        <v>28</v>
      </c>
      <c r="W31" s="14" t="b">
        <f t="shared" si="1"/>
        <v>1</v>
      </c>
    </row>
    <row r="32" spans="1:23" x14ac:dyDescent="0.35">
      <c r="A32" s="4">
        <v>4</v>
      </c>
      <c r="B32" s="5">
        <v>46</v>
      </c>
      <c r="C32" s="13" t="s">
        <v>29</v>
      </c>
      <c r="D32" s="44" t="s">
        <v>183</v>
      </c>
      <c r="E32" s="4" t="s">
        <v>312</v>
      </c>
      <c r="F32" s="4" t="s">
        <v>313</v>
      </c>
      <c r="G32" s="4" t="s">
        <v>436</v>
      </c>
      <c r="H32" s="4" t="s">
        <v>436</v>
      </c>
      <c r="I32" s="44" t="s">
        <v>314</v>
      </c>
      <c r="J32" s="24">
        <v>4995648</v>
      </c>
      <c r="K32" s="26">
        <v>37</v>
      </c>
      <c r="L32" s="23">
        <v>2011</v>
      </c>
      <c r="M32" s="26">
        <v>14.9</v>
      </c>
      <c r="N32" s="23">
        <v>2011</v>
      </c>
      <c r="O32" s="26">
        <v>61.3</v>
      </c>
      <c r="P32" s="23">
        <v>2011</v>
      </c>
      <c r="Q32" s="26">
        <v>29.1</v>
      </c>
      <c r="R32" s="23">
        <v>2011</v>
      </c>
      <c r="T32" t="s">
        <v>29</v>
      </c>
      <c r="U32" s="14" t="b">
        <f t="shared" si="0"/>
        <v>1</v>
      </c>
      <c r="V32" t="s">
        <v>29</v>
      </c>
      <c r="W32" s="14" t="b">
        <f t="shared" si="1"/>
        <v>1</v>
      </c>
    </row>
    <row r="33" spans="1:23" x14ac:dyDescent="0.35">
      <c r="A33" s="4">
        <v>66</v>
      </c>
      <c r="B33" s="5">
        <v>44</v>
      </c>
      <c r="C33" s="13" t="s">
        <v>30</v>
      </c>
      <c r="D33" s="44" t="s">
        <v>184</v>
      </c>
      <c r="E33" s="4" t="s">
        <v>322</v>
      </c>
      <c r="F33" s="4" t="s">
        <v>325</v>
      </c>
      <c r="G33" s="4" t="s">
        <v>436</v>
      </c>
      <c r="H33" s="4" t="s">
        <v>436</v>
      </c>
      <c r="I33" s="44" t="s">
        <v>371</v>
      </c>
      <c r="J33" s="24">
        <v>48228697</v>
      </c>
      <c r="K33" s="26">
        <v>5.5</v>
      </c>
      <c r="L33" s="23">
        <v>2015</v>
      </c>
      <c r="M33" s="26">
        <v>2.2000000000000002</v>
      </c>
      <c r="N33" s="23">
        <v>2015</v>
      </c>
      <c r="O33" s="26">
        <v>13.1</v>
      </c>
      <c r="P33" s="23">
        <v>2015</v>
      </c>
      <c r="Q33" s="26">
        <v>5</v>
      </c>
      <c r="R33" s="23">
        <v>2015</v>
      </c>
      <c r="T33" t="s">
        <v>30</v>
      </c>
      <c r="U33" s="14" t="b">
        <f t="shared" si="0"/>
        <v>1</v>
      </c>
      <c r="V33" t="s">
        <v>479</v>
      </c>
      <c r="W33" s="14" t="b">
        <f t="shared" si="1"/>
        <v>1</v>
      </c>
    </row>
    <row r="34" spans="1:23" x14ac:dyDescent="0.35">
      <c r="A34" s="4">
        <v>54</v>
      </c>
      <c r="B34" s="5">
        <v>411</v>
      </c>
      <c r="C34" s="31" t="s">
        <v>31</v>
      </c>
      <c r="D34" s="44" t="s">
        <v>185</v>
      </c>
      <c r="E34" s="4" t="s">
        <v>322</v>
      </c>
      <c r="F34" s="4" t="s">
        <v>323</v>
      </c>
      <c r="G34" s="4" t="s">
        <v>436</v>
      </c>
      <c r="H34" s="4" t="s">
        <v>436</v>
      </c>
      <c r="I34" s="44" t="s">
        <v>371</v>
      </c>
      <c r="J34" s="24">
        <v>7204948</v>
      </c>
      <c r="K34" s="25" t="s">
        <v>381</v>
      </c>
      <c r="L34" s="25" t="s">
        <v>381</v>
      </c>
      <c r="M34" s="25" t="s">
        <v>381</v>
      </c>
      <c r="N34" s="25" t="s">
        <v>381</v>
      </c>
      <c r="O34" s="25" t="s">
        <v>381</v>
      </c>
      <c r="P34" s="25" t="s">
        <v>381</v>
      </c>
      <c r="Q34" s="25" t="s">
        <v>381</v>
      </c>
      <c r="R34" s="25" t="s">
        <v>381</v>
      </c>
      <c r="T34" t="s">
        <v>31</v>
      </c>
      <c r="U34" s="14" t="b">
        <f t="shared" si="0"/>
        <v>1</v>
      </c>
      <c r="V34" t="s">
        <v>31</v>
      </c>
      <c r="W34" s="14" t="b">
        <f t="shared" si="1"/>
        <v>1</v>
      </c>
    </row>
    <row r="35" spans="1:23" x14ac:dyDescent="0.35">
      <c r="A35" s="4">
        <v>58</v>
      </c>
      <c r="B35" s="5">
        <v>48</v>
      </c>
      <c r="C35" s="13" t="s">
        <v>32</v>
      </c>
      <c r="D35" s="44" t="s">
        <v>186</v>
      </c>
      <c r="E35" s="4" t="s">
        <v>322</v>
      </c>
      <c r="F35" s="4" t="s">
        <v>324</v>
      </c>
      <c r="G35" s="4" t="s">
        <v>436</v>
      </c>
      <c r="H35" s="4" t="s">
        <v>436</v>
      </c>
      <c r="I35" s="44" t="s">
        <v>371</v>
      </c>
      <c r="J35" s="24">
        <v>4807852</v>
      </c>
      <c r="K35" s="26">
        <v>1.6</v>
      </c>
      <c r="L35" s="23">
        <v>2015</v>
      </c>
      <c r="M35" s="26">
        <v>0.6</v>
      </c>
      <c r="N35" s="23">
        <v>2015</v>
      </c>
      <c r="O35" s="26">
        <v>4.2</v>
      </c>
      <c r="P35" s="23">
        <v>2015</v>
      </c>
      <c r="Q35" s="26">
        <v>1.5</v>
      </c>
      <c r="R35" s="23">
        <v>2015</v>
      </c>
      <c r="T35" t="s">
        <v>32</v>
      </c>
      <c r="U35" s="14" t="b">
        <f t="shared" si="0"/>
        <v>1</v>
      </c>
      <c r="V35" t="s">
        <v>480</v>
      </c>
      <c r="W35" s="14" t="b">
        <f t="shared" si="1"/>
        <v>1</v>
      </c>
    </row>
    <row r="36" spans="1:23" x14ac:dyDescent="0.35">
      <c r="A36" s="4">
        <v>50</v>
      </c>
      <c r="B36" s="5">
        <v>49</v>
      </c>
      <c r="C36" s="13" t="s">
        <v>33</v>
      </c>
      <c r="D36" s="44" t="s">
        <v>187</v>
      </c>
      <c r="E36" s="4" t="s">
        <v>322</v>
      </c>
      <c r="F36" s="4" t="s">
        <v>323</v>
      </c>
      <c r="G36" s="4" t="s">
        <v>436</v>
      </c>
      <c r="H36" s="4" t="s">
        <v>436</v>
      </c>
      <c r="I36" s="44" t="s">
        <v>371</v>
      </c>
      <c r="J36" s="24">
        <v>11461432</v>
      </c>
      <c r="K36" s="25" t="s">
        <v>381</v>
      </c>
      <c r="L36" s="25" t="s">
        <v>381</v>
      </c>
      <c r="M36" s="25" t="s">
        <v>381</v>
      </c>
      <c r="N36" s="25" t="s">
        <v>381</v>
      </c>
      <c r="O36" s="25" t="s">
        <v>381</v>
      </c>
      <c r="P36" s="25" t="s">
        <v>381</v>
      </c>
      <c r="Q36" s="25" t="s">
        <v>381</v>
      </c>
      <c r="R36" s="25" t="s">
        <v>381</v>
      </c>
      <c r="T36" t="s">
        <v>33</v>
      </c>
      <c r="U36" s="14" t="b">
        <f t="shared" si="0"/>
        <v>1</v>
      </c>
      <c r="V36" t="s">
        <v>33</v>
      </c>
      <c r="W36" s="14" t="b">
        <f t="shared" si="1"/>
        <v>1</v>
      </c>
    </row>
    <row r="37" spans="1:23" x14ac:dyDescent="0.35">
      <c r="A37" s="4">
        <v>124</v>
      </c>
      <c r="B37" s="5">
        <v>50</v>
      </c>
      <c r="C37" s="13" t="s">
        <v>34</v>
      </c>
      <c r="D37" s="44" t="s">
        <v>188</v>
      </c>
      <c r="E37" s="4" t="s">
        <v>337</v>
      </c>
      <c r="F37" s="4" t="s">
        <v>339</v>
      </c>
      <c r="G37" s="4"/>
      <c r="H37" s="4"/>
      <c r="I37" s="44" t="s">
        <v>317</v>
      </c>
      <c r="J37" s="24">
        <v>1160985</v>
      </c>
      <c r="K37" s="27"/>
      <c r="L37" s="28"/>
      <c r="M37" s="27"/>
      <c r="N37" s="28"/>
      <c r="O37" s="27"/>
      <c r="P37" s="28"/>
      <c r="Q37" s="27"/>
      <c r="R37" s="28"/>
      <c r="T37" t="s">
        <v>34</v>
      </c>
      <c r="U37" s="14" t="b">
        <f t="shared" si="0"/>
        <v>1</v>
      </c>
      <c r="V37" t="s">
        <v>481</v>
      </c>
      <c r="W37" s="14" t="b">
        <f t="shared" si="1"/>
        <v>1</v>
      </c>
    </row>
    <row r="38" spans="1:23" x14ac:dyDescent="0.35">
      <c r="A38" s="4">
        <v>198</v>
      </c>
      <c r="B38" s="5">
        <v>167</v>
      </c>
      <c r="C38" s="13" t="s">
        <v>35</v>
      </c>
      <c r="D38" s="44" t="s">
        <v>189</v>
      </c>
      <c r="E38" s="4" t="s">
        <v>337</v>
      </c>
      <c r="F38" s="4" t="s">
        <v>340</v>
      </c>
      <c r="G38" s="4"/>
      <c r="H38" s="4"/>
      <c r="I38" s="44" t="s">
        <v>317</v>
      </c>
      <c r="J38" s="24">
        <v>10546059</v>
      </c>
      <c r="K38" s="27"/>
      <c r="L38" s="28"/>
      <c r="M38" s="27"/>
      <c r="N38" s="28"/>
      <c r="O38" s="27"/>
      <c r="P38" s="28"/>
      <c r="Q38" s="27"/>
      <c r="R38" s="28"/>
      <c r="T38" t="s">
        <v>35</v>
      </c>
      <c r="U38" s="14" t="b">
        <f t="shared" si="0"/>
        <v>1</v>
      </c>
      <c r="V38" t="s">
        <v>482</v>
      </c>
      <c r="W38" s="14" t="b">
        <f t="shared" si="1"/>
        <v>1</v>
      </c>
    </row>
    <row r="39" spans="1:23" x14ac:dyDescent="0.35">
      <c r="A39" s="4">
        <v>116</v>
      </c>
      <c r="B39" s="5">
        <v>79</v>
      </c>
      <c r="C39" s="13" t="s">
        <v>36</v>
      </c>
      <c r="D39" s="44" t="s">
        <v>190</v>
      </c>
      <c r="E39" s="4" t="s">
        <v>337</v>
      </c>
      <c r="F39" s="4" t="s">
        <v>338</v>
      </c>
      <c r="G39" s="4"/>
      <c r="H39" s="4"/>
      <c r="I39" s="44" t="s">
        <v>317</v>
      </c>
      <c r="J39" s="24">
        <v>81686611</v>
      </c>
      <c r="K39" s="27"/>
      <c r="L39" s="28"/>
      <c r="M39" s="27"/>
      <c r="N39" s="28"/>
      <c r="O39" s="27"/>
      <c r="P39" s="28"/>
      <c r="Q39" s="27"/>
      <c r="R39" s="28"/>
      <c r="T39" t="s">
        <v>36</v>
      </c>
      <c r="U39" s="14" t="b">
        <f t="shared" si="0"/>
        <v>1</v>
      </c>
      <c r="V39" t="s">
        <v>483</v>
      </c>
      <c r="W39" s="14" t="b">
        <f t="shared" si="1"/>
        <v>1</v>
      </c>
    </row>
    <row r="40" spans="1:23" x14ac:dyDescent="0.35">
      <c r="A40" s="4">
        <v>15</v>
      </c>
      <c r="B40" s="5">
        <v>72</v>
      </c>
      <c r="C40" s="13" t="s">
        <v>37</v>
      </c>
      <c r="D40" s="44" t="s">
        <v>191</v>
      </c>
      <c r="E40" s="4" t="s">
        <v>312</v>
      </c>
      <c r="F40" s="4" t="s">
        <v>316</v>
      </c>
      <c r="G40" s="4" t="s">
        <v>436</v>
      </c>
      <c r="H40" s="4" t="s">
        <v>436</v>
      </c>
      <c r="I40" s="44" t="s">
        <v>314</v>
      </c>
      <c r="J40" s="24">
        <v>927414</v>
      </c>
      <c r="K40" s="26">
        <v>22.5</v>
      </c>
      <c r="L40" s="23">
        <v>2013</v>
      </c>
      <c r="M40" s="26">
        <v>7.5</v>
      </c>
      <c r="N40" s="23">
        <v>2013</v>
      </c>
      <c r="O40" s="26">
        <v>44.6</v>
      </c>
      <c r="P40" s="23">
        <v>2013</v>
      </c>
      <c r="Q40" s="26">
        <v>18</v>
      </c>
      <c r="R40" s="23">
        <v>2013</v>
      </c>
      <c r="T40" t="s">
        <v>37</v>
      </c>
      <c r="U40" s="14" t="b">
        <f t="shared" si="0"/>
        <v>1</v>
      </c>
      <c r="V40" t="s">
        <v>37</v>
      </c>
      <c r="W40" s="14" t="b">
        <f t="shared" si="1"/>
        <v>1</v>
      </c>
    </row>
    <row r="41" spans="1:23" x14ac:dyDescent="0.35">
      <c r="A41" s="4">
        <v>113</v>
      </c>
      <c r="B41" s="5">
        <v>54</v>
      </c>
      <c r="C41" s="13" t="s">
        <v>38</v>
      </c>
      <c r="D41" s="44" t="s">
        <v>192</v>
      </c>
      <c r="E41" s="4" t="s">
        <v>337</v>
      </c>
      <c r="F41" s="4" t="s">
        <v>338</v>
      </c>
      <c r="G41" s="4"/>
      <c r="H41" s="4"/>
      <c r="I41" s="44" t="s">
        <v>317</v>
      </c>
      <c r="J41" s="24">
        <v>5683483</v>
      </c>
      <c r="K41" s="27"/>
      <c r="L41" s="28"/>
      <c r="M41" s="27"/>
      <c r="N41" s="28"/>
      <c r="O41" s="27"/>
      <c r="P41" s="28"/>
      <c r="Q41" s="27"/>
      <c r="R41" s="28"/>
      <c r="T41" t="s">
        <v>38</v>
      </c>
      <c r="U41" s="14" t="b">
        <f t="shared" si="0"/>
        <v>1</v>
      </c>
      <c r="V41" t="s">
        <v>484</v>
      </c>
      <c r="W41" s="14" t="b">
        <f t="shared" si="1"/>
        <v>1</v>
      </c>
    </row>
    <row r="42" spans="1:23" x14ac:dyDescent="0.35">
      <c r="A42" s="4">
        <v>51</v>
      </c>
      <c r="B42" s="5">
        <v>56</v>
      </c>
      <c r="C42" s="13" t="s">
        <v>39</v>
      </c>
      <c r="D42" s="44" t="s">
        <v>193</v>
      </c>
      <c r="E42" s="4" t="s">
        <v>322</v>
      </c>
      <c r="F42" s="4" t="s">
        <v>323</v>
      </c>
      <c r="G42" s="4" t="s">
        <v>436</v>
      </c>
      <c r="H42" s="4" t="s">
        <v>436</v>
      </c>
      <c r="I42" s="44" t="s">
        <v>371</v>
      </c>
      <c r="J42" s="24">
        <v>10528394</v>
      </c>
      <c r="K42" s="26">
        <v>3.2</v>
      </c>
      <c r="L42" s="23">
        <v>2015</v>
      </c>
      <c r="M42" s="26">
        <v>0.5</v>
      </c>
      <c r="N42" s="23">
        <v>2015</v>
      </c>
      <c r="O42" s="26">
        <v>6.9</v>
      </c>
      <c r="P42" s="23">
        <v>2015</v>
      </c>
      <c r="Q42" s="26">
        <v>2</v>
      </c>
      <c r="R42" s="23">
        <v>2015</v>
      </c>
      <c r="T42" t="s">
        <v>39</v>
      </c>
      <c r="U42" s="14" t="b">
        <f t="shared" si="0"/>
        <v>1</v>
      </c>
      <c r="V42" t="s">
        <v>39</v>
      </c>
      <c r="W42" s="14" t="b">
        <f t="shared" si="1"/>
        <v>1</v>
      </c>
    </row>
    <row r="43" spans="1:23" x14ac:dyDescent="0.35">
      <c r="A43" s="4">
        <v>137</v>
      </c>
      <c r="B43" s="5">
        <v>4</v>
      </c>
      <c r="C43" s="13" t="s">
        <v>40</v>
      </c>
      <c r="D43" s="44" t="s">
        <v>194</v>
      </c>
      <c r="E43" s="4" t="s">
        <v>341</v>
      </c>
      <c r="F43" s="4" t="s">
        <v>342</v>
      </c>
      <c r="G43" s="4" t="s">
        <v>436</v>
      </c>
      <c r="H43" s="4" t="s">
        <v>436</v>
      </c>
      <c r="I43" s="44" t="s">
        <v>371</v>
      </c>
      <c r="J43" s="24">
        <v>39871528</v>
      </c>
      <c r="K43" s="26">
        <v>0.5</v>
      </c>
      <c r="L43" s="23">
        <v>2011</v>
      </c>
      <c r="M43" s="26">
        <v>0.1</v>
      </c>
      <c r="N43" s="23">
        <v>2011</v>
      </c>
      <c r="O43" s="26">
        <v>3.9</v>
      </c>
      <c r="P43" s="23">
        <v>2011</v>
      </c>
      <c r="Q43" s="26">
        <v>0.8</v>
      </c>
      <c r="R43" s="23">
        <v>2011</v>
      </c>
      <c r="T43" t="s">
        <v>40</v>
      </c>
      <c r="U43" s="14" t="b">
        <f t="shared" si="0"/>
        <v>1</v>
      </c>
      <c r="V43" t="s">
        <v>40</v>
      </c>
      <c r="W43" s="14" t="b">
        <f t="shared" si="1"/>
        <v>1</v>
      </c>
    </row>
    <row r="44" spans="1:23" x14ac:dyDescent="0.35">
      <c r="A44" s="4">
        <v>67</v>
      </c>
      <c r="B44" s="5">
        <v>58</v>
      </c>
      <c r="C44" s="13" t="s">
        <v>41</v>
      </c>
      <c r="D44" s="44" t="s">
        <v>195</v>
      </c>
      <c r="E44" s="4" t="s">
        <v>322</v>
      </c>
      <c r="F44" s="4" t="s">
        <v>325</v>
      </c>
      <c r="G44" s="4" t="s">
        <v>436</v>
      </c>
      <c r="H44" s="4" t="s">
        <v>436</v>
      </c>
      <c r="I44" s="44" t="s">
        <v>371</v>
      </c>
      <c r="J44" s="24">
        <v>16144368</v>
      </c>
      <c r="K44" s="26">
        <v>4.8</v>
      </c>
      <c r="L44" s="23">
        <v>2015</v>
      </c>
      <c r="M44" s="26">
        <v>2.2000000000000002</v>
      </c>
      <c r="N44" s="23">
        <v>2015</v>
      </c>
      <c r="O44" s="26">
        <v>11.8</v>
      </c>
      <c r="P44" s="23">
        <v>2015</v>
      </c>
      <c r="Q44" s="26">
        <v>4.5</v>
      </c>
      <c r="R44" s="23">
        <v>2015</v>
      </c>
      <c r="T44" t="s">
        <v>41</v>
      </c>
      <c r="U44" s="14" t="b">
        <f t="shared" si="0"/>
        <v>1</v>
      </c>
      <c r="V44" t="s">
        <v>485</v>
      </c>
      <c r="W44" s="14" t="b">
        <f t="shared" si="1"/>
        <v>1</v>
      </c>
    </row>
    <row r="45" spans="1:23" x14ac:dyDescent="0.35">
      <c r="A45" s="4">
        <v>138</v>
      </c>
      <c r="B45" s="5">
        <v>59</v>
      </c>
      <c r="C45" s="13" t="s">
        <v>42</v>
      </c>
      <c r="D45" s="44" t="s">
        <v>196</v>
      </c>
      <c r="E45" s="4" t="s">
        <v>341</v>
      </c>
      <c r="F45" s="4" t="s">
        <v>342</v>
      </c>
      <c r="G45" s="4" t="s">
        <v>436</v>
      </c>
      <c r="H45" s="4" t="s">
        <v>436</v>
      </c>
      <c r="I45" s="44" t="s">
        <v>314</v>
      </c>
      <c r="J45" s="24">
        <v>93778172</v>
      </c>
      <c r="K45" s="26">
        <v>1.4</v>
      </c>
      <c r="L45" s="23">
        <v>2015</v>
      </c>
      <c r="M45" s="26">
        <v>0.2</v>
      </c>
      <c r="N45" s="23">
        <v>2015</v>
      </c>
      <c r="O45" s="26">
        <v>16.100000000000001</v>
      </c>
      <c r="P45" s="23">
        <v>2015</v>
      </c>
      <c r="Q45" s="26">
        <v>3</v>
      </c>
      <c r="R45" s="23">
        <v>2015</v>
      </c>
      <c r="T45" t="s">
        <v>42</v>
      </c>
      <c r="U45" s="14" t="b">
        <f t="shared" si="0"/>
        <v>1</v>
      </c>
      <c r="V45" t="s">
        <v>486</v>
      </c>
      <c r="W45" s="14" t="b">
        <f t="shared" si="1"/>
        <v>1</v>
      </c>
    </row>
    <row r="46" spans="1:23" x14ac:dyDescent="0.35">
      <c r="A46" s="4">
        <v>179</v>
      </c>
      <c r="B46" s="5">
        <v>178</v>
      </c>
      <c r="C46" s="13" t="s">
        <v>43</v>
      </c>
      <c r="D46" s="44" t="s">
        <v>197</v>
      </c>
      <c r="E46" s="4" t="s">
        <v>312</v>
      </c>
      <c r="F46" s="4" t="s">
        <v>316</v>
      </c>
      <c r="G46" s="4" t="s">
        <v>436</v>
      </c>
      <c r="H46" s="4" t="s">
        <v>436</v>
      </c>
      <c r="I46" s="44" t="s">
        <v>315</v>
      </c>
      <c r="J46" s="24">
        <v>4474690</v>
      </c>
      <c r="K46" s="25" t="s">
        <v>381</v>
      </c>
      <c r="L46" s="25" t="s">
        <v>381</v>
      </c>
      <c r="M46" s="25" t="s">
        <v>381</v>
      </c>
      <c r="N46" s="25" t="s">
        <v>381</v>
      </c>
      <c r="O46" s="25" t="s">
        <v>381</v>
      </c>
      <c r="P46" s="25" t="s">
        <v>381</v>
      </c>
      <c r="Q46" s="25" t="s">
        <v>381</v>
      </c>
      <c r="R46" s="25" t="s">
        <v>381</v>
      </c>
      <c r="T46" t="s">
        <v>43</v>
      </c>
      <c r="U46" s="14" t="b">
        <f t="shared" si="0"/>
        <v>1</v>
      </c>
      <c r="V46" t="s">
        <v>43</v>
      </c>
      <c r="W46" s="14" t="b">
        <f t="shared" si="1"/>
        <v>1</v>
      </c>
    </row>
    <row r="47" spans="1:23" x14ac:dyDescent="0.35">
      <c r="A47" s="4">
        <v>180</v>
      </c>
      <c r="B47" s="5">
        <v>238</v>
      </c>
      <c r="C47" s="13" t="s">
        <v>44</v>
      </c>
      <c r="D47" s="44" t="s">
        <v>198</v>
      </c>
      <c r="E47" s="4" t="s">
        <v>312</v>
      </c>
      <c r="F47" s="4" t="s">
        <v>316</v>
      </c>
      <c r="G47" s="4" t="s">
        <v>436</v>
      </c>
      <c r="H47" s="4" t="s">
        <v>436</v>
      </c>
      <c r="I47" s="44" t="s">
        <v>315</v>
      </c>
      <c r="J47" s="24">
        <v>99873033</v>
      </c>
      <c r="K47" s="26">
        <v>33.5</v>
      </c>
      <c r="L47" s="23">
        <v>2010</v>
      </c>
      <c r="M47" s="26">
        <v>9</v>
      </c>
      <c r="N47" s="23">
        <v>2010</v>
      </c>
      <c r="O47" s="26">
        <v>73.099999999999994</v>
      </c>
      <c r="P47" s="23">
        <v>2010</v>
      </c>
      <c r="Q47" s="26">
        <v>28</v>
      </c>
      <c r="R47" s="23">
        <v>2010</v>
      </c>
      <c r="T47" t="s">
        <v>44</v>
      </c>
      <c r="U47" s="14" t="b">
        <f t="shared" si="0"/>
        <v>1</v>
      </c>
      <c r="V47" t="s">
        <v>487</v>
      </c>
      <c r="W47" s="14" t="b">
        <f t="shared" si="1"/>
        <v>1</v>
      </c>
    </row>
    <row r="48" spans="1:23" x14ac:dyDescent="0.35">
      <c r="A48" s="4">
        <v>97</v>
      </c>
      <c r="B48" s="5">
        <v>66</v>
      </c>
      <c r="C48" s="13" t="s">
        <v>45</v>
      </c>
      <c r="D48" s="44" t="s">
        <v>199</v>
      </c>
      <c r="E48" s="4" t="s">
        <v>329</v>
      </c>
      <c r="F48" s="4" t="s">
        <v>335</v>
      </c>
      <c r="G48" s="4" t="s">
        <v>436</v>
      </c>
      <c r="H48" s="4" t="s">
        <v>436</v>
      </c>
      <c r="I48" s="44" t="s">
        <v>371</v>
      </c>
      <c r="J48" s="24">
        <v>892149</v>
      </c>
      <c r="K48" s="26">
        <v>1.5</v>
      </c>
      <c r="L48" s="23">
        <v>2013</v>
      </c>
      <c r="M48" s="26">
        <v>0.2</v>
      </c>
      <c r="N48" s="23">
        <v>2013</v>
      </c>
      <c r="O48" s="26">
        <v>14.5</v>
      </c>
      <c r="P48" s="23">
        <v>2013</v>
      </c>
      <c r="Q48" s="26">
        <v>3</v>
      </c>
      <c r="R48" s="23">
        <v>2013</v>
      </c>
      <c r="T48" t="s">
        <v>45</v>
      </c>
      <c r="U48" s="14" t="b">
        <f t="shared" si="0"/>
        <v>1</v>
      </c>
      <c r="V48" t="s">
        <v>45</v>
      </c>
      <c r="W48" s="14" t="b">
        <f t="shared" si="1"/>
        <v>1</v>
      </c>
    </row>
    <row r="49" spans="1:23" x14ac:dyDescent="0.35">
      <c r="A49" s="4">
        <v>114</v>
      </c>
      <c r="B49" s="5">
        <v>67</v>
      </c>
      <c r="C49" s="13" t="s">
        <v>46</v>
      </c>
      <c r="D49" s="44" t="s">
        <v>200</v>
      </c>
      <c r="E49" s="4" t="s">
        <v>337</v>
      </c>
      <c r="F49" s="4" t="s">
        <v>338</v>
      </c>
      <c r="G49" s="4"/>
      <c r="H49" s="4"/>
      <c r="I49" s="44" t="s">
        <v>317</v>
      </c>
      <c r="J49" s="24">
        <v>5479531</v>
      </c>
      <c r="K49" s="27"/>
      <c r="L49" s="28"/>
      <c r="M49" s="27"/>
      <c r="N49" s="28"/>
      <c r="O49" s="27"/>
      <c r="P49" s="28"/>
      <c r="Q49" s="27"/>
      <c r="R49" s="28"/>
      <c r="T49" t="s">
        <v>46</v>
      </c>
      <c r="U49" s="14" t="b">
        <f t="shared" si="0"/>
        <v>1</v>
      </c>
      <c r="V49" t="s">
        <v>46</v>
      </c>
      <c r="W49" s="14" t="b">
        <f t="shared" si="1"/>
        <v>1</v>
      </c>
    </row>
    <row r="50" spans="1:23" x14ac:dyDescent="0.35">
      <c r="A50" s="4">
        <v>115</v>
      </c>
      <c r="B50" s="5">
        <v>68</v>
      </c>
      <c r="C50" s="13" t="s">
        <v>47</v>
      </c>
      <c r="D50" s="44" t="s">
        <v>201</v>
      </c>
      <c r="E50" s="4" t="s">
        <v>337</v>
      </c>
      <c r="F50" s="4" t="s">
        <v>338</v>
      </c>
      <c r="G50" s="4"/>
      <c r="H50" s="4"/>
      <c r="I50" s="44" t="s">
        <v>317</v>
      </c>
      <c r="J50" s="24">
        <v>66624068</v>
      </c>
      <c r="K50" s="27"/>
      <c r="L50" s="28"/>
      <c r="M50" s="27"/>
      <c r="N50" s="28"/>
      <c r="O50" s="27"/>
      <c r="P50" s="28"/>
      <c r="Q50" s="27"/>
      <c r="R50" s="28"/>
      <c r="T50" t="s">
        <v>47</v>
      </c>
      <c r="U50" s="14" t="b">
        <f t="shared" si="0"/>
        <v>1</v>
      </c>
      <c r="V50" t="s">
        <v>47</v>
      </c>
      <c r="W50" s="14" t="b">
        <f t="shared" si="1"/>
        <v>1</v>
      </c>
    </row>
    <row r="51" spans="1:23" x14ac:dyDescent="0.35">
      <c r="A51" s="4">
        <v>7</v>
      </c>
      <c r="B51" s="5">
        <v>74</v>
      </c>
      <c r="C51" s="13" t="s">
        <v>48</v>
      </c>
      <c r="D51" s="44" t="s">
        <v>202</v>
      </c>
      <c r="E51" s="4" t="s">
        <v>312</v>
      </c>
      <c r="F51" s="4" t="s">
        <v>313</v>
      </c>
      <c r="G51" s="4" t="s">
        <v>436</v>
      </c>
      <c r="H51" s="4" t="s">
        <v>436</v>
      </c>
      <c r="I51" s="44" t="s">
        <v>371</v>
      </c>
      <c r="J51" s="24">
        <v>1930175</v>
      </c>
      <c r="K51" s="25" t="s">
        <v>381</v>
      </c>
      <c r="L51" s="25" t="s">
        <v>381</v>
      </c>
      <c r="M51" s="25" t="s">
        <v>381</v>
      </c>
      <c r="N51" s="25" t="s">
        <v>381</v>
      </c>
      <c r="O51" s="25" t="s">
        <v>381</v>
      </c>
      <c r="P51" s="25" t="s">
        <v>381</v>
      </c>
      <c r="Q51" s="25" t="s">
        <v>381</v>
      </c>
      <c r="R51" s="25" t="s">
        <v>381</v>
      </c>
      <c r="T51" t="s">
        <v>48</v>
      </c>
      <c r="U51" s="14" t="b">
        <f t="shared" si="0"/>
        <v>1</v>
      </c>
      <c r="V51" t="s">
        <v>48</v>
      </c>
      <c r="W51" s="14" t="b">
        <f t="shared" si="1"/>
        <v>1</v>
      </c>
    </row>
    <row r="52" spans="1:23" x14ac:dyDescent="0.35">
      <c r="A52" s="4">
        <v>163</v>
      </c>
      <c r="B52" s="5">
        <v>73</v>
      </c>
      <c r="C52" s="13" t="s">
        <v>49</v>
      </c>
      <c r="D52" s="44" t="s">
        <v>203</v>
      </c>
      <c r="E52" s="4" t="s">
        <v>346</v>
      </c>
      <c r="F52" s="4" t="s">
        <v>348</v>
      </c>
      <c r="G52" s="4" t="s">
        <v>436</v>
      </c>
      <c r="H52" s="4" t="s">
        <v>436</v>
      </c>
      <c r="I52" s="44" t="s">
        <v>371</v>
      </c>
      <c r="J52" s="24">
        <v>3717100</v>
      </c>
      <c r="K52" s="26">
        <v>8.3000000000000007</v>
      </c>
      <c r="L52" s="23">
        <v>2015</v>
      </c>
      <c r="M52" s="26">
        <v>2.2000000000000002</v>
      </c>
      <c r="N52" s="23">
        <v>2015</v>
      </c>
      <c r="O52" s="26">
        <v>25.3</v>
      </c>
      <c r="P52" s="23">
        <v>2015</v>
      </c>
      <c r="Q52" s="26">
        <v>7.8</v>
      </c>
      <c r="R52" s="23">
        <v>2015</v>
      </c>
      <c r="T52" t="s">
        <v>49</v>
      </c>
      <c r="U52" s="14" t="b">
        <f t="shared" si="0"/>
        <v>1</v>
      </c>
      <c r="V52" t="s">
        <v>488</v>
      </c>
      <c r="W52" s="14" t="b">
        <f t="shared" si="1"/>
        <v>1</v>
      </c>
    </row>
    <row r="53" spans="1:23" x14ac:dyDescent="0.35">
      <c r="A53" s="4">
        <v>42</v>
      </c>
      <c r="B53" s="5">
        <v>81</v>
      </c>
      <c r="C53" s="13" t="s">
        <v>50</v>
      </c>
      <c r="D53" s="44" t="s">
        <v>204</v>
      </c>
      <c r="E53" s="4" t="s">
        <v>312</v>
      </c>
      <c r="F53" s="4" t="s">
        <v>321</v>
      </c>
      <c r="G53" s="4" t="s">
        <v>436</v>
      </c>
      <c r="H53" s="4" t="s">
        <v>436</v>
      </c>
      <c r="I53" s="44" t="s">
        <v>314</v>
      </c>
      <c r="J53" s="24">
        <v>27582821</v>
      </c>
      <c r="K53" s="26">
        <v>13.6</v>
      </c>
      <c r="L53" s="23">
        <v>2012</v>
      </c>
      <c r="M53" s="26">
        <v>4</v>
      </c>
      <c r="N53" s="23">
        <v>2012</v>
      </c>
      <c r="O53" s="26">
        <v>34.9</v>
      </c>
      <c r="P53" s="23">
        <v>2012</v>
      </c>
      <c r="Q53" s="26">
        <v>12.3</v>
      </c>
      <c r="R53" s="23">
        <v>2012</v>
      </c>
      <c r="T53" t="s">
        <v>50</v>
      </c>
      <c r="U53" s="14" t="b">
        <f t="shared" si="0"/>
        <v>1</v>
      </c>
      <c r="V53" t="s">
        <v>489</v>
      </c>
      <c r="W53" s="14" t="b">
        <f t="shared" si="1"/>
        <v>1</v>
      </c>
    </row>
    <row r="54" spans="1:23" x14ac:dyDescent="0.35">
      <c r="A54" s="4">
        <v>43</v>
      </c>
      <c r="B54" s="5">
        <v>90</v>
      </c>
      <c r="C54" s="13" t="s">
        <v>51</v>
      </c>
      <c r="D54" s="44" t="s">
        <v>205</v>
      </c>
      <c r="E54" s="4" t="s">
        <v>312</v>
      </c>
      <c r="F54" s="4" t="s">
        <v>321</v>
      </c>
      <c r="G54" s="4" t="s">
        <v>436</v>
      </c>
      <c r="H54" s="4" t="s">
        <v>436</v>
      </c>
      <c r="I54" s="44" t="s">
        <v>315</v>
      </c>
      <c r="J54" s="24">
        <v>12091533</v>
      </c>
      <c r="K54" s="26">
        <v>35.299999999999997</v>
      </c>
      <c r="L54" s="23">
        <v>2012</v>
      </c>
      <c r="M54" s="26">
        <v>10.3</v>
      </c>
      <c r="N54" s="23">
        <v>2012</v>
      </c>
      <c r="O54" s="26">
        <v>70.3</v>
      </c>
      <c r="P54" s="23">
        <v>2012</v>
      </c>
      <c r="Q54" s="26">
        <v>28.4</v>
      </c>
      <c r="R54" s="23">
        <v>2012</v>
      </c>
      <c r="T54" t="s">
        <v>51</v>
      </c>
      <c r="U54" s="14" t="b">
        <f t="shared" si="0"/>
        <v>1</v>
      </c>
      <c r="V54" t="s">
        <v>490</v>
      </c>
      <c r="W54" s="14" t="b">
        <f t="shared" si="1"/>
        <v>1</v>
      </c>
    </row>
    <row r="55" spans="1:23" x14ac:dyDescent="0.35">
      <c r="A55" s="4">
        <v>22</v>
      </c>
      <c r="B55" s="5">
        <v>75</v>
      </c>
      <c r="C55" s="13" t="s">
        <v>52</v>
      </c>
      <c r="D55" s="44" t="s">
        <v>206</v>
      </c>
      <c r="E55" s="4" t="s">
        <v>312</v>
      </c>
      <c r="F55" s="4" t="s">
        <v>321</v>
      </c>
      <c r="G55" s="4" t="s">
        <v>436</v>
      </c>
      <c r="H55" s="4" t="s">
        <v>436</v>
      </c>
      <c r="I55" s="44" t="s">
        <v>315</v>
      </c>
      <c r="J55" s="24">
        <v>1977590</v>
      </c>
      <c r="K55" s="25" t="s">
        <v>381</v>
      </c>
      <c r="L55" s="25" t="s">
        <v>381</v>
      </c>
      <c r="M55" s="25" t="s">
        <v>381</v>
      </c>
      <c r="N55" s="25" t="s">
        <v>381</v>
      </c>
      <c r="O55" s="25" t="s">
        <v>381</v>
      </c>
      <c r="P55" s="25" t="s">
        <v>381</v>
      </c>
      <c r="Q55" s="25" t="s">
        <v>381</v>
      </c>
      <c r="R55" s="25" t="s">
        <v>381</v>
      </c>
      <c r="T55" t="s">
        <v>52</v>
      </c>
      <c r="U55" s="14" t="b">
        <f t="shared" si="0"/>
        <v>1</v>
      </c>
      <c r="V55" t="s">
        <v>52</v>
      </c>
      <c r="W55" s="14" t="b">
        <f t="shared" si="1"/>
        <v>1</v>
      </c>
    </row>
    <row r="56" spans="1:23" x14ac:dyDescent="0.35">
      <c r="A56" s="4">
        <v>44</v>
      </c>
      <c r="B56" s="5">
        <v>175</v>
      </c>
      <c r="C56" s="13" t="s">
        <v>53</v>
      </c>
      <c r="D56" s="44" t="s">
        <v>207</v>
      </c>
      <c r="E56" s="4" t="s">
        <v>312</v>
      </c>
      <c r="F56" s="4" t="s">
        <v>321</v>
      </c>
      <c r="G56" s="4" t="s">
        <v>436</v>
      </c>
      <c r="H56" s="4" t="s">
        <v>436</v>
      </c>
      <c r="I56" s="44" t="s">
        <v>315</v>
      </c>
      <c r="J56" s="24">
        <v>1770526</v>
      </c>
      <c r="K56" s="26">
        <v>67.099999999999994</v>
      </c>
      <c r="L56" s="23">
        <v>2010</v>
      </c>
      <c r="M56" s="26">
        <v>30.5</v>
      </c>
      <c r="N56" s="23">
        <v>2010</v>
      </c>
      <c r="O56" s="26">
        <v>84.5</v>
      </c>
      <c r="P56" s="23">
        <v>2010</v>
      </c>
      <c r="Q56" s="26">
        <v>49.6</v>
      </c>
      <c r="R56" s="23">
        <v>2010</v>
      </c>
      <c r="T56" t="s">
        <v>53</v>
      </c>
      <c r="U56" s="14" t="b">
        <f t="shared" si="0"/>
        <v>1</v>
      </c>
      <c r="V56" t="s">
        <v>53</v>
      </c>
      <c r="W56" s="14" t="b">
        <f t="shared" si="1"/>
        <v>1</v>
      </c>
    </row>
    <row r="57" spans="1:23" x14ac:dyDescent="0.35">
      <c r="A57" s="4">
        <v>6</v>
      </c>
      <c r="B57" s="5">
        <v>61</v>
      </c>
      <c r="C57" s="13" t="s">
        <v>54</v>
      </c>
      <c r="D57" s="44" t="s">
        <v>208</v>
      </c>
      <c r="E57" s="4" t="s">
        <v>312</v>
      </c>
      <c r="F57" s="4" t="s">
        <v>313</v>
      </c>
      <c r="G57" s="4" t="s">
        <v>436</v>
      </c>
      <c r="H57" s="4" t="s">
        <v>436</v>
      </c>
      <c r="I57" s="44" t="s">
        <v>371</v>
      </c>
      <c r="J57" s="24">
        <v>1175389</v>
      </c>
      <c r="K57" s="25" t="s">
        <v>381</v>
      </c>
      <c r="L57" s="25" t="s">
        <v>381</v>
      </c>
      <c r="M57" s="25" t="s">
        <v>381</v>
      </c>
      <c r="N57" s="25" t="s">
        <v>381</v>
      </c>
      <c r="O57" s="25" t="s">
        <v>381</v>
      </c>
      <c r="P57" s="25" t="s">
        <v>381</v>
      </c>
      <c r="Q57" s="25" t="s">
        <v>381</v>
      </c>
      <c r="R57" s="25" t="s">
        <v>381</v>
      </c>
      <c r="T57" t="s">
        <v>54</v>
      </c>
      <c r="U57" s="14" t="b">
        <f t="shared" si="0"/>
        <v>1</v>
      </c>
      <c r="V57" t="s">
        <v>54</v>
      </c>
      <c r="W57" s="14" t="b">
        <f t="shared" si="1"/>
        <v>1</v>
      </c>
    </row>
    <row r="58" spans="1:23" x14ac:dyDescent="0.35">
      <c r="A58" s="4">
        <v>125</v>
      </c>
      <c r="B58" s="5">
        <v>84</v>
      </c>
      <c r="C58" s="13" t="s">
        <v>55</v>
      </c>
      <c r="D58" s="44" t="s">
        <v>209</v>
      </c>
      <c r="E58" s="4" t="s">
        <v>337</v>
      </c>
      <c r="F58" s="4" t="s">
        <v>339</v>
      </c>
      <c r="G58" s="4"/>
      <c r="H58" s="4"/>
      <c r="I58" s="44" t="s">
        <v>317</v>
      </c>
      <c r="J58" s="24">
        <v>10820883</v>
      </c>
      <c r="K58" s="27"/>
      <c r="L58" s="28"/>
      <c r="M58" s="27"/>
      <c r="N58" s="28"/>
      <c r="O58" s="27"/>
      <c r="P58" s="28"/>
      <c r="Q58" s="27"/>
      <c r="R58" s="28"/>
      <c r="T58" t="s">
        <v>55</v>
      </c>
      <c r="U58" s="14" t="b">
        <f t="shared" si="0"/>
        <v>1</v>
      </c>
      <c r="V58" t="s">
        <v>491</v>
      </c>
      <c r="W58" s="14" t="b">
        <f t="shared" si="1"/>
        <v>1</v>
      </c>
    </row>
    <row r="59" spans="1:23" x14ac:dyDescent="0.35">
      <c r="A59" s="4"/>
      <c r="B59" s="5"/>
      <c r="C59" s="31" t="s">
        <v>56</v>
      </c>
      <c r="D59" s="22" t="s">
        <v>210</v>
      </c>
      <c r="E59" s="4" t="s">
        <v>328</v>
      </c>
      <c r="F59" s="4" t="s">
        <v>328</v>
      </c>
      <c r="G59" s="4"/>
      <c r="H59" s="4"/>
      <c r="I59" s="44" t="s">
        <v>317</v>
      </c>
      <c r="J59" s="24">
        <v>56114</v>
      </c>
      <c r="K59" s="29"/>
      <c r="L59" s="29"/>
      <c r="M59" s="29"/>
      <c r="N59" s="29"/>
      <c r="O59" s="29"/>
      <c r="P59" s="29"/>
      <c r="Q59" s="29"/>
      <c r="R59" s="29"/>
      <c r="T59" t="s">
        <v>56</v>
      </c>
      <c r="U59" s="14" t="b">
        <f t="shared" si="0"/>
        <v>1</v>
      </c>
      <c r="V59" t="s">
        <v>56</v>
      </c>
      <c r="W59" s="14" t="b">
        <f t="shared" si="1"/>
        <v>1</v>
      </c>
    </row>
    <row r="60" spans="1:23" x14ac:dyDescent="0.35">
      <c r="A60" s="4">
        <v>71</v>
      </c>
      <c r="B60" s="5"/>
      <c r="C60" s="31" t="s">
        <v>57</v>
      </c>
      <c r="D60" s="22" t="s">
        <v>211</v>
      </c>
      <c r="E60" s="4" t="s">
        <v>322</v>
      </c>
      <c r="F60" s="4" t="s">
        <v>323</v>
      </c>
      <c r="G60" s="4" t="s">
        <v>436</v>
      </c>
      <c r="H60" s="4" t="s">
        <v>436</v>
      </c>
      <c r="I60" s="44" t="s">
        <v>314</v>
      </c>
      <c r="J60" s="24">
        <v>1321722</v>
      </c>
      <c r="K60" s="25" t="s">
        <v>381</v>
      </c>
      <c r="L60" s="25" t="s">
        <v>381</v>
      </c>
      <c r="M60" s="25" t="s">
        <v>381</v>
      </c>
      <c r="N60" s="25" t="s">
        <v>381</v>
      </c>
      <c r="O60" s="25" t="s">
        <v>381</v>
      </c>
      <c r="P60" s="25" t="s">
        <v>381</v>
      </c>
      <c r="Q60" s="25" t="s">
        <v>381</v>
      </c>
      <c r="R60" s="25" t="s">
        <v>381</v>
      </c>
      <c r="T60" t="s">
        <v>57</v>
      </c>
      <c r="U60" s="14" t="b">
        <f t="shared" si="0"/>
        <v>1</v>
      </c>
      <c r="V60" t="s">
        <v>57</v>
      </c>
      <c r="W60" s="14" t="b">
        <f t="shared" si="1"/>
        <v>1</v>
      </c>
    </row>
    <row r="61" spans="1:23" x14ac:dyDescent="0.35">
      <c r="A61" s="4">
        <v>60</v>
      </c>
      <c r="B61" s="5">
        <v>89</v>
      </c>
      <c r="C61" s="13" t="s">
        <v>58</v>
      </c>
      <c r="D61" s="44" t="s">
        <v>212</v>
      </c>
      <c r="E61" s="4" t="s">
        <v>322</v>
      </c>
      <c r="F61" s="4" t="s">
        <v>324</v>
      </c>
      <c r="G61" s="4" t="s">
        <v>436</v>
      </c>
      <c r="H61" s="4" t="s">
        <v>436</v>
      </c>
      <c r="I61" s="44" t="s">
        <v>314</v>
      </c>
      <c r="J61" s="24">
        <v>16252429</v>
      </c>
      <c r="K61" s="26">
        <v>9.5</v>
      </c>
      <c r="L61" s="23">
        <v>2014</v>
      </c>
      <c r="M61" s="26">
        <v>2.8</v>
      </c>
      <c r="N61" s="23">
        <v>2014</v>
      </c>
      <c r="O61" s="26">
        <v>25.3</v>
      </c>
      <c r="P61" s="23">
        <v>2014</v>
      </c>
      <c r="Q61" s="26">
        <v>8.6999999999999993</v>
      </c>
      <c r="R61" s="23">
        <v>2014</v>
      </c>
      <c r="T61" t="s">
        <v>58</v>
      </c>
      <c r="U61" s="14" t="b">
        <f t="shared" si="0"/>
        <v>1</v>
      </c>
      <c r="V61" t="s">
        <v>492</v>
      </c>
      <c r="W61" s="14" t="b">
        <f t="shared" si="1"/>
        <v>1</v>
      </c>
    </row>
    <row r="62" spans="1:23" x14ac:dyDescent="0.35">
      <c r="A62" s="4">
        <v>61</v>
      </c>
      <c r="B62" s="5">
        <v>95</v>
      </c>
      <c r="C62" s="13" t="s">
        <v>59</v>
      </c>
      <c r="D62" s="44" t="s">
        <v>213</v>
      </c>
      <c r="E62" s="4" t="s">
        <v>322</v>
      </c>
      <c r="F62" s="4" t="s">
        <v>324</v>
      </c>
      <c r="G62" s="4" t="s">
        <v>436</v>
      </c>
      <c r="H62" s="4" t="s">
        <v>436</v>
      </c>
      <c r="I62" s="44" t="s">
        <v>314</v>
      </c>
      <c r="J62" s="24">
        <v>8960829</v>
      </c>
      <c r="K62" s="26">
        <v>17.8</v>
      </c>
      <c r="L62" s="23">
        <v>2015</v>
      </c>
      <c r="M62" s="26">
        <v>6.4</v>
      </c>
      <c r="N62" s="23">
        <v>2015</v>
      </c>
      <c r="O62" s="26">
        <v>34.799999999999997</v>
      </c>
      <c r="P62" s="23">
        <v>2015</v>
      </c>
      <c r="Q62" s="26">
        <v>14.5</v>
      </c>
      <c r="R62" s="23">
        <v>2015</v>
      </c>
      <c r="T62" t="s">
        <v>59</v>
      </c>
      <c r="U62" s="14" t="b">
        <f t="shared" si="0"/>
        <v>1</v>
      </c>
      <c r="V62" t="s">
        <v>493</v>
      </c>
      <c r="W62" s="14" t="b">
        <f t="shared" si="1"/>
        <v>1</v>
      </c>
    </row>
    <row r="63" spans="1:23" x14ac:dyDescent="0.35">
      <c r="A63" s="4">
        <v>201</v>
      </c>
      <c r="B63" s="5">
        <v>98</v>
      </c>
      <c r="C63" s="13" t="s">
        <v>60</v>
      </c>
      <c r="D63" s="44" t="s">
        <v>214</v>
      </c>
      <c r="E63" s="4" t="s">
        <v>337</v>
      </c>
      <c r="F63" s="4" t="s">
        <v>340</v>
      </c>
      <c r="G63" s="4"/>
      <c r="H63" s="4"/>
      <c r="I63" s="44" t="s">
        <v>371</v>
      </c>
      <c r="J63" s="24">
        <v>4203604</v>
      </c>
      <c r="K63" s="27"/>
      <c r="L63" s="28"/>
      <c r="M63" s="27"/>
      <c r="N63" s="28"/>
      <c r="O63" s="27"/>
      <c r="P63" s="28"/>
      <c r="Q63" s="27"/>
      <c r="R63" s="28"/>
      <c r="T63" t="s">
        <v>60</v>
      </c>
      <c r="U63" s="14" t="b">
        <f t="shared" si="0"/>
        <v>1</v>
      </c>
      <c r="V63" t="s">
        <v>494</v>
      </c>
      <c r="W63" s="14" t="b">
        <f t="shared" si="1"/>
        <v>1</v>
      </c>
    </row>
    <row r="64" spans="1:23" x14ac:dyDescent="0.35">
      <c r="A64" s="4">
        <v>52</v>
      </c>
      <c r="B64" s="5">
        <v>93</v>
      </c>
      <c r="C64" s="13" t="s">
        <v>61</v>
      </c>
      <c r="D64" s="44" t="s">
        <v>215</v>
      </c>
      <c r="E64" s="4" t="s">
        <v>322</v>
      </c>
      <c r="F64" s="4" t="s">
        <v>323</v>
      </c>
      <c r="G64" s="4" t="s">
        <v>436</v>
      </c>
      <c r="H64" s="4" t="s">
        <v>436</v>
      </c>
      <c r="I64" s="44" t="s">
        <v>315</v>
      </c>
      <c r="J64" s="24">
        <v>10711061</v>
      </c>
      <c r="K64" s="26">
        <v>24.9</v>
      </c>
      <c r="L64" s="23">
        <v>2012</v>
      </c>
      <c r="M64" s="26">
        <v>8</v>
      </c>
      <c r="N64" s="23">
        <v>2012</v>
      </c>
      <c r="O64" s="26">
        <v>51</v>
      </c>
      <c r="P64" s="23">
        <v>2012</v>
      </c>
      <c r="Q64" s="26">
        <v>20.3</v>
      </c>
      <c r="R64" s="23">
        <v>2012</v>
      </c>
      <c r="T64" t="s">
        <v>61</v>
      </c>
      <c r="U64" s="14" t="b">
        <f t="shared" si="0"/>
        <v>1</v>
      </c>
      <c r="V64" t="s">
        <v>61</v>
      </c>
      <c r="W64" s="14" t="b">
        <f t="shared" si="1"/>
        <v>1</v>
      </c>
    </row>
    <row r="65" spans="1:23" x14ac:dyDescent="0.35">
      <c r="A65" s="4">
        <v>133</v>
      </c>
      <c r="B65" s="5">
        <v>97</v>
      </c>
      <c r="C65" s="13" t="s">
        <v>62</v>
      </c>
      <c r="D65" s="44" t="s">
        <v>216</v>
      </c>
      <c r="E65" s="4" t="s">
        <v>337</v>
      </c>
      <c r="F65" s="4" t="s">
        <v>340</v>
      </c>
      <c r="G65" s="4"/>
      <c r="H65" s="4"/>
      <c r="I65" s="44" t="s">
        <v>317</v>
      </c>
      <c r="J65" s="24">
        <v>9843028</v>
      </c>
      <c r="K65" s="27"/>
      <c r="L65" s="28"/>
      <c r="M65" s="27"/>
      <c r="N65" s="28"/>
      <c r="O65" s="27"/>
      <c r="P65" s="28"/>
      <c r="Q65" s="27"/>
      <c r="R65" s="28"/>
      <c r="T65" t="s">
        <v>62</v>
      </c>
      <c r="U65" s="14" t="b">
        <f t="shared" si="0"/>
        <v>1</v>
      </c>
      <c r="V65" t="s">
        <v>495</v>
      </c>
      <c r="W65" s="14" t="b">
        <f t="shared" si="1"/>
        <v>1</v>
      </c>
    </row>
    <row r="66" spans="1:23" x14ac:dyDescent="0.35">
      <c r="A66" s="4">
        <v>89</v>
      </c>
      <c r="B66" s="5">
        <v>101</v>
      </c>
      <c r="C66" s="13" t="s">
        <v>63</v>
      </c>
      <c r="D66" s="44" t="s">
        <v>217</v>
      </c>
      <c r="E66" s="4" t="s">
        <v>329</v>
      </c>
      <c r="F66" s="4" t="s">
        <v>332</v>
      </c>
      <c r="G66" s="4" t="s">
        <v>436</v>
      </c>
      <c r="H66" s="4" t="s">
        <v>436</v>
      </c>
      <c r="I66" s="44" t="s">
        <v>314</v>
      </c>
      <c r="J66" s="24">
        <v>258162113</v>
      </c>
      <c r="K66" s="26">
        <v>7.5</v>
      </c>
      <c r="L66" s="23">
        <v>2015</v>
      </c>
      <c r="M66" s="26">
        <v>1.3</v>
      </c>
      <c r="N66" s="23">
        <v>2015</v>
      </c>
      <c r="O66" s="26">
        <v>33.799999999999997</v>
      </c>
      <c r="P66" s="23">
        <v>2015</v>
      </c>
      <c r="Q66" s="26">
        <v>9.1999999999999993</v>
      </c>
      <c r="R66" s="23">
        <v>2015</v>
      </c>
      <c r="T66" t="s">
        <v>63</v>
      </c>
      <c r="U66" s="14" t="b">
        <f t="shared" si="0"/>
        <v>1</v>
      </c>
      <c r="V66" t="s">
        <v>496</v>
      </c>
      <c r="W66" s="14" t="b">
        <f t="shared" si="1"/>
        <v>1</v>
      </c>
    </row>
    <row r="67" spans="1:23" x14ac:dyDescent="0.35">
      <c r="A67" s="4">
        <v>107</v>
      </c>
      <c r="B67" s="5">
        <v>100</v>
      </c>
      <c r="C67" s="13" t="s">
        <v>64</v>
      </c>
      <c r="D67" s="44" t="s">
        <v>218</v>
      </c>
      <c r="E67" s="4" t="s">
        <v>329</v>
      </c>
      <c r="F67" s="4" t="s">
        <v>336</v>
      </c>
      <c r="G67" s="4" t="s">
        <v>436</v>
      </c>
      <c r="H67" s="4" t="s">
        <v>436</v>
      </c>
      <c r="I67" s="44" t="s">
        <v>314</v>
      </c>
      <c r="J67" s="24">
        <v>1309053980</v>
      </c>
      <c r="K67" s="26">
        <v>21.2</v>
      </c>
      <c r="L67" s="23">
        <v>2011</v>
      </c>
      <c r="M67" s="26">
        <v>4.3</v>
      </c>
      <c r="N67" s="23">
        <v>2011</v>
      </c>
      <c r="O67" s="26">
        <v>60.4</v>
      </c>
      <c r="P67" s="23">
        <v>2011</v>
      </c>
      <c r="Q67" s="26">
        <v>19.7</v>
      </c>
      <c r="R67" s="23">
        <v>2011</v>
      </c>
      <c r="T67" t="s">
        <v>64</v>
      </c>
      <c r="U67" s="14" t="b">
        <f t="shared" ref="U67:U130" si="2">C67=T67</f>
        <v>1</v>
      </c>
      <c r="V67" t="s">
        <v>497</v>
      </c>
      <c r="W67" s="14" t="b">
        <f t="shared" si="1"/>
        <v>1</v>
      </c>
    </row>
    <row r="68" spans="1:23" x14ac:dyDescent="0.35">
      <c r="A68" s="4">
        <v>118</v>
      </c>
      <c r="B68" s="5">
        <v>104</v>
      </c>
      <c r="C68" s="13" t="s">
        <v>65</v>
      </c>
      <c r="D68" s="44" t="s">
        <v>219</v>
      </c>
      <c r="E68" s="4" t="s">
        <v>337</v>
      </c>
      <c r="F68" s="4" t="s">
        <v>338</v>
      </c>
      <c r="G68" s="4"/>
      <c r="H68" s="4"/>
      <c r="I68" s="44" t="s">
        <v>317</v>
      </c>
      <c r="J68" s="24">
        <v>4676835</v>
      </c>
      <c r="K68" s="27"/>
      <c r="L68" s="28"/>
      <c r="M68" s="27"/>
      <c r="N68" s="28"/>
      <c r="O68" s="27"/>
      <c r="P68" s="28"/>
      <c r="Q68" s="27"/>
      <c r="R68" s="28"/>
      <c r="T68" t="s">
        <v>65</v>
      </c>
      <c r="U68" s="14" t="b">
        <f t="shared" si="2"/>
        <v>1</v>
      </c>
      <c r="V68" t="s">
        <v>498</v>
      </c>
      <c r="W68" s="14" t="b">
        <f t="shared" ref="W68:W131" si="3">+V68=C68</f>
        <v>1</v>
      </c>
    </row>
    <row r="69" spans="1:23" x14ac:dyDescent="0.35">
      <c r="A69" s="4">
        <v>143</v>
      </c>
      <c r="B69" s="5">
        <v>102</v>
      </c>
      <c r="C69" s="13" t="s">
        <v>66</v>
      </c>
      <c r="D69" s="44" t="s">
        <v>220</v>
      </c>
      <c r="E69" s="4" t="s">
        <v>341</v>
      </c>
      <c r="F69" s="4" t="s">
        <v>343</v>
      </c>
      <c r="G69" s="4" t="s">
        <v>436</v>
      </c>
      <c r="H69" s="4" t="s">
        <v>436</v>
      </c>
      <c r="I69" s="44" t="s">
        <v>371</v>
      </c>
      <c r="J69" s="24">
        <v>79360487</v>
      </c>
      <c r="K69" s="26">
        <v>0.3</v>
      </c>
      <c r="L69" s="23">
        <v>2014</v>
      </c>
      <c r="M69" s="26">
        <v>0.1</v>
      </c>
      <c r="N69" s="23">
        <v>2014</v>
      </c>
      <c r="O69" s="26">
        <v>2.5</v>
      </c>
      <c r="P69" s="23">
        <v>2014</v>
      </c>
      <c r="Q69" s="26">
        <v>0.5</v>
      </c>
      <c r="R69" s="23">
        <v>2014</v>
      </c>
      <c r="T69" t="s">
        <v>66</v>
      </c>
      <c r="U69" s="14" t="b">
        <f t="shared" si="2"/>
        <v>1</v>
      </c>
      <c r="V69" t="s">
        <v>499</v>
      </c>
      <c r="W69" s="14" t="b">
        <f t="shared" si="3"/>
        <v>1</v>
      </c>
    </row>
    <row r="70" spans="1:23" x14ac:dyDescent="0.35">
      <c r="A70" s="4">
        <v>144</v>
      </c>
      <c r="B70" s="5">
        <v>103</v>
      </c>
      <c r="C70" s="13" t="s">
        <v>67</v>
      </c>
      <c r="D70" s="44" t="s">
        <v>221</v>
      </c>
      <c r="E70" s="4" t="s">
        <v>341</v>
      </c>
      <c r="F70" s="4" t="s">
        <v>343</v>
      </c>
      <c r="G70" s="4" t="s">
        <v>436</v>
      </c>
      <c r="H70" s="4" t="s">
        <v>436</v>
      </c>
      <c r="I70" s="44" t="s">
        <v>371</v>
      </c>
      <c r="J70" s="24">
        <v>36115649</v>
      </c>
      <c r="K70" s="26">
        <v>2.5</v>
      </c>
      <c r="L70" s="23">
        <v>2012</v>
      </c>
      <c r="M70" s="26">
        <v>0.4</v>
      </c>
      <c r="N70" s="23">
        <v>2012</v>
      </c>
      <c r="O70" s="26">
        <v>17.899999999999999</v>
      </c>
      <c r="P70" s="23">
        <v>2012</v>
      </c>
      <c r="Q70" s="26">
        <v>3.9</v>
      </c>
      <c r="R70" s="23">
        <v>2012</v>
      </c>
      <c r="T70" t="s">
        <v>67</v>
      </c>
      <c r="U70" s="14" t="b">
        <f t="shared" si="2"/>
        <v>1</v>
      </c>
      <c r="V70" t="s">
        <v>67</v>
      </c>
      <c r="W70" s="14" t="b">
        <f t="shared" si="3"/>
        <v>1</v>
      </c>
    </row>
    <row r="71" spans="1:23" x14ac:dyDescent="0.35">
      <c r="A71" s="4">
        <v>117</v>
      </c>
      <c r="B71" s="5">
        <v>99</v>
      </c>
      <c r="C71" s="13" t="s">
        <v>68</v>
      </c>
      <c r="D71" s="44" t="s">
        <v>222</v>
      </c>
      <c r="E71" s="4" t="s">
        <v>337</v>
      </c>
      <c r="F71" s="4" t="s">
        <v>338</v>
      </c>
      <c r="G71" s="4"/>
      <c r="H71" s="4"/>
      <c r="I71" s="44" t="s">
        <v>317</v>
      </c>
      <c r="J71" s="24">
        <v>330815</v>
      </c>
      <c r="K71" s="27"/>
      <c r="L71" s="28"/>
      <c r="M71" s="27"/>
      <c r="N71" s="28"/>
      <c r="O71" s="27"/>
      <c r="P71" s="28"/>
      <c r="Q71" s="27"/>
      <c r="R71" s="28"/>
      <c r="T71" t="s">
        <v>68</v>
      </c>
      <c r="U71" s="14" t="b">
        <f t="shared" si="2"/>
        <v>1</v>
      </c>
      <c r="V71" t="s">
        <v>68</v>
      </c>
      <c r="W71" s="14" t="b">
        <f t="shared" si="3"/>
        <v>1</v>
      </c>
    </row>
    <row r="72" spans="1:23" x14ac:dyDescent="0.35">
      <c r="A72" s="4">
        <v>145</v>
      </c>
      <c r="B72" s="5">
        <v>105</v>
      </c>
      <c r="C72" s="13" t="s">
        <v>69</v>
      </c>
      <c r="D72" s="44" t="s">
        <v>223</v>
      </c>
      <c r="E72" s="4" t="s">
        <v>341</v>
      </c>
      <c r="F72" s="4" t="s">
        <v>343</v>
      </c>
      <c r="G72" s="4" t="s">
        <v>436</v>
      </c>
      <c r="H72" s="4" t="s">
        <v>436</v>
      </c>
      <c r="I72" s="44" t="s">
        <v>317</v>
      </c>
      <c r="J72" s="24">
        <v>8380100</v>
      </c>
      <c r="K72" s="27"/>
      <c r="L72" s="28"/>
      <c r="M72" s="27"/>
      <c r="N72" s="28"/>
      <c r="O72" s="27"/>
      <c r="P72" s="28"/>
      <c r="Q72" s="27"/>
      <c r="R72" s="28"/>
      <c r="T72" t="s">
        <v>69</v>
      </c>
      <c r="U72" s="14" t="b">
        <f t="shared" si="2"/>
        <v>1</v>
      </c>
      <c r="V72" t="s">
        <v>500</v>
      </c>
      <c r="W72" s="14" t="b">
        <f t="shared" si="3"/>
        <v>1</v>
      </c>
    </row>
    <row r="73" spans="1:23" x14ac:dyDescent="0.35">
      <c r="A73" s="4">
        <v>126</v>
      </c>
      <c r="B73" s="5">
        <v>106</v>
      </c>
      <c r="C73" s="13" t="s">
        <v>70</v>
      </c>
      <c r="D73" s="44" t="s">
        <v>224</v>
      </c>
      <c r="E73" s="4" t="s">
        <v>337</v>
      </c>
      <c r="F73" s="4" t="s">
        <v>339</v>
      </c>
      <c r="G73" s="4"/>
      <c r="H73" s="4"/>
      <c r="I73" s="44" t="s">
        <v>317</v>
      </c>
      <c r="J73" s="24">
        <v>60730582</v>
      </c>
      <c r="K73" s="27"/>
      <c r="L73" s="28"/>
      <c r="M73" s="27"/>
      <c r="N73" s="28"/>
      <c r="O73" s="27"/>
      <c r="P73" s="28"/>
      <c r="Q73" s="27"/>
      <c r="R73" s="28"/>
      <c r="T73" t="s">
        <v>70</v>
      </c>
      <c r="U73" s="14" t="b">
        <f t="shared" si="2"/>
        <v>1</v>
      </c>
      <c r="V73" t="s">
        <v>70</v>
      </c>
      <c r="W73" s="14" t="b">
        <f t="shared" si="3"/>
        <v>1</v>
      </c>
    </row>
    <row r="74" spans="1:23" x14ac:dyDescent="0.35">
      <c r="A74" s="4">
        <v>53</v>
      </c>
      <c r="B74" s="5">
        <v>109</v>
      </c>
      <c r="C74" s="13" t="s">
        <v>71</v>
      </c>
      <c r="D74" s="44" t="s">
        <v>225</v>
      </c>
      <c r="E74" s="4" t="s">
        <v>322</v>
      </c>
      <c r="F74" s="4" t="s">
        <v>323</v>
      </c>
      <c r="G74" s="4" t="s">
        <v>436</v>
      </c>
      <c r="H74" s="4" t="s">
        <v>436</v>
      </c>
      <c r="I74" s="44" t="s">
        <v>371</v>
      </c>
      <c r="J74" s="24">
        <v>2871934</v>
      </c>
      <c r="K74" s="25" t="s">
        <v>381</v>
      </c>
      <c r="L74" s="25" t="s">
        <v>381</v>
      </c>
      <c r="M74" s="25" t="s">
        <v>381</v>
      </c>
      <c r="N74" s="25" t="s">
        <v>381</v>
      </c>
      <c r="O74" s="25" t="s">
        <v>381</v>
      </c>
      <c r="P74" s="25" t="s">
        <v>381</v>
      </c>
      <c r="Q74" s="25" t="s">
        <v>381</v>
      </c>
      <c r="R74" s="25" t="s">
        <v>381</v>
      </c>
      <c r="T74" t="s">
        <v>71</v>
      </c>
      <c r="U74" s="14" t="b">
        <f t="shared" si="2"/>
        <v>1</v>
      </c>
      <c r="V74" t="s">
        <v>71</v>
      </c>
      <c r="W74" s="14" t="b">
        <f t="shared" si="3"/>
        <v>1</v>
      </c>
    </row>
    <row r="75" spans="1:23" x14ac:dyDescent="0.35">
      <c r="A75" s="4">
        <v>146</v>
      </c>
      <c r="B75" s="5">
        <v>112</v>
      </c>
      <c r="C75" s="13" t="s">
        <v>72</v>
      </c>
      <c r="D75" s="44" t="s">
        <v>226</v>
      </c>
      <c r="E75" s="4" t="s">
        <v>341</v>
      </c>
      <c r="F75" s="4" t="s">
        <v>343</v>
      </c>
      <c r="G75" s="4" t="s">
        <v>436</v>
      </c>
      <c r="H75" s="4" t="s">
        <v>436</v>
      </c>
      <c r="I75" s="44" t="s">
        <v>371</v>
      </c>
      <c r="J75" s="24">
        <v>9159302</v>
      </c>
      <c r="K75" s="26">
        <v>0.1</v>
      </c>
      <c r="L75" s="23">
        <v>2010</v>
      </c>
      <c r="M75" s="26">
        <v>0</v>
      </c>
      <c r="N75" s="23">
        <v>2010</v>
      </c>
      <c r="O75" s="26">
        <v>2.1</v>
      </c>
      <c r="P75" s="23">
        <v>2010</v>
      </c>
      <c r="Q75" s="26">
        <v>0.4</v>
      </c>
      <c r="R75" s="23">
        <v>2010</v>
      </c>
      <c r="T75" t="s">
        <v>72</v>
      </c>
      <c r="U75" s="14" t="b">
        <f t="shared" si="2"/>
        <v>1</v>
      </c>
      <c r="V75" t="s">
        <v>72</v>
      </c>
      <c r="W75" s="14" t="b">
        <f t="shared" si="3"/>
        <v>1</v>
      </c>
    </row>
    <row r="76" spans="1:23" x14ac:dyDescent="0.35">
      <c r="A76" s="4">
        <v>80</v>
      </c>
      <c r="B76" s="5">
        <v>110</v>
      </c>
      <c r="C76" s="13" t="s">
        <v>73</v>
      </c>
      <c r="D76" s="44" t="s">
        <v>227</v>
      </c>
      <c r="E76" s="4" t="s">
        <v>329</v>
      </c>
      <c r="F76" s="4" t="s">
        <v>330</v>
      </c>
      <c r="G76" s="4"/>
      <c r="H76" s="4"/>
      <c r="I76" s="44" t="s">
        <v>317</v>
      </c>
      <c r="J76" s="24">
        <v>127141000</v>
      </c>
      <c r="K76" s="27"/>
      <c r="L76" s="28"/>
      <c r="M76" s="27"/>
      <c r="N76" s="28"/>
      <c r="O76" s="27"/>
      <c r="P76" s="28"/>
      <c r="Q76" s="27"/>
      <c r="R76" s="28"/>
      <c r="T76" t="s">
        <v>73</v>
      </c>
      <c r="U76" s="14" t="b">
        <f t="shared" si="2"/>
        <v>1</v>
      </c>
      <c r="V76" t="s">
        <v>501</v>
      </c>
      <c r="W76" s="14" t="b">
        <f t="shared" si="3"/>
        <v>1</v>
      </c>
    </row>
    <row r="77" spans="1:23" x14ac:dyDescent="0.35">
      <c r="A77" s="4">
        <v>169</v>
      </c>
      <c r="B77" s="5">
        <v>108</v>
      </c>
      <c r="C77" s="13" t="s">
        <v>74</v>
      </c>
      <c r="D77" s="44" t="s">
        <v>228</v>
      </c>
      <c r="E77" s="4" t="s">
        <v>346</v>
      </c>
      <c r="F77" s="4" t="s">
        <v>349</v>
      </c>
      <c r="G77" s="4"/>
      <c r="H77" s="4"/>
      <c r="I77" s="44" t="s">
        <v>371</v>
      </c>
      <c r="J77" s="24">
        <v>17544126</v>
      </c>
      <c r="K77" s="27"/>
      <c r="L77" s="28"/>
      <c r="M77" s="27"/>
      <c r="N77" s="28"/>
      <c r="O77" s="27"/>
      <c r="P77" s="28"/>
      <c r="Q77" s="27"/>
      <c r="R77" s="28"/>
      <c r="T77" t="s">
        <v>74</v>
      </c>
      <c r="U77" s="14" t="b">
        <f t="shared" si="2"/>
        <v>1</v>
      </c>
      <c r="V77" t="s">
        <v>502</v>
      </c>
      <c r="W77" s="14" t="b">
        <f t="shared" si="3"/>
        <v>1</v>
      </c>
    </row>
    <row r="78" spans="1:23" x14ac:dyDescent="0.35">
      <c r="A78" s="4">
        <v>10</v>
      </c>
      <c r="B78" s="5">
        <v>114</v>
      </c>
      <c r="C78" s="13" t="s">
        <v>75</v>
      </c>
      <c r="D78" s="44" t="s">
        <v>229</v>
      </c>
      <c r="E78" s="4" t="s">
        <v>312</v>
      </c>
      <c r="F78" s="4" t="s">
        <v>316</v>
      </c>
      <c r="G78" s="4" t="s">
        <v>436</v>
      </c>
      <c r="H78" s="4" t="s">
        <v>436</v>
      </c>
      <c r="I78" s="44" t="s">
        <v>314</v>
      </c>
      <c r="J78" s="24">
        <v>47236259</v>
      </c>
      <c r="K78" s="25" t="s">
        <v>381</v>
      </c>
      <c r="L78" s="25" t="s">
        <v>381</v>
      </c>
      <c r="M78" s="25" t="s">
        <v>381</v>
      </c>
      <c r="N78" s="25" t="s">
        <v>381</v>
      </c>
      <c r="O78" s="25" t="s">
        <v>381</v>
      </c>
      <c r="P78" s="25" t="s">
        <v>381</v>
      </c>
      <c r="Q78" s="25" t="s">
        <v>381</v>
      </c>
      <c r="R78" s="25" t="s">
        <v>381</v>
      </c>
      <c r="T78" t="s">
        <v>75</v>
      </c>
      <c r="U78" s="14" t="b">
        <f t="shared" si="2"/>
        <v>1</v>
      </c>
      <c r="V78" t="s">
        <v>503</v>
      </c>
      <c r="W78" s="14" t="b">
        <f t="shared" si="3"/>
        <v>1</v>
      </c>
    </row>
    <row r="79" spans="1:23" x14ac:dyDescent="0.35">
      <c r="A79" s="4">
        <v>164</v>
      </c>
      <c r="B79" s="5">
        <v>113</v>
      </c>
      <c r="C79" s="13" t="s">
        <v>76</v>
      </c>
      <c r="D79" s="44" t="s">
        <v>230</v>
      </c>
      <c r="E79" s="4" t="s">
        <v>346</v>
      </c>
      <c r="F79" s="4" t="s">
        <v>348</v>
      </c>
      <c r="G79" s="4" t="s">
        <v>436</v>
      </c>
      <c r="H79" s="4" t="s">
        <v>436</v>
      </c>
      <c r="I79" s="44" t="s">
        <v>314</v>
      </c>
      <c r="J79" s="24">
        <v>5956900</v>
      </c>
      <c r="K79" s="26">
        <v>2.5</v>
      </c>
      <c r="L79" s="23">
        <v>2015</v>
      </c>
      <c r="M79" s="26">
        <v>0.5</v>
      </c>
      <c r="N79" s="23">
        <v>2015</v>
      </c>
      <c r="O79" s="26">
        <v>23.3</v>
      </c>
      <c r="P79" s="23">
        <v>2015</v>
      </c>
      <c r="Q79" s="26">
        <v>4.7</v>
      </c>
      <c r="R79" s="23">
        <v>2015</v>
      </c>
      <c r="T79" t="s">
        <v>76</v>
      </c>
      <c r="U79" s="14" t="b">
        <f t="shared" si="2"/>
        <v>1</v>
      </c>
      <c r="V79" t="s">
        <v>504</v>
      </c>
      <c r="W79" s="14" t="b">
        <f t="shared" si="3"/>
        <v>1</v>
      </c>
    </row>
    <row r="80" spans="1:23" x14ac:dyDescent="0.35">
      <c r="A80" s="4">
        <v>88</v>
      </c>
      <c r="B80" s="5">
        <v>115</v>
      </c>
      <c r="C80" s="13" t="s">
        <v>77</v>
      </c>
      <c r="D80" s="44" t="s">
        <v>231</v>
      </c>
      <c r="E80" s="4" t="s">
        <v>329</v>
      </c>
      <c r="F80" s="4" t="s">
        <v>332</v>
      </c>
      <c r="G80" s="4" t="s">
        <v>436</v>
      </c>
      <c r="H80" s="4" t="s">
        <v>436</v>
      </c>
      <c r="I80" s="44" t="s">
        <v>314</v>
      </c>
      <c r="J80" s="24">
        <v>15517635</v>
      </c>
      <c r="K80" s="25" t="s">
        <v>381</v>
      </c>
      <c r="L80" s="25" t="s">
        <v>381</v>
      </c>
      <c r="M80" s="25" t="s">
        <v>381</v>
      </c>
      <c r="N80" s="25" t="s">
        <v>381</v>
      </c>
      <c r="O80" s="25" t="s">
        <v>381</v>
      </c>
      <c r="P80" s="25" t="s">
        <v>381</v>
      </c>
      <c r="Q80" s="25" t="s">
        <v>381</v>
      </c>
      <c r="R80" s="25" t="s">
        <v>381</v>
      </c>
      <c r="T80" t="s">
        <v>77</v>
      </c>
      <c r="U80" s="14" t="b">
        <f t="shared" si="2"/>
        <v>1</v>
      </c>
      <c r="V80" t="s">
        <v>505</v>
      </c>
      <c r="W80" s="14" t="b">
        <f t="shared" si="3"/>
        <v>1</v>
      </c>
    </row>
    <row r="81" spans="1:23" x14ac:dyDescent="0.35">
      <c r="A81" s="4">
        <v>81</v>
      </c>
      <c r="B81" s="5">
        <v>117</v>
      </c>
      <c r="C81" s="13" t="s">
        <v>78</v>
      </c>
      <c r="D81" s="44" t="s">
        <v>232</v>
      </c>
      <c r="E81" s="4" t="s">
        <v>329</v>
      </c>
      <c r="F81" s="4" t="s">
        <v>330</v>
      </c>
      <c r="G81" s="4"/>
      <c r="H81" s="4"/>
      <c r="I81" s="44" t="s">
        <v>317</v>
      </c>
      <c r="J81" s="24">
        <v>51014947</v>
      </c>
      <c r="K81" s="27"/>
      <c r="L81" s="28"/>
      <c r="M81" s="27"/>
      <c r="N81" s="28"/>
      <c r="O81" s="27"/>
      <c r="P81" s="28"/>
      <c r="Q81" s="27"/>
      <c r="R81" s="28"/>
      <c r="T81" t="s">
        <v>78</v>
      </c>
      <c r="U81" s="14" t="b">
        <f t="shared" si="2"/>
        <v>1</v>
      </c>
      <c r="V81" t="s">
        <v>506</v>
      </c>
      <c r="W81" s="14" t="b">
        <f t="shared" si="3"/>
        <v>1</v>
      </c>
    </row>
    <row r="82" spans="1:23" x14ac:dyDescent="0.35">
      <c r="A82" s="4">
        <v>90</v>
      </c>
      <c r="B82" s="5">
        <v>120</v>
      </c>
      <c r="C82" s="13" t="s">
        <v>79</v>
      </c>
      <c r="D82" s="44" t="s">
        <v>233</v>
      </c>
      <c r="E82" s="4" t="s">
        <v>329</v>
      </c>
      <c r="F82" s="4" t="s">
        <v>332</v>
      </c>
      <c r="G82" s="4" t="s">
        <v>436</v>
      </c>
      <c r="H82" s="4" t="s">
        <v>436</v>
      </c>
      <c r="I82" s="44" t="s">
        <v>314</v>
      </c>
      <c r="J82" s="24">
        <v>6663967</v>
      </c>
      <c r="K82" s="26">
        <v>22.7</v>
      </c>
      <c r="L82" s="23">
        <v>2012</v>
      </c>
      <c r="M82" s="26">
        <v>5.2</v>
      </c>
      <c r="N82" s="23">
        <v>2012</v>
      </c>
      <c r="O82" s="26">
        <v>58.5</v>
      </c>
      <c r="P82" s="23">
        <v>2012</v>
      </c>
      <c r="Q82" s="26">
        <v>19.899999999999999</v>
      </c>
      <c r="R82" s="23">
        <v>2012</v>
      </c>
      <c r="T82" t="s">
        <v>79</v>
      </c>
      <c r="U82" s="14" t="b">
        <f t="shared" si="2"/>
        <v>1</v>
      </c>
      <c r="V82" t="s">
        <v>507</v>
      </c>
      <c r="W82" s="14" t="b">
        <f t="shared" si="3"/>
        <v>1</v>
      </c>
    </row>
    <row r="83" spans="1:23" x14ac:dyDescent="0.35">
      <c r="A83" s="4">
        <v>148</v>
      </c>
      <c r="B83" s="5">
        <v>121</v>
      </c>
      <c r="C83" s="13" t="s">
        <v>80</v>
      </c>
      <c r="D83" s="44" t="s">
        <v>234</v>
      </c>
      <c r="E83" s="4" t="s">
        <v>341</v>
      </c>
      <c r="F83" s="4" t="s">
        <v>343</v>
      </c>
      <c r="G83" s="4" t="s">
        <v>436</v>
      </c>
      <c r="H83" s="4" t="s">
        <v>436</v>
      </c>
      <c r="I83" s="44" t="s">
        <v>371</v>
      </c>
      <c r="J83" s="24">
        <v>5851479</v>
      </c>
      <c r="K83" s="26">
        <v>0</v>
      </c>
      <c r="L83" s="23">
        <v>2011</v>
      </c>
      <c r="M83" s="26">
        <v>0</v>
      </c>
      <c r="N83" s="23">
        <v>2011</v>
      </c>
      <c r="O83" s="26">
        <v>0.1</v>
      </c>
      <c r="P83" s="23">
        <v>2011</v>
      </c>
      <c r="Q83" s="26">
        <v>0</v>
      </c>
      <c r="R83" s="23">
        <v>2011</v>
      </c>
      <c r="T83" t="s">
        <v>80</v>
      </c>
      <c r="U83" s="14" t="b">
        <f t="shared" si="2"/>
        <v>1</v>
      </c>
      <c r="V83" t="s">
        <v>80</v>
      </c>
      <c r="W83" s="14" t="b">
        <f t="shared" si="3"/>
        <v>1</v>
      </c>
    </row>
    <row r="84" spans="1:23" x14ac:dyDescent="0.35">
      <c r="A84" s="4">
        <v>45</v>
      </c>
      <c r="B84" s="5">
        <v>123</v>
      </c>
      <c r="C84" s="13" t="s">
        <v>81</v>
      </c>
      <c r="D84" s="44" t="s">
        <v>235</v>
      </c>
      <c r="E84" s="4" t="s">
        <v>312</v>
      </c>
      <c r="F84" s="4" t="s">
        <v>321</v>
      </c>
      <c r="G84" s="4" t="s">
        <v>436</v>
      </c>
      <c r="H84" s="4" t="s">
        <v>436</v>
      </c>
      <c r="I84" s="44" t="s">
        <v>315</v>
      </c>
      <c r="J84" s="24">
        <v>4499621</v>
      </c>
      <c r="K84" s="26">
        <v>38.6</v>
      </c>
      <c r="L84" s="23">
        <v>2014</v>
      </c>
      <c r="M84" s="26">
        <v>11.7</v>
      </c>
      <c r="N84" s="23">
        <v>2014</v>
      </c>
      <c r="O84" s="26">
        <v>73.8</v>
      </c>
      <c r="P84" s="23">
        <v>2014</v>
      </c>
      <c r="Q84" s="26">
        <v>30.7</v>
      </c>
      <c r="R84" s="23">
        <v>2014</v>
      </c>
      <c r="T84" t="s">
        <v>81</v>
      </c>
      <c r="U84" s="14" t="b">
        <f t="shared" si="2"/>
        <v>1</v>
      </c>
      <c r="V84" t="s">
        <v>81</v>
      </c>
      <c r="W84" s="14" t="b">
        <f t="shared" si="3"/>
        <v>1</v>
      </c>
    </row>
    <row r="85" spans="1:23" x14ac:dyDescent="0.35">
      <c r="A85" s="4">
        <v>139</v>
      </c>
      <c r="B85" s="5">
        <v>124</v>
      </c>
      <c r="C85" s="13" t="s">
        <v>82</v>
      </c>
      <c r="D85" s="44" t="s">
        <v>236</v>
      </c>
      <c r="E85" s="4" t="s">
        <v>341</v>
      </c>
      <c r="F85" s="4" t="s">
        <v>342</v>
      </c>
      <c r="G85" s="4" t="s">
        <v>436</v>
      </c>
      <c r="H85" s="4" t="s">
        <v>436</v>
      </c>
      <c r="I85" s="44" t="s">
        <v>371</v>
      </c>
      <c r="J85" s="24">
        <v>6234955</v>
      </c>
      <c r="K85" s="25" t="s">
        <v>381</v>
      </c>
      <c r="L85" s="25" t="s">
        <v>381</v>
      </c>
      <c r="M85" s="25" t="s">
        <v>381</v>
      </c>
      <c r="N85" s="25" t="s">
        <v>381</v>
      </c>
      <c r="O85" s="25" t="s">
        <v>381</v>
      </c>
      <c r="P85" s="25" t="s">
        <v>381</v>
      </c>
      <c r="Q85" s="25" t="s">
        <v>381</v>
      </c>
      <c r="R85" s="25" t="s">
        <v>381</v>
      </c>
      <c r="T85" t="s">
        <v>82</v>
      </c>
      <c r="U85" s="14" t="b">
        <f t="shared" si="2"/>
        <v>1</v>
      </c>
      <c r="V85" t="s">
        <v>82</v>
      </c>
      <c r="W85" s="14" t="b">
        <f t="shared" si="3"/>
        <v>1</v>
      </c>
    </row>
    <row r="86" spans="1:23" x14ac:dyDescent="0.35">
      <c r="A86" s="4">
        <v>110</v>
      </c>
      <c r="B86" s="5">
        <v>38</v>
      </c>
      <c r="C86" s="13" t="s">
        <v>83</v>
      </c>
      <c r="D86" s="44" t="s">
        <v>237</v>
      </c>
      <c r="E86" s="4" t="s">
        <v>329</v>
      </c>
      <c r="F86" s="4" t="s">
        <v>336</v>
      </c>
      <c r="G86" s="4" t="s">
        <v>436</v>
      </c>
      <c r="H86" s="4" t="s">
        <v>436</v>
      </c>
      <c r="I86" s="44" t="s">
        <v>314</v>
      </c>
      <c r="J86" s="24">
        <v>20966000</v>
      </c>
      <c r="K86" s="26">
        <v>3.2</v>
      </c>
      <c r="L86" s="23">
        <v>2012</v>
      </c>
      <c r="M86" s="26">
        <v>0.3</v>
      </c>
      <c r="N86" s="23">
        <v>2012</v>
      </c>
      <c r="O86" s="26">
        <v>16.100000000000001</v>
      </c>
      <c r="P86" s="23">
        <v>2012</v>
      </c>
      <c r="Q86" s="26">
        <v>3.4</v>
      </c>
      <c r="R86" s="23">
        <v>2012</v>
      </c>
      <c r="T86" t="s">
        <v>83</v>
      </c>
      <c r="U86" s="14" t="b">
        <f t="shared" si="2"/>
        <v>1</v>
      </c>
      <c r="V86" t="s">
        <v>508</v>
      </c>
      <c r="W86" s="14" t="b">
        <f t="shared" si="3"/>
        <v>1</v>
      </c>
    </row>
    <row r="87" spans="1:23" x14ac:dyDescent="0.35">
      <c r="A87" s="4">
        <v>30</v>
      </c>
      <c r="B87" s="5">
        <v>122</v>
      </c>
      <c r="C87" s="13" t="s">
        <v>84</v>
      </c>
      <c r="D87" s="44" t="s">
        <v>238</v>
      </c>
      <c r="E87" s="4" t="s">
        <v>312</v>
      </c>
      <c r="F87" s="4" t="s">
        <v>320</v>
      </c>
      <c r="G87" s="4" t="s">
        <v>436</v>
      </c>
      <c r="H87" s="4" t="s">
        <v>436</v>
      </c>
      <c r="I87" s="44" t="s">
        <v>314</v>
      </c>
      <c r="J87" s="24">
        <v>2174645</v>
      </c>
      <c r="K87" s="26">
        <v>59.7</v>
      </c>
      <c r="L87" s="23">
        <v>2010</v>
      </c>
      <c r="M87" s="26">
        <v>31.8</v>
      </c>
      <c r="N87" s="23">
        <v>2010</v>
      </c>
      <c r="O87" s="26">
        <v>78</v>
      </c>
      <c r="P87" s="23">
        <v>2010</v>
      </c>
      <c r="Q87" s="26">
        <v>47.5</v>
      </c>
      <c r="R87" s="23">
        <v>2010</v>
      </c>
      <c r="T87" t="s">
        <v>84</v>
      </c>
      <c r="U87" s="14" t="b">
        <f t="shared" si="2"/>
        <v>1</v>
      </c>
      <c r="V87" t="s">
        <v>84</v>
      </c>
      <c r="W87" s="14" t="b">
        <f t="shared" si="3"/>
        <v>1</v>
      </c>
    </row>
    <row r="88" spans="1:23" x14ac:dyDescent="0.35">
      <c r="A88" s="4">
        <v>170</v>
      </c>
      <c r="B88" s="5">
        <v>146</v>
      </c>
      <c r="C88" s="13" t="s">
        <v>85</v>
      </c>
      <c r="D88" s="44" t="s">
        <v>239</v>
      </c>
      <c r="E88" s="4" t="s">
        <v>346</v>
      </c>
      <c r="F88" s="4" t="s">
        <v>349</v>
      </c>
      <c r="G88" s="4"/>
      <c r="H88" s="4"/>
      <c r="I88" s="44" t="s">
        <v>314</v>
      </c>
      <c r="J88" s="24">
        <v>3554108</v>
      </c>
      <c r="K88" s="27"/>
      <c r="L88" s="28"/>
      <c r="M88" s="27"/>
      <c r="N88" s="28"/>
      <c r="O88" s="27"/>
      <c r="P88" s="28"/>
      <c r="Q88" s="27"/>
      <c r="R88" s="28"/>
      <c r="T88" t="s">
        <v>85</v>
      </c>
      <c r="U88" s="14" t="b">
        <f t="shared" si="2"/>
        <v>1</v>
      </c>
      <c r="V88" t="s">
        <v>85</v>
      </c>
      <c r="W88" s="14" t="b">
        <f t="shared" si="3"/>
        <v>1</v>
      </c>
    </row>
    <row r="89" spans="1:23" x14ac:dyDescent="0.35">
      <c r="A89" s="4">
        <v>31</v>
      </c>
      <c r="B89" s="5">
        <v>129</v>
      </c>
      <c r="C89" s="13" t="s">
        <v>86</v>
      </c>
      <c r="D89" s="44" t="s">
        <v>240</v>
      </c>
      <c r="E89" s="4" t="s">
        <v>312</v>
      </c>
      <c r="F89" s="4" t="s">
        <v>320</v>
      </c>
      <c r="G89" s="4" t="s">
        <v>436</v>
      </c>
      <c r="H89" s="4" t="s">
        <v>436</v>
      </c>
      <c r="I89" s="44" t="s">
        <v>315</v>
      </c>
      <c r="J89" s="24">
        <v>24234088</v>
      </c>
      <c r="K89" s="26">
        <v>77.8</v>
      </c>
      <c r="L89" s="23">
        <v>2012</v>
      </c>
      <c r="M89" s="26">
        <v>39.200000000000003</v>
      </c>
      <c r="N89" s="23">
        <v>2012</v>
      </c>
      <c r="O89" s="26">
        <v>91.1</v>
      </c>
      <c r="P89" s="23">
        <v>2012</v>
      </c>
      <c r="Q89" s="26">
        <v>58.2</v>
      </c>
      <c r="R89" s="23">
        <v>2012</v>
      </c>
      <c r="T89" t="s">
        <v>86</v>
      </c>
      <c r="U89" s="14" t="b">
        <f t="shared" si="2"/>
        <v>1</v>
      </c>
      <c r="V89" t="s">
        <v>509</v>
      </c>
      <c r="W89" s="14" t="b">
        <f t="shared" si="3"/>
        <v>1</v>
      </c>
    </row>
    <row r="90" spans="1:23" x14ac:dyDescent="0.35">
      <c r="A90" s="4">
        <v>62</v>
      </c>
      <c r="B90" s="5">
        <v>138</v>
      </c>
      <c r="C90" s="13" t="s">
        <v>87</v>
      </c>
      <c r="D90" s="44" t="s">
        <v>241</v>
      </c>
      <c r="E90" s="4" t="s">
        <v>322</v>
      </c>
      <c r="F90" s="4" t="s">
        <v>324</v>
      </c>
      <c r="G90" s="4" t="s">
        <v>436</v>
      </c>
      <c r="H90" s="4" t="s">
        <v>436</v>
      </c>
      <c r="I90" s="44" t="s">
        <v>371</v>
      </c>
      <c r="J90" s="24">
        <v>125890949</v>
      </c>
      <c r="K90" s="26">
        <v>3</v>
      </c>
      <c r="L90" s="23">
        <v>2014</v>
      </c>
      <c r="M90" s="26">
        <v>0.8</v>
      </c>
      <c r="N90" s="23">
        <v>2014</v>
      </c>
      <c r="O90" s="26">
        <v>11.8</v>
      </c>
      <c r="P90" s="23">
        <v>2014</v>
      </c>
      <c r="Q90" s="26">
        <v>3.3</v>
      </c>
      <c r="R90" s="23">
        <v>2014</v>
      </c>
      <c r="T90" t="s">
        <v>87</v>
      </c>
      <c r="U90" s="14" t="b">
        <f t="shared" si="2"/>
        <v>1</v>
      </c>
      <c r="V90" t="s">
        <v>510</v>
      </c>
      <c r="W90" s="14" t="b">
        <f t="shared" si="3"/>
        <v>1</v>
      </c>
    </row>
    <row r="91" spans="1:23" x14ac:dyDescent="0.35">
      <c r="A91" s="4">
        <v>23</v>
      </c>
      <c r="B91" s="5">
        <v>133</v>
      </c>
      <c r="C91" s="13" t="s">
        <v>88</v>
      </c>
      <c r="D91" s="44" t="s">
        <v>242</v>
      </c>
      <c r="E91" s="4" t="s">
        <v>312</v>
      </c>
      <c r="F91" s="4" t="s">
        <v>321</v>
      </c>
      <c r="G91" s="4" t="s">
        <v>436</v>
      </c>
      <c r="H91" s="4" t="s">
        <v>436</v>
      </c>
      <c r="I91" s="44" t="s">
        <v>315</v>
      </c>
      <c r="J91" s="24">
        <v>17467905</v>
      </c>
      <c r="K91" s="26">
        <v>49.3</v>
      </c>
      <c r="L91" s="23">
        <v>2009</v>
      </c>
      <c r="M91" s="26">
        <v>15.2</v>
      </c>
      <c r="N91" s="23">
        <v>2009</v>
      </c>
      <c r="O91" s="26">
        <v>79</v>
      </c>
      <c r="P91" s="23">
        <v>2009</v>
      </c>
      <c r="Q91" s="26">
        <v>35.9</v>
      </c>
      <c r="R91" s="23">
        <v>2009</v>
      </c>
      <c r="T91" t="s">
        <v>88</v>
      </c>
      <c r="U91" s="14" t="b">
        <f t="shared" si="2"/>
        <v>1</v>
      </c>
      <c r="V91" t="s">
        <v>88</v>
      </c>
      <c r="W91" s="14" t="b">
        <f t="shared" si="3"/>
        <v>1</v>
      </c>
    </row>
    <row r="92" spans="1:23" x14ac:dyDescent="0.35">
      <c r="A92" s="4">
        <v>92</v>
      </c>
      <c r="B92" s="5">
        <v>28</v>
      </c>
      <c r="C92" s="13" t="s">
        <v>333</v>
      </c>
      <c r="D92" s="44" t="s">
        <v>334</v>
      </c>
      <c r="E92" s="4" t="s">
        <v>329</v>
      </c>
      <c r="F92" s="4" t="s">
        <v>332</v>
      </c>
      <c r="G92" s="4" t="s">
        <v>436</v>
      </c>
      <c r="H92" s="4" t="s">
        <v>436</v>
      </c>
      <c r="I92" s="44" t="s">
        <v>314</v>
      </c>
      <c r="J92" s="24">
        <v>52403669</v>
      </c>
      <c r="K92" s="26">
        <v>6.5</v>
      </c>
      <c r="L92" s="23">
        <v>2015</v>
      </c>
      <c r="M92" s="26">
        <v>1.5</v>
      </c>
      <c r="N92" s="23">
        <v>2015</v>
      </c>
      <c r="O92" s="26">
        <v>30.2</v>
      </c>
      <c r="P92" s="23">
        <v>2015</v>
      </c>
      <c r="Q92" s="26">
        <v>7.9</v>
      </c>
      <c r="R92" s="23">
        <v>2015</v>
      </c>
      <c r="T92" t="s">
        <v>333</v>
      </c>
      <c r="U92" s="14" t="b">
        <f t="shared" si="2"/>
        <v>1</v>
      </c>
      <c r="V92"/>
      <c r="W92" s="14" t="b">
        <f t="shared" si="3"/>
        <v>0</v>
      </c>
    </row>
    <row r="93" spans="1:23" x14ac:dyDescent="0.35">
      <c r="A93" s="4">
        <v>86</v>
      </c>
      <c r="B93" s="5">
        <v>141</v>
      </c>
      <c r="C93" s="13" t="s">
        <v>89</v>
      </c>
      <c r="D93" s="44" t="s">
        <v>243</v>
      </c>
      <c r="E93" s="4" t="s">
        <v>329</v>
      </c>
      <c r="F93" s="4" t="s">
        <v>331</v>
      </c>
      <c r="G93" s="4" t="s">
        <v>436</v>
      </c>
      <c r="H93" s="4"/>
      <c r="I93" s="44" t="s">
        <v>314</v>
      </c>
      <c r="J93" s="24">
        <v>2976877</v>
      </c>
      <c r="K93" s="26">
        <v>0.2</v>
      </c>
      <c r="L93" s="23">
        <v>2014</v>
      </c>
      <c r="M93" s="26">
        <v>0</v>
      </c>
      <c r="N93" s="23">
        <v>2014</v>
      </c>
      <c r="O93" s="26">
        <v>3.2</v>
      </c>
      <c r="P93" s="23">
        <v>2014</v>
      </c>
      <c r="Q93" s="26">
        <v>0.5</v>
      </c>
      <c r="R93" s="23">
        <v>2014</v>
      </c>
      <c r="T93" t="s">
        <v>89</v>
      </c>
      <c r="U93" s="14" t="b">
        <f t="shared" si="2"/>
        <v>1</v>
      </c>
      <c r="V93" t="s">
        <v>511</v>
      </c>
      <c r="W93" s="14" t="b">
        <f t="shared" si="3"/>
        <v>1</v>
      </c>
    </row>
    <row r="94" spans="1:23" x14ac:dyDescent="0.35">
      <c r="A94" s="4">
        <v>140</v>
      </c>
      <c r="B94" s="5">
        <v>143</v>
      </c>
      <c r="C94" s="13" t="s">
        <v>90</v>
      </c>
      <c r="D94" s="44" t="s">
        <v>244</v>
      </c>
      <c r="E94" s="4" t="s">
        <v>341</v>
      </c>
      <c r="F94" s="4" t="s">
        <v>342</v>
      </c>
      <c r="G94" s="4" t="s">
        <v>436</v>
      </c>
      <c r="H94" s="4" t="s">
        <v>436</v>
      </c>
      <c r="I94" s="44" t="s">
        <v>314</v>
      </c>
      <c r="J94" s="24">
        <v>34803322</v>
      </c>
      <c r="K94" s="25" t="s">
        <v>381</v>
      </c>
      <c r="L94" s="25" t="s">
        <v>381</v>
      </c>
      <c r="M94" s="25" t="s">
        <v>381</v>
      </c>
      <c r="N94" s="25" t="s">
        <v>381</v>
      </c>
      <c r="O94" s="25" t="s">
        <v>381</v>
      </c>
      <c r="P94" s="25" t="s">
        <v>381</v>
      </c>
      <c r="Q94" s="25" t="s">
        <v>381</v>
      </c>
      <c r="R94" s="25" t="s">
        <v>381</v>
      </c>
      <c r="T94" t="s">
        <v>90</v>
      </c>
      <c r="U94" s="14" t="b">
        <f t="shared" si="2"/>
        <v>1</v>
      </c>
      <c r="V94" t="s">
        <v>90</v>
      </c>
      <c r="W94" s="14" t="b">
        <f t="shared" si="3"/>
        <v>1</v>
      </c>
    </row>
    <row r="95" spans="1:23" x14ac:dyDescent="0.35">
      <c r="A95" s="4">
        <v>34</v>
      </c>
      <c r="B95" s="5">
        <v>144</v>
      </c>
      <c r="C95" s="13" t="s">
        <v>91</v>
      </c>
      <c r="D95" s="44" t="s">
        <v>245</v>
      </c>
      <c r="E95" s="4" t="s">
        <v>312</v>
      </c>
      <c r="F95" s="4" t="s">
        <v>320</v>
      </c>
      <c r="G95" s="4" t="s">
        <v>436</v>
      </c>
      <c r="H95" s="4" t="s">
        <v>436</v>
      </c>
      <c r="I95" s="44" t="s">
        <v>315</v>
      </c>
      <c r="J95" s="24">
        <v>28010691</v>
      </c>
      <c r="K95" s="26">
        <v>68.7</v>
      </c>
      <c r="L95" s="23">
        <v>2008</v>
      </c>
      <c r="M95" s="26">
        <v>31.4</v>
      </c>
      <c r="N95" s="23">
        <v>2008</v>
      </c>
      <c r="O95" s="26">
        <v>88.5</v>
      </c>
      <c r="P95" s="23">
        <v>2008</v>
      </c>
      <c r="Q95" s="26">
        <v>51.4</v>
      </c>
      <c r="R95" s="23">
        <v>2008</v>
      </c>
      <c r="T95" t="s">
        <v>91</v>
      </c>
      <c r="U95" s="14" t="b">
        <f t="shared" si="2"/>
        <v>1</v>
      </c>
      <c r="V95" t="s">
        <v>512</v>
      </c>
      <c r="W95" s="14" t="b">
        <f t="shared" si="3"/>
        <v>1</v>
      </c>
    </row>
    <row r="96" spans="1:23" x14ac:dyDescent="0.35">
      <c r="A96" s="4">
        <v>24</v>
      </c>
      <c r="B96" s="5">
        <v>136</v>
      </c>
      <c r="C96" s="13" t="s">
        <v>92</v>
      </c>
      <c r="D96" s="44" t="s">
        <v>246</v>
      </c>
      <c r="E96" s="4" t="s">
        <v>312</v>
      </c>
      <c r="F96" s="4" t="s">
        <v>321</v>
      </c>
      <c r="G96" s="4" t="s">
        <v>436</v>
      </c>
      <c r="H96" s="4" t="s">
        <v>436</v>
      </c>
      <c r="I96" s="44" t="s">
        <v>314</v>
      </c>
      <c r="J96" s="24">
        <v>4182341</v>
      </c>
      <c r="K96" s="26">
        <v>5.9</v>
      </c>
      <c r="L96" s="23">
        <v>2014</v>
      </c>
      <c r="M96" s="26">
        <v>1.4</v>
      </c>
      <c r="N96" s="23">
        <v>2014</v>
      </c>
      <c r="O96" s="26">
        <v>23.6</v>
      </c>
      <c r="P96" s="23">
        <v>2014</v>
      </c>
      <c r="Q96" s="26">
        <v>6.5</v>
      </c>
      <c r="R96" s="23">
        <v>2014</v>
      </c>
      <c r="T96" t="s">
        <v>92</v>
      </c>
      <c r="U96" s="14" t="b">
        <f t="shared" si="2"/>
        <v>1</v>
      </c>
      <c r="V96" t="s">
        <v>92</v>
      </c>
      <c r="W96" s="14" t="b">
        <f t="shared" si="3"/>
        <v>1</v>
      </c>
    </row>
    <row r="97" spans="1:23" x14ac:dyDescent="0.35">
      <c r="A97" s="4">
        <v>32</v>
      </c>
      <c r="B97" s="5">
        <v>130</v>
      </c>
      <c r="C97" s="13" t="s">
        <v>93</v>
      </c>
      <c r="D97" s="44" t="s">
        <v>247</v>
      </c>
      <c r="E97" s="4" t="s">
        <v>312</v>
      </c>
      <c r="F97" s="4" t="s">
        <v>320</v>
      </c>
      <c r="G97" s="4" t="s">
        <v>436</v>
      </c>
      <c r="H97" s="4" t="s">
        <v>436</v>
      </c>
      <c r="I97" s="44" t="s">
        <v>315</v>
      </c>
      <c r="J97" s="24">
        <v>17573607</v>
      </c>
      <c r="K97" s="26">
        <v>70.900000000000006</v>
      </c>
      <c r="L97" s="23">
        <v>2010</v>
      </c>
      <c r="M97" s="26">
        <v>33.299999999999997</v>
      </c>
      <c r="N97" s="23">
        <v>2010</v>
      </c>
      <c r="O97" s="26">
        <v>88.4</v>
      </c>
      <c r="P97" s="23">
        <v>2010</v>
      </c>
      <c r="Q97" s="26">
        <v>52.9</v>
      </c>
      <c r="R97" s="23">
        <v>2010</v>
      </c>
      <c r="T97" t="s">
        <v>93</v>
      </c>
      <c r="U97" s="14" t="b">
        <f t="shared" si="2"/>
        <v>1</v>
      </c>
      <c r="V97" t="s">
        <v>513</v>
      </c>
      <c r="W97" s="14" t="b">
        <f t="shared" si="3"/>
        <v>1</v>
      </c>
    </row>
    <row r="98" spans="1:23" x14ac:dyDescent="0.35">
      <c r="A98" s="4">
        <v>91</v>
      </c>
      <c r="B98" s="5">
        <v>131</v>
      </c>
      <c r="C98" s="13" t="s">
        <v>94</v>
      </c>
      <c r="D98" s="44" t="s">
        <v>248</v>
      </c>
      <c r="E98" s="4" t="s">
        <v>329</v>
      </c>
      <c r="F98" s="4" t="s">
        <v>332</v>
      </c>
      <c r="G98" s="4" t="s">
        <v>436</v>
      </c>
      <c r="H98" s="4" t="s">
        <v>436</v>
      </c>
      <c r="I98" s="44" t="s">
        <v>371</v>
      </c>
      <c r="J98" s="24">
        <v>30723155</v>
      </c>
      <c r="K98" s="26">
        <v>0.3</v>
      </c>
      <c r="L98" s="23">
        <v>2009</v>
      </c>
      <c r="M98" s="26">
        <v>0</v>
      </c>
      <c r="N98" s="23">
        <v>2009</v>
      </c>
      <c r="O98" s="26">
        <v>3.1</v>
      </c>
      <c r="P98" s="23">
        <v>2009</v>
      </c>
      <c r="Q98" s="26">
        <v>0.6</v>
      </c>
      <c r="R98" s="23">
        <v>2009</v>
      </c>
      <c r="T98" t="s">
        <v>94</v>
      </c>
      <c r="U98" s="14" t="b">
        <f t="shared" si="2"/>
        <v>1</v>
      </c>
      <c r="V98" t="s">
        <v>514</v>
      </c>
      <c r="W98" s="14" t="b">
        <f t="shared" si="3"/>
        <v>1</v>
      </c>
    </row>
    <row r="99" spans="1:23" x14ac:dyDescent="0.35">
      <c r="A99" s="4">
        <v>35</v>
      </c>
      <c r="B99" s="5">
        <v>147</v>
      </c>
      <c r="C99" s="13" t="s">
        <v>95</v>
      </c>
      <c r="D99" s="44" t="s">
        <v>249</v>
      </c>
      <c r="E99" s="4" t="s">
        <v>312</v>
      </c>
      <c r="F99" s="4" t="s">
        <v>320</v>
      </c>
      <c r="G99" s="4" t="s">
        <v>436</v>
      </c>
      <c r="H99" s="4" t="s">
        <v>436</v>
      </c>
      <c r="I99" s="44" t="s">
        <v>371</v>
      </c>
      <c r="J99" s="24">
        <v>2425561</v>
      </c>
      <c r="K99" s="26">
        <v>22.6</v>
      </c>
      <c r="L99" s="23">
        <v>2009</v>
      </c>
      <c r="M99" s="26">
        <v>6.7</v>
      </c>
      <c r="N99" s="23">
        <v>2009</v>
      </c>
      <c r="O99" s="26">
        <v>47</v>
      </c>
      <c r="P99" s="23">
        <v>2009</v>
      </c>
      <c r="Q99" s="26">
        <v>18.600000000000001</v>
      </c>
      <c r="R99" s="23">
        <v>2009</v>
      </c>
      <c r="T99" t="s">
        <v>95</v>
      </c>
      <c r="U99" s="14" t="b">
        <f t="shared" si="2"/>
        <v>1</v>
      </c>
      <c r="V99" t="s">
        <v>515</v>
      </c>
      <c r="W99" s="14" t="b">
        <f t="shared" si="3"/>
        <v>1</v>
      </c>
    </row>
    <row r="100" spans="1:23" x14ac:dyDescent="0.35">
      <c r="A100" s="4">
        <v>25</v>
      </c>
      <c r="B100" s="5">
        <v>158</v>
      </c>
      <c r="C100" s="13" t="s">
        <v>96</v>
      </c>
      <c r="D100" s="44" t="s">
        <v>250</v>
      </c>
      <c r="E100" s="4" t="s">
        <v>312</v>
      </c>
      <c r="F100" s="4" t="s">
        <v>321</v>
      </c>
      <c r="G100" s="4" t="s">
        <v>436</v>
      </c>
      <c r="H100" s="4" t="s">
        <v>436</v>
      </c>
      <c r="I100" s="44" t="s">
        <v>315</v>
      </c>
      <c r="J100" s="24">
        <v>19896965</v>
      </c>
      <c r="K100" s="26">
        <v>45.5</v>
      </c>
      <c r="L100" s="23">
        <v>2014</v>
      </c>
      <c r="M100" s="26">
        <v>13.6</v>
      </c>
      <c r="N100" s="23">
        <v>2014</v>
      </c>
      <c r="O100" s="26">
        <v>77.5</v>
      </c>
      <c r="P100" s="23">
        <v>2014</v>
      </c>
      <c r="Q100" s="26">
        <v>33.9</v>
      </c>
      <c r="R100" s="23">
        <v>2014</v>
      </c>
      <c r="T100" t="s">
        <v>96</v>
      </c>
      <c r="U100" s="14" t="b">
        <f t="shared" si="2"/>
        <v>1</v>
      </c>
      <c r="V100" t="s">
        <v>96</v>
      </c>
      <c r="W100" s="14" t="b">
        <f t="shared" si="3"/>
        <v>1</v>
      </c>
    </row>
    <row r="101" spans="1:23" x14ac:dyDescent="0.35">
      <c r="A101" s="4">
        <v>46</v>
      </c>
      <c r="B101" s="5">
        <v>159</v>
      </c>
      <c r="C101" s="13" t="s">
        <v>97</v>
      </c>
      <c r="D101" s="44" t="s">
        <v>251</v>
      </c>
      <c r="E101" s="4" t="s">
        <v>312</v>
      </c>
      <c r="F101" s="63" t="s">
        <v>321</v>
      </c>
      <c r="G101" s="4" t="s">
        <v>436</v>
      </c>
      <c r="H101" s="4" t="s">
        <v>436</v>
      </c>
      <c r="I101" s="44" t="s">
        <v>314</v>
      </c>
      <c r="J101" s="24">
        <v>181181744</v>
      </c>
      <c r="K101" s="26">
        <v>53.5</v>
      </c>
      <c r="L101" s="23">
        <v>2009</v>
      </c>
      <c r="M101" s="26">
        <v>21.8</v>
      </c>
      <c r="N101" s="23">
        <v>2009</v>
      </c>
      <c r="O101" s="26">
        <v>77.599999999999994</v>
      </c>
      <c r="P101" s="23">
        <v>2009</v>
      </c>
      <c r="Q101" s="26">
        <v>40.299999999999997</v>
      </c>
      <c r="R101" s="23">
        <v>2009</v>
      </c>
      <c r="T101" t="s">
        <v>97</v>
      </c>
      <c r="U101" s="14" t="b">
        <f t="shared" si="2"/>
        <v>1</v>
      </c>
      <c r="V101" t="s">
        <v>516</v>
      </c>
      <c r="W101" s="14" t="b">
        <f t="shared" si="3"/>
        <v>1</v>
      </c>
    </row>
    <row r="102" spans="1:23" x14ac:dyDescent="0.35">
      <c r="A102" s="4">
        <v>63</v>
      </c>
      <c r="B102" s="5">
        <v>157</v>
      </c>
      <c r="C102" s="13" t="s">
        <v>98</v>
      </c>
      <c r="D102" s="44" t="s">
        <v>252</v>
      </c>
      <c r="E102" s="4" t="s">
        <v>322</v>
      </c>
      <c r="F102" s="4" t="s">
        <v>324</v>
      </c>
      <c r="G102" s="4" t="s">
        <v>436</v>
      </c>
      <c r="H102" s="4" t="s">
        <v>436</v>
      </c>
      <c r="I102" s="44" t="s">
        <v>314</v>
      </c>
      <c r="J102" s="24">
        <v>6082035</v>
      </c>
      <c r="K102" s="26">
        <v>3.6</v>
      </c>
      <c r="L102" s="23">
        <v>2014</v>
      </c>
      <c r="M102" s="26">
        <v>0.9</v>
      </c>
      <c r="N102" s="23">
        <v>2014</v>
      </c>
      <c r="O102" s="26">
        <v>13.8</v>
      </c>
      <c r="P102" s="23">
        <v>2014</v>
      </c>
      <c r="Q102" s="26">
        <v>3.9</v>
      </c>
      <c r="R102" s="23">
        <v>2014</v>
      </c>
      <c r="T102" t="s">
        <v>98</v>
      </c>
      <c r="U102" s="14" t="b">
        <f t="shared" si="2"/>
        <v>1</v>
      </c>
      <c r="V102" t="s">
        <v>517</v>
      </c>
      <c r="W102" s="14" t="b">
        <f t="shared" si="3"/>
        <v>1</v>
      </c>
    </row>
    <row r="103" spans="1:23" x14ac:dyDescent="0.35">
      <c r="A103" s="4">
        <v>119</v>
      </c>
      <c r="B103" s="5">
        <v>150</v>
      </c>
      <c r="C103" s="13" t="s">
        <v>99</v>
      </c>
      <c r="D103" s="44" t="s">
        <v>253</v>
      </c>
      <c r="E103" s="4" t="s">
        <v>337</v>
      </c>
      <c r="F103" s="4" t="s">
        <v>338</v>
      </c>
      <c r="G103" s="4"/>
      <c r="H103" s="4"/>
      <c r="I103" s="44" t="s">
        <v>317</v>
      </c>
      <c r="J103" s="24">
        <v>16939923</v>
      </c>
      <c r="K103" s="27"/>
      <c r="L103" s="28"/>
      <c r="M103" s="27"/>
      <c r="N103" s="28"/>
      <c r="O103" s="27"/>
      <c r="P103" s="28"/>
      <c r="Q103" s="27"/>
      <c r="R103" s="28"/>
      <c r="T103" t="s">
        <v>99</v>
      </c>
      <c r="U103" s="14" t="b">
        <f t="shared" si="2"/>
        <v>1</v>
      </c>
      <c r="V103" t="s">
        <v>518</v>
      </c>
      <c r="W103" s="14" t="b">
        <f t="shared" si="3"/>
        <v>1</v>
      </c>
    </row>
    <row r="104" spans="1:23" x14ac:dyDescent="0.35">
      <c r="A104" s="4">
        <v>120</v>
      </c>
      <c r="B104" s="5">
        <v>162</v>
      </c>
      <c r="C104" s="13" t="s">
        <v>100</v>
      </c>
      <c r="D104" s="44" t="s">
        <v>254</v>
      </c>
      <c r="E104" s="4" t="s">
        <v>337</v>
      </c>
      <c r="F104" s="4" t="s">
        <v>338</v>
      </c>
      <c r="G104" s="4"/>
      <c r="H104" s="4"/>
      <c r="I104" s="44" t="s">
        <v>317</v>
      </c>
      <c r="J104" s="24">
        <v>5188607</v>
      </c>
      <c r="K104" s="27"/>
      <c r="L104" s="28"/>
      <c r="M104" s="27"/>
      <c r="N104" s="28"/>
      <c r="O104" s="27"/>
      <c r="P104" s="28"/>
      <c r="Q104" s="27"/>
      <c r="R104" s="28"/>
      <c r="T104" t="s">
        <v>100</v>
      </c>
      <c r="U104" s="14" t="b">
        <f t="shared" si="2"/>
        <v>1</v>
      </c>
      <c r="V104" t="s">
        <v>519</v>
      </c>
      <c r="W104" s="14" t="b">
        <f t="shared" si="3"/>
        <v>1</v>
      </c>
    </row>
    <row r="105" spans="1:23" x14ac:dyDescent="0.35">
      <c r="A105" s="4">
        <v>108</v>
      </c>
      <c r="B105" s="5">
        <v>149</v>
      </c>
      <c r="C105" s="13" t="s">
        <v>101</v>
      </c>
      <c r="D105" s="44" t="s">
        <v>255</v>
      </c>
      <c r="E105" s="4" t="s">
        <v>329</v>
      </c>
      <c r="F105" s="4" t="s">
        <v>336</v>
      </c>
      <c r="G105" s="4" t="s">
        <v>436</v>
      </c>
      <c r="H105" s="4" t="s">
        <v>436</v>
      </c>
      <c r="I105" s="44" t="s">
        <v>315</v>
      </c>
      <c r="J105" s="24">
        <v>28656282</v>
      </c>
      <c r="K105" s="26">
        <v>15</v>
      </c>
      <c r="L105" s="23">
        <v>2010</v>
      </c>
      <c r="M105" s="26">
        <v>3</v>
      </c>
      <c r="N105" s="23">
        <v>2010</v>
      </c>
      <c r="O105" s="26">
        <v>50.9</v>
      </c>
      <c r="P105" s="23">
        <v>2010</v>
      </c>
      <c r="Q105" s="26">
        <v>15.8</v>
      </c>
      <c r="R105" s="23">
        <v>2010</v>
      </c>
      <c r="T105" t="s">
        <v>101</v>
      </c>
      <c r="U105" s="14" t="b">
        <f t="shared" si="2"/>
        <v>1</v>
      </c>
      <c r="V105" t="s">
        <v>520</v>
      </c>
      <c r="W105" s="14" t="b">
        <f t="shared" si="3"/>
        <v>1</v>
      </c>
    </row>
    <row r="106" spans="1:23" x14ac:dyDescent="0.35">
      <c r="A106" s="4">
        <v>157</v>
      </c>
      <c r="B106" s="5">
        <v>156</v>
      </c>
      <c r="C106" s="13" t="s">
        <v>102</v>
      </c>
      <c r="D106" s="44" t="s">
        <v>256</v>
      </c>
      <c r="E106" s="4" t="s">
        <v>344</v>
      </c>
      <c r="F106" s="4" t="s">
        <v>345</v>
      </c>
      <c r="G106" s="4"/>
      <c r="H106" s="4"/>
      <c r="I106" s="44" t="s">
        <v>317</v>
      </c>
      <c r="J106" s="24">
        <v>4595700</v>
      </c>
      <c r="K106" s="29"/>
      <c r="L106" s="29"/>
      <c r="M106" s="29"/>
      <c r="N106" s="29"/>
      <c r="O106" s="29"/>
      <c r="P106" s="29"/>
      <c r="Q106" s="29"/>
      <c r="R106" s="29"/>
      <c r="T106" t="s">
        <v>102</v>
      </c>
      <c r="U106" s="14" t="b">
        <f t="shared" si="2"/>
        <v>1</v>
      </c>
      <c r="V106" t="s">
        <v>521</v>
      </c>
      <c r="W106" s="14" t="b">
        <f t="shared" si="3"/>
        <v>1</v>
      </c>
    </row>
    <row r="107" spans="1:23" x14ac:dyDescent="0.35">
      <c r="A107" s="4"/>
      <c r="B107" s="5"/>
      <c r="C107" s="13" t="s">
        <v>405</v>
      </c>
      <c r="D107" s="44" t="s">
        <v>408</v>
      </c>
      <c r="E107" s="4" t="s">
        <v>312</v>
      </c>
      <c r="F107" s="4"/>
      <c r="G107" s="4"/>
      <c r="H107" s="4"/>
      <c r="I107" s="44"/>
      <c r="J107" s="24"/>
      <c r="K107" s="29"/>
      <c r="L107" s="29"/>
      <c r="M107" s="29"/>
      <c r="N107" s="29"/>
      <c r="O107" s="29"/>
      <c r="P107" s="29"/>
      <c r="Q107" s="29"/>
      <c r="R107" s="29"/>
      <c r="T107" t="s">
        <v>405</v>
      </c>
      <c r="U107" s="14" t="b">
        <f t="shared" si="2"/>
        <v>1</v>
      </c>
      <c r="V107"/>
      <c r="W107" s="14" t="b">
        <f t="shared" si="3"/>
        <v>0</v>
      </c>
    </row>
    <row r="108" spans="1:23" x14ac:dyDescent="0.35">
      <c r="A108" s="4"/>
      <c r="B108" s="5"/>
      <c r="C108" s="13" t="s">
        <v>406</v>
      </c>
      <c r="D108" s="44" t="s">
        <v>409</v>
      </c>
      <c r="E108" s="4" t="s">
        <v>337</v>
      </c>
      <c r="F108" s="4"/>
      <c r="G108" s="4"/>
      <c r="H108" s="4"/>
      <c r="I108" s="44"/>
      <c r="J108" s="24"/>
      <c r="K108" s="29"/>
      <c r="L108" s="29"/>
      <c r="M108" s="29"/>
      <c r="N108" s="29"/>
      <c r="O108" s="29"/>
      <c r="P108" s="29"/>
      <c r="Q108" s="29"/>
      <c r="R108" s="29"/>
      <c r="T108" t="s">
        <v>406</v>
      </c>
      <c r="U108" s="14" t="b">
        <f t="shared" si="2"/>
        <v>1</v>
      </c>
      <c r="V108"/>
      <c r="W108" s="14" t="b">
        <f t="shared" si="3"/>
        <v>0</v>
      </c>
    </row>
    <row r="109" spans="1:23" x14ac:dyDescent="0.35">
      <c r="A109" s="4"/>
      <c r="B109" s="5"/>
      <c r="C109" s="13" t="s">
        <v>407</v>
      </c>
      <c r="D109" s="44" t="s">
        <v>410</v>
      </c>
      <c r="E109" s="4" t="s">
        <v>329</v>
      </c>
      <c r="F109" s="4" t="s">
        <v>336</v>
      </c>
      <c r="G109" s="4"/>
      <c r="H109" s="4"/>
      <c r="I109" s="44"/>
      <c r="J109" s="24"/>
      <c r="K109" s="29"/>
      <c r="L109" s="29"/>
      <c r="M109" s="29"/>
      <c r="N109" s="29"/>
      <c r="O109" s="29"/>
      <c r="P109" s="29"/>
      <c r="Q109" s="29"/>
      <c r="R109" s="29"/>
      <c r="T109" t="s">
        <v>407</v>
      </c>
      <c r="U109" s="14" t="b">
        <f t="shared" si="2"/>
        <v>1</v>
      </c>
      <c r="V109"/>
      <c r="W109" s="14" t="b">
        <f t="shared" si="3"/>
        <v>0</v>
      </c>
    </row>
    <row r="110" spans="1:23" x14ac:dyDescent="0.35">
      <c r="A110" s="4">
        <v>99</v>
      </c>
      <c r="B110" s="5"/>
      <c r="C110" s="31" t="s">
        <v>103</v>
      </c>
      <c r="D110" s="22" t="s">
        <v>257</v>
      </c>
      <c r="E110" s="4" t="s">
        <v>329</v>
      </c>
      <c r="F110" s="4" t="s">
        <v>335</v>
      </c>
      <c r="G110" s="4" t="s">
        <v>436</v>
      </c>
      <c r="H110" s="4" t="s">
        <v>436</v>
      </c>
      <c r="I110" s="44" t="s">
        <v>314</v>
      </c>
      <c r="J110" s="24">
        <v>1381777</v>
      </c>
      <c r="K110" s="29"/>
      <c r="L110" s="29"/>
      <c r="M110" s="29"/>
      <c r="N110" s="29"/>
      <c r="O110" s="29"/>
      <c r="P110" s="29"/>
      <c r="Q110" s="29"/>
      <c r="R110" s="29"/>
      <c r="T110" t="s">
        <v>103</v>
      </c>
      <c r="U110" s="14" t="b">
        <f t="shared" si="2"/>
        <v>1</v>
      </c>
      <c r="V110" t="s">
        <v>103</v>
      </c>
      <c r="W110" s="14" t="b">
        <f t="shared" si="3"/>
        <v>1</v>
      </c>
    </row>
    <row r="111" spans="1:23" x14ac:dyDescent="0.35">
      <c r="A111" s="4"/>
      <c r="B111" s="5"/>
      <c r="C111" s="31" t="s">
        <v>104</v>
      </c>
      <c r="D111" s="22" t="s">
        <v>258</v>
      </c>
      <c r="E111" s="4" t="s">
        <v>329</v>
      </c>
      <c r="F111" s="4" t="s">
        <v>332</v>
      </c>
      <c r="G111" s="4" t="s">
        <v>436</v>
      </c>
      <c r="H111" s="4" t="s">
        <v>436</v>
      </c>
      <c r="I111" s="44"/>
      <c r="J111" s="24"/>
      <c r="K111" s="29"/>
      <c r="L111" s="29"/>
      <c r="M111" s="29"/>
      <c r="N111" s="29"/>
      <c r="O111" s="29"/>
      <c r="P111" s="29"/>
      <c r="Q111" s="29"/>
      <c r="R111" s="29"/>
      <c r="T111" t="s">
        <v>104</v>
      </c>
      <c r="U111" s="14" t="b">
        <f t="shared" si="2"/>
        <v>1</v>
      </c>
      <c r="V111" t="s">
        <v>104</v>
      </c>
      <c r="W111" s="14" t="b">
        <f t="shared" si="3"/>
        <v>1</v>
      </c>
    </row>
    <row r="112" spans="1:23" x14ac:dyDescent="0.35">
      <c r="A112" s="4">
        <v>109</v>
      </c>
      <c r="B112" s="5">
        <v>165</v>
      </c>
      <c r="C112" s="13" t="s">
        <v>105</v>
      </c>
      <c r="D112" s="44" t="s">
        <v>259</v>
      </c>
      <c r="E112" s="4" t="s">
        <v>329</v>
      </c>
      <c r="F112" s="4" t="s">
        <v>336</v>
      </c>
      <c r="G112" s="4" t="s">
        <v>436</v>
      </c>
      <c r="H112" s="4" t="s">
        <v>436</v>
      </c>
      <c r="I112" s="44" t="s">
        <v>314</v>
      </c>
      <c r="J112" s="24">
        <v>189380513</v>
      </c>
      <c r="K112" s="26">
        <v>6.1</v>
      </c>
      <c r="L112" s="23">
        <v>2013</v>
      </c>
      <c r="M112" s="26">
        <v>0.9</v>
      </c>
      <c r="N112" s="23">
        <v>2013</v>
      </c>
      <c r="O112" s="26">
        <v>39.700000000000003</v>
      </c>
      <c r="P112" s="23">
        <v>2013</v>
      </c>
      <c r="Q112" s="26">
        <v>9.5</v>
      </c>
      <c r="R112" s="23">
        <v>2013</v>
      </c>
      <c r="T112" t="s">
        <v>105</v>
      </c>
      <c r="U112" s="14" t="b">
        <f t="shared" si="2"/>
        <v>1</v>
      </c>
      <c r="V112" t="s">
        <v>522</v>
      </c>
      <c r="W112" s="14" t="b">
        <f t="shared" si="3"/>
        <v>1</v>
      </c>
    </row>
    <row r="113" spans="1:23" x14ac:dyDescent="0.35">
      <c r="A113" s="4">
        <v>64</v>
      </c>
      <c r="B113" s="5">
        <v>166</v>
      </c>
      <c r="C113" s="13" t="s">
        <v>106</v>
      </c>
      <c r="D113" s="44" t="s">
        <v>260</v>
      </c>
      <c r="E113" s="4" t="s">
        <v>322</v>
      </c>
      <c r="F113" s="4" t="s">
        <v>324</v>
      </c>
      <c r="G113" s="4" t="s">
        <v>436</v>
      </c>
      <c r="H113" s="4" t="s">
        <v>436</v>
      </c>
      <c r="I113" s="44" t="s">
        <v>371</v>
      </c>
      <c r="J113" s="24">
        <v>3969249</v>
      </c>
      <c r="K113" s="26">
        <v>2.2000000000000002</v>
      </c>
      <c r="L113" s="23">
        <v>2015</v>
      </c>
      <c r="M113" s="26">
        <v>0.6</v>
      </c>
      <c r="N113" s="23">
        <v>2015</v>
      </c>
      <c r="O113" s="26">
        <v>7</v>
      </c>
      <c r="P113" s="23">
        <v>2015</v>
      </c>
      <c r="Q113" s="26">
        <v>2.2000000000000002</v>
      </c>
      <c r="R113" s="23">
        <v>2015</v>
      </c>
      <c r="T113" t="s">
        <v>106</v>
      </c>
      <c r="U113" s="14" t="b">
        <f t="shared" si="2"/>
        <v>1</v>
      </c>
      <c r="V113" t="s">
        <v>523</v>
      </c>
      <c r="W113" s="14" t="b">
        <f t="shared" si="3"/>
        <v>1</v>
      </c>
    </row>
    <row r="114" spans="1:23" x14ac:dyDescent="0.35">
      <c r="A114" s="4">
        <v>68</v>
      </c>
      <c r="B114" s="5">
        <v>170</v>
      </c>
      <c r="C114" s="13" t="s">
        <v>107</v>
      </c>
      <c r="D114" s="44" t="s">
        <v>261</v>
      </c>
      <c r="E114" s="4" t="s">
        <v>322</v>
      </c>
      <c r="F114" s="4" t="s">
        <v>325</v>
      </c>
      <c r="G114" s="4" t="s">
        <v>436</v>
      </c>
      <c r="H114" s="4" t="s">
        <v>436</v>
      </c>
      <c r="I114" s="44" t="s">
        <v>371</v>
      </c>
      <c r="J114" s="24">
        <v>31376671</v>
      </c>
      <c r="K114" s="26">
        <v>3</v>
      </c>
      <c r="L114" s="23">
        <v>2015</v>
      </c>
      <c r="M114" s="26">
        <v>0.8</v>
      </c>
      <c r="N114" s="23">
        <v>2015</v>
      </c>
      <c r="O114" s="26">
        <v>9.3000000000000007</v>
      </c>
      <c r="P114" s="23">
        <v>2015</v>
      </c>
      <c r="Q114" s="26">
        <v>3</v>
      </c>
      <c r="R114" s="23">
        <v>2015</v>
      </c>
      <c r="T114" t="s">
        <v>107</v>
      </c>
      <c r="U114" s="14" t="b">
        <f t="shared" si="2"/>
        <v>1</v>
      </c>
      <c r="V114" t="s">
        <v>524</v>
      </c>
      <c r="W114" s="14" t="b">
        <f t="shared" si="3"/>
        <v>1</v>
      </c>
    </row>
    <row r="115" spans="1:23" x14ac:dyDescent="0.35">
      <c r="A115" s="4">
        <v>93</v>
      </c>
      <c r="B115" s="5">
        <v>171</v>
      </c>
      <c r="C115" s="13" t="s">
        <v>108</v>
      </c>
      <c r="D115" s="44" t="s">
        <v>262</v>
      </c>
      <c r="E115" s="4" t="s">
        <v>329</v>
      </c>
      <c r="F115" s="4" t="s">
        <v>332</v>
      </c>
      <c r="G115" s="4" t="s">
        <v>436</v>
      </c>
      <c r="H115" s="4" t="s">
        <v>436</v>
      </c>
      <c r="I115" s="44" t="s">
        <v>314</v>
      </c>
      <c r="J115" s="24">
        <v>101716359</v>
      </c>
      <c r="K115" s="26">
        <v>8.3000000000000007</v>
      </c>
      <c r="L115" s="23">
        <v>2015</v>
      </c>
      <c r="M115" s="26">
        <v>1.6</v>
      </c>
      <c r="N115" s="23">
        <v>2015</v>
      </c>
      <c r="O115" s="26">
        <v>33.700000000000003</v>
      </c>
      <c r="P115" s="23">
        <v>2015</v>
      </c>
      <c r="Q115" s="26">
        <v>9.4</v>
      </c>
      <c r="R115" s="23">
        <v>2015</v>
      </c>
      <c r="T115" t="s">
        <v>108</v>
      </c>
      <c r="U115" s="14" t="b">
        <f t="shared" si="2"/>
        <v>1</v>
      </c>
      <c r="V115" t="s">
        <v>525</v>
      </c>
      <c r="W115" s="14" t="b">
        <f t="shared" si="3"/>
        <v>1</v>
      </c>
    </row>
    <row r="116" spans="1:23" x14ac:dyDescent="0.35">
      <c r="A116" s="4">
        <v>100</v>
      </c>
      <c r="B116" s="5">
        <v>168</v>
      </c>
      <c r="C116" s="13" t="s">
        <v>109</v>
      </c>
      <c r="D116" s="44" t="s">
        <v>263</v>
      </c>
      <c r="E116" s="4" t="s">
        <v>329</v>
      </c>
      <c r="F116" s="4" t="s">
        <v>335</v>
      </c>
      <c r="G116" s="4" t="s">
        <v>436</v>
      </c>
      <c r="H116" s="4" t="s">
        <v>436</v>
      </c>
      <c r="I116" s="44" t="s">
        <v>314</v>
      </c>
      <c r="J116" s="24">
        <v>7919825</v>
      </c>
      <c r="K116" s="26">
        <v>38</v>
      </c>
      <c r="L116" s="23">
        <v>2009</v>
      </c>
      <c r="M116" s="26">
        <v>14.8</v>
      </c>
      <c r="N116" s="23">
        <v>2009</v>
      </c>
      <c r="O116" s="26">
        <v>65.599999999999994</v>
      </c>
      <c r="P116" s="23">
        <v>2009</v>
      </c>
      <c r="Q116" s="26">
        <v>30.2</v>
      </c>
      <c r="R116" s="23">
        <v>2009</v>
      </c>
      <c r="T116" t="s">
        <v>109</v>
      </c>
      <c r="U116" s="14" t="b">
        <f t="shared" si="2"/>
        <v>1</v>
      </c>
      <c r="V116" t="s">
        <v>109</v>
      </c>
      <c r="W116" s="14" t="b">
        <f t="shared" si="3"/>
        <v>1</v>
      </c>
    </row>
    <row r="117" spans="1:23" x14ac:dyDescent="0.35">
      <c r="A117" s="4">
        <v>134</v>
      </c>
      <c r="B117" s="5">
        <v>173</v>
      </c>
      <c r="C117" s="13" t="s">
        <v>110</v>
      </c>
      <c r="D117" s="44" t="s">
        <v>264</v>
      </c>
      <c r="E117" s="4" t="s">
        <v>337</v>
      </c>
      <c r="F117" s="4" t="s">
        <v>340</v>
      </c>
      <c r="G117" s="4"/>
      <c r="H117" s="4"/>
      <c r="I117" s="44" t="s">
        <v>317</v>
      </c>
      <c r="J117" s="24">
        <v>37986412</v>
      </c>
      <c r="K117" s="27"/>
      <c r="L117" s="28"/>
      <c r="M117" s="27"/>
      <c r="N117" s="28"/>
      <c r="O117" s="27"/>
      <c r="P117" s="28"/>
      <c r="Q117" s="27"/>
      <c r="R117" s="28"/>
      <c r="T117" t="s">
        <v>110</v>
      </c>
      <c r="U117" s="14" t="b">
        <f t="shared" si="2"/>
        <v>1</v>
      </c>
      <c r="V117" t="s">
        <v>526</v>
      </c>
      <c r="W117" s="14" t="b">
        <f t="shared" si="3"/>
        <v>1</v>
      </c>
    </row>
    <row r="118" spans="1:23" x14ac:dyDescent="0.35">
      <c r="A118" s="4">
        <v>85</v>
      </c>
      <c r="B118" s="5">
        <v>116</v>
      </c>
      <c r="C118" s="13" t="s">
        <v>111</v>
      </c>
      <c r="D118" s="44" t="s">
        <v>265</v>
      </c>
      <c r="E118" s="4" t="s">
        <v>329</v>
      </c>
      <c r="F118" s="4" t="s">
        <v>331</v>
      </c>
      <c r="G118" s="4" t="s">
        <v>436</v>
      </c>
      <c r="H118" s="4"/>
      <c r="I118" s="44" t="s">
        <v>315</v>
      </c>
      <c r="J118" s="24">
        <v>25243917</v>
      </c>
      <c r="K118" s="25" t="s">
        <v>381</v>
      </c>
      <c r="L118" s="25" t="s">
        <v>381</v>
      </c>
      <c r="M118" s="25" t="s">
        <v>381</v>
      </c>
      <c r="N118" s="25" t="s">
        <v>381</v>
      </c>
      <c r="O118" s="25" t="s">
        <v>381</v>
      </c>
      <c r="P118" s="25" t="s">
        <v>381</v>
      </c>
      <c r="Q118" s="25" t="s">
        <v>381</v>
      </c>
      <c r="R118" s="25" t="s">
        <v>381</v>
      </c>
      <c r="T118" t="s">
        <v>111</v>
      </c>
      <c r="U118" s="14" t="b">
        <f t="shared" si="2"/>
        <v>1</v>
      </c>
      <c r="V118" t="s">
        <v>111</v>
      </c>
      <c r="W118" s="14" t="b">
        <f t="shared" si="3"/>
        <v>1</v>
      </c>
    </row>
    <row r="119" spans="1:23" x14ac:dyDescent="0.35">
      <c r="A119" s="4">
        <v>128</v>
      </c>
      <c r="B119" s="5">
        <v>174</v>
      </c>
      <c r="C119" s="13" t="s">
        <v>112</v>
      </c>
      <c r="D119" s="44" t="s">
        <v>266</v>
      </c>
      <c r="E119" s="4" t="s">
        <v>337</v>
      </c>
      <c r="F119" s="4" t="s">
        <v>339</v>
      </c>
      <c r="G119" s="4"/>
      <c r="H119" s="4"/>
      <c r="I119" s="44" t="s">
        <v>317</v>
      </c>
      <c r="J119" s="24">
        <v>10358076</v>
      </c>
      <c r="K119" s="27"/>
      <c r="L119" s="28"/>
      <c r="M119" s="27"/>
      <c r="N119" s="28"/>
      <c r="O119" s="27"/>
      <c r="P119" s="28"/>
      <c r="Q119" s="27"/>
      <c r="R119" s="28"/>
      <c r="T119" t="s">
        <v>112</v>
      </c>
      <c r="U119" s="14" t="b">
        <f t="shared" si="2"/>
        <v>1</v>
      </c>
      <c r="V119" t="s">
        <v>527</v>
      </c>
      <c r="W119" s="14" t="b">
        <f t="shared" si="3"/>
        <v>1</v>
      </c>
    </row>
    <row r="120" spans="1:23" x14ac:dyDescent="0.35">
      <c r="A120" s="4">
        <v>76</v>
      </c>
      <c r="B120" s="5">
        <v>169</v>
      </c>
      <c r="C120" s="13" t="s">
        <v>113</v>
      </c>
      <c r="D120" s="44" t="s">
        <v>267</v>
      </c>
      <c r="E120" s="4" t="s">
        <v>322</v>
      </c>
      <c r="F120" s="4" t="s">
        <v>327</v>
      </c>
      <c r="G120" s="4" t="s">
        <v>436</v>
      </c>
      <c r="H120" s="4"/>
      <c r="I120" s="44" t="s">
        <v>371</v>
      </c>
      <c r="J120" s="24">
        <v>6639119</v>
      </c>
      <c r="K120" s="26">
        <v>2.5</v>
      </c>
      <c r="L120" s="23">
        <v>2015</v>
      </c>
      <c r="M120" s="26">
        <v>0.7</v>
      </c>
      <c r="N120" s="23">
        <v>2015</v>
      </c>
      <c r="O120" s="26">
        <v>7.4</v>
      </c>
      <c r="P120" s="23">
        <v>2015</v>
      </c>
      <c r="Q120" s="26">
        <v>2.4</v>
      </c>
      <c r="R120" s="23">
        <v>2015</v>
      </c>
      <c r="T120" t="s">
        <v>113</v>
      </c>
      <c r="U120" s="14" t="b">
        <f t="shared" si="2"/>
        <v>1</v>
      </c>
      <c r="V120" t="s">
        <v>528</v>
      </c>
      <c r="W120" s="14" t="b">
        <f t="shared" si="3"/>
        <v>1</v>
      </c>
    </row>
    <row r="121" spans="1:23" x14ac:dyDescent="0.35">
      <c r="A121" s="4">
        <v>149</v>
      </c>
      <c r="B121" s="5"/>
      <c r="C121" s="31" t="s">
        <v>114</v>
      </c>
      <c r="D121" s="22" t="s">
        <v>268</v>
      </c>
      <c r="E121" s="4" t="s">
        <v>341</v>
      </c>
      <c r="F121" s="4" t="s">
        <v>343</v>
      </c>
      <c r="G121" s="4" t="s">
        <v>436</v>
      </c>
      <c r="H121" s="4" t="s">
        <v>436</v>
      </c>
      <c r="I121" s="44" t="s">
        <v>314</v>
      </c>
      <c r="J121" s="24">
        <v>4422143</v>
      </c>
      <c r="K121" s="26">
        <v>0.2</v>
      </c>
      <c r="L121" s="23">
        <v>2011</v>
      </c>
      <c r="M121" s="26">
        <v>0.1</v>
      </c>
      <c r="N121" s="23">
        <v>2011</v>
      </c>
      <c r="O121" s="26">
        <v>3.4</v>
      </c>
      <c r="P121" s="23">
        <v>2011</v>
      </c>
      <c r="Q121" s="26">
        <v>0.6</v>
      </c>
      <c r="R121" s="23">
        <v>2011</v>
      </c>
      <c r="T121" t="s">
        <v>114</v>
      </c>
      <c r="U121" s="14" t="b">
        <f t="shared" si="2"/>
        <v>1</v>
      </c>
      <c r="V121" t="s">
        <v>114</v>
      </c>
      <c r="W121" s="14" t="b">
        <f t="shared" si="3"/>
        <v>1</v>
      </c>
    </row>
    <row r="122" spans="1:23" x14ac:dyDescent="0.35">
      <c r="A122" s="4">
        <v>150</v>
      </c>
      <c r="B122" s="5"/>
      <c r="C122" s="31" t="s">
        <v>115</v>
      </c>
      <c r="D122" s="22" t="s">
        <v>269</v>
      </c>
      <c r="E122" s="4" t="s">
        <v>341</v>
      </c>
      <c r="F122" s="4" t="s">
        <v>343</v>
      </c>
      <c r="G122" s="4" t="s">
        <v>436</v>
      </c>
      <c r="H122" s="4" t="s">
        <v>436</v>
      </c>
      <c r="I122" s="44" t="s">
        <v>317</v>
      </c>
      <c r="J122" s="24">
        <v>11988998</v>
      </c>
      <c r="K122" s="25" t="s">
        <v>381</v>
      </c>
      <c r="L122" s="25" t="s">
        <v>381</v>
      </c>
      <c r="M122" s="25" t="s">
        <v>381</v>
      </c>
      <c r="N122" s="25" t="s">
        <v>381</v>
      </c>
      <c r="O122" s="25" t="s">
        <v>381</v>
      </c>
      <c r="P122" s="25" t="s">
        <v>381</v>
      </c>
      <c r="Q122" s="25" t="s">
        <v>381</v>
      </c>
      <c r="R122" s="25" t="s">
        <v>381</v>
      </c>
      <c r="T122" t="s">
        <v>115</v>
      </c>
      <c r="U122" s="14" t="b">
        <f t="shared" si="2"/>
        <v>1</v>
      </c>
      <c r="V122" t="s">
        <v>115</v>
      </c>
      <c r="W122" s="14" t="b">
        <f t="shared" si="3"/>
        <v>1</v>
      </c>
    </row>
    <row r="123" spans="1:23" x14ac:dyDescent="0.35">
      <c r="A123" s="4">
        <v>135</v>
      </c>
      <c r="B123" s="5">
        <v>183</v>
      </c>
      <c r="C123" s="13" t="s">
        <v>116</v>
      </c>
      <c r="D123" s="44" t="s">
        <v>270</v>
      </c>
      <c r="E123" s="4" t="s">
        <v>337</v>
      </c>
      <c r="F123" s="4" t="s">
        <v>340</v>
      </c>
      <c r="G123" s="4"/>
      <c r="H123" s="4"/>
      <c r="I123" s="44" t="s">
        <v>371</v>
      </c>
      <c r="J123" s="24">
        <v>19815481</v>
      </c>
      <c r="K123" s="27"/>
      <c r="L123" s="28"/>
      <c r="M123" s="27"/>
      <c r="N123" s="28"/>
      <c r="O123" s="27"/>
      <c r="P123" s="28"/>
      <c r="Q123" s="27"/>
      <c r="R123" s="28"/>
      <c r="T123" t="s">
        <v>116</v>
      </c>
      <c r="U123" s="14" t="b">
        <f t="shared" si="2"/>
        <v>1</v>
      </c>
      <c r="V123" t="s">
        <v>529</v>
      </c>
      <c r="W123" s="14" t="b">
        <f t="shared" si="3"/>
        <v>1</v>
      </c>
    </row>
    <row r="124" spans="1:23" x14ac:dyDescent="0.35">
      <c r="A124" s="4">
        <v>171</v>
      </c>
      <c r="B124" s="5">
        <v>185</v>
      </c>
      <c r="C124" s="13" t="s">
        <v>117</v>
      </c>
      <c r="D124" s="44" t="s">
        <v>271</v>
      </c>
      <c r="E124" s="4" t="s">
        <v>346</v>
      </c>
      <c r="F124" s="4" t="s">
        <v>349</v>
      </c>
      <c r="G124" s="4"/>
      <c r="H124" s="4"/>
      <c r="I124" s="44" t="s">
        <v>371</v>
      </c>
      <c r="J124" s="24">
        <v>144096870</v>
      </c>
      <c r="K124" s="27"/>
      <c r="L124" s="28"/>
      <c r="M124" s="27"/>
      <c r="N124" s="28"/>
      <c r="O124" s="27"/>
      <c r="P124" s="28"/>
      <c r="Q124" s="27"/>
      <c r="R124" s="28"/>
      <c r="T124" t="s">
        <v>117</v>
      </c>
      <c r="U124" s="14" t="b">
        <f t="shared" si="2"/>
        <v>1</v>
      </c>
      <c r="V124" t="s">
        <v>530</v>
      </c>
      <c r="W124" s="14" t="b">
        <f t="shared" si="3"/>
        <v>1</v>
      </c>
    </row>
    <row r="125" spans="1:23" x14ac:dyDescent="0.35">
      <c r="A125" s="4">
        <v>11</v>
      </c>
      <c r="B125" s="5">
        <v>184</v>
      </c>
      <c r="C125" s="13" t="s">
        <v>118</v>
      </c>
      <c r="D125" s="44" t="s">
        <v>272</v>
      </c>
      <c r="E125" s="4" t="s">
        <v>312</v>
      </c>
      <c r="F125" s="4" t="s">
        <v>316</v>
      </c>
      <c r="G125" s="4" t="s">
        <v>436</v>
      </c>
      <c r="H125" s="4" t="s">
        <v>436</v>
      </c>
      <c r="I125" s="44" t="s">
        <v>315</v>
      </c>
      <c r="J125" s="24">
        <v>11629553</v>
      </c>
      <c r="K125" s="26">
        <v>60.4</v>
      </c>
      <c r="L125" s="23">
        <v>2013</v>
      </c>
      <c r="M125" s="26">
        <v>23.7</v>
      </c>
      <c r="N125" s="23">
        <v>2013</v>
      </c>
      <c r="O125" s="26">
        <v>81.5</v>
      </c>
      <c r="P125" s="23">
        <v>2013</v>
      </c>
      <c r="Q125" s="26">
        <v>43.7</v>
      </c>
      <c r="R125" s="23">
        <v>2013</v>
      </c>
      <c r="T125" t="s">
        <v>118</v>
      </c>
      <c r="U125" s="14" t="b">
        <f t="shared" si="2"/>
        <v>1</v>
      </c>
      <c r="V125" t="s">
        <v>531</v>
      </c>
      <c r="W125" s="14" t="b">
        <f t="shared" si="3"/>
        <v>1</v>
      </c>
    </row>
    <row r="126" spans="1:23" x14ac:dyDescent="0.35">
      <c r="A126" s="4">
        <v>151</v>
      </c>
      <c r="B126" s="5">
        <v>194</v>
      </c>
      <c r="C126" s="13" t="s">
        <v>119</v>
      </c>
      <c r="D126" s="44" t="s">
        <v>273</v>
      </c>
      <c r="E126" s="4" t="s">
        <v>341</v>
      </c>
      <c r="F126" s="4" t="s">
        <v>343</v>
      </c>
      <c r="G126" s="4" t="s">
        <v>436</v>
      </c>
      <c r="H126" s="4" t="s">
        <v>436</v>
      </c>
      <c r="I126" s="44" t="s">
        <v>317</v>
      </c>
      <c r="J126" s="24">
        <v>31557144</v>
      </c>
      <c r="K126" s="25" t="s">
        <v>381</v>
      </c>
      <c r="L126" s="25" t="s">
        <v>381</v>
      </c>
      <c r="M126" s="25" t="s">
        <v>381</v>
      </c>
      <c r="N126" s="25" t="s">
        <v>381</v>
      </c>
      <c r="O126" s="25" t="s">
        <v>381</v>
      </c>
      <c r="P126" s="25" t="s">
        <v>381</v>
      </c>
      <c r="Q126" s="25" t="s">
        <v>381</v>
      </c>
      <c r="R126" s="25" t="s">
        <v>381</v>
      </c>
      <c r="T126" t="s">
        <v>119</v>
      </c>
      <c r="U126" s="14" t="b">
        <f t="shared" si="2"/>
        <v>1</v>
      </c>
      <c r="V126" t="s">
        <v>532</v>
      </c>
      <c r="W126" s="14" t="b">
        <f t="shared" si="3"/>
        <v>1</v>
      </c>
    </row>
    <row r="127" spans="1:23" x14ac:dyDescent="0.35">
      <c r="A127" s="4">
        <v>18</v>
      </c>
      <c r="B127" s="5">
        <v>206</v>
      </c>
      <c r="C127" s="13" t="s">
        <v>120</v>
      </c>
      <c r="D127" s="44" t="s">
        <v>274</v>
      </c>
      <c r="E127" s="4" t="s">
        <v>312</v>
      </c>
      <c r="F127" s="4" t="s">
        <v>316</v>
      </c>
      <c r="G127" s="4" t="s">
        <v>436</v>
      </c>
      <c r="H127" s="4" t="s">
        <v>436</v>
      </c>
      <c r="I127" s="44" t="s">
        <v>314</v>
      </c>
      <c r="J127" s="24">
        <v>38647803</v>
      </c>
      <c r="K127" s="26">
        <v>14.9</v>
      </c>
      <c r="L127" s="23">
        <v>2009</v>
      </c>
      <c r="M127" s="26">
        <v>4</v>
      </c>
      <c r="N127" s="23">
        <v>2009</v>
      </c>
      <c r="O127" s="26">
        <v>40.5</v>
      </c>
      <c r="P127" s="23">
        <v>2009</v>
      </c>
      <c r="Q127" s="26">
        <v>13.6</v>
      </c>
      <c r="R127" s="23">
        <v>2009</v>
      </c>
      <c r="T127" t="s">
        <v>120</v>
      </c>
      <c r="U127" s="14" t="b">
        <f t="shared" si="2"/>
        <v>1</v>
      </c>
      <c r="V127" t="s">
        <v>120</v>
      </c>
      <c r="W127" s="14" t="b">
        <f t="shared" si="3"/>
        <v>1</v>
      </c>
    </row>
    <row r="128" spans="1:23" x14ac:dyDescent="0.35">
      <c r="A128" s="4">
        <v>26</v>
      </c>
      <c r="B128" s="5">
        <v>195</v>
      </c>
      <c r="C128" s="13" t="s">
        <v>121</v>
      </c>
      <c r="D128" s="44" t="s">
        <v>275</v>
      </c>
      <c r="E128" s="4" t="s">
        <v>312</v>
      </c>
      <c r="F128" s="4" t="s">
        <v>321</v>
      </c>
      <c r="G128" s="4" t="s">
        <v>436</v>
      </c>
      <c r="H128" s="4" t="s">
        <v>436</v>
      </c>
      <c r="I128" s="44" t="s">
        <v>315</v>
      </c>
      <c r="J128" s="24">
        <v>14976994</v>
      </c>
      <c r="K128" s="26">
        <v>38</v>
      </c>
      <c r="L128" s="23">
        <v>2011</v>
      </c>
      <c r="M128" s="26">
        <v>12.8</v>
      </c>
      <c r="N128" s="23">
        <v>2011</v>
      </c>
      <c r="O128" s="26">
        <v>67.5</v>
      </c>
      <c r="P128" s="23">
        <v>2011</v>
      </c>
      <c r="Q128" s="26">
        <v>29.6</v>
      </c>
      <c r="R128" s="23">
        <v>2011</v>
      </c>
      <c r="T128" t="s">
        <v>121</v>
      </c>
      <c r="U128" s="14" t="b">
        <f t="shared" si="2"/>
        <v>1</v>
      </c>
      <c r="V128" t="s">
        <v>533</v>
      </c>
      <c r="W128" s="14" t="b">
        <f t="shared" si="3"/>
        <v>1</v>
      </c>
    </row>
    <row r="129" spans="1:23" x14ac:dyDescent="0.35">
      <c r="A129" s="4">
        <v>102</v>
      </c>
      <c r="B129" s="5">
        <v>25</v>
      </c>
      <c r="C129" s="13" t="s">
        <v>122</v>
      </c>
      <c r="D129" s="44" t="s">
        <v>276</v>
      </c>
      <c r="E129" s="4" t="s">
        <v>329</v>
      </c>
      <c r="F129" s="4" t="s">
        <v>335</v>
      </c>
      <c r="G129" s="4" t="s">
        <v>436</v>
      </c>
      <c r="H129" s="4" t="s">
        <v>436</v>
      </c>
      <c r="I129" s="44" t="s">
        <v>314</v>
      </c>
      <c r="J129" s="24">
        <v>587482</v>
      </c>
      <c r="K129" s="26">
        <v>25.1</v>
      </c>
      <c r="L129" s="23">
        <v>2013</v>
      </c>
      <c r="M129" s="26">
        <v>6.8</v>
      </c>
      <c r="N129" s="23">
        <v>2013</v>
      </c>
      <c r="O129" s="26">
        <v>58.8</v>
      </c>
      <c r="P129" s="23">
        <v>2013</v>
      </c>
      <c r="Q129" s="26">
        <v>21.4</v>
      </c>
      <c r="R129" s="23">
        <v>2013</v>
      </c>
      <c r="T129" t="s">
        <v>122</v>
      </c>
      <c r="U129" s="14" t="b">
        <f t="shared" si="2"/>
        <v>1</v>
      </c>
      <c r="V129" t="s">
        <v>122</v>
      </c>
      <c r="W129" s="14" t="b">
        <f t="shared" si="3"/>
        <v>1</v>
      </c>
    </row>
    <row r="130" spans="1:23" x14ac:dyDescent="0.35">
      <c r="A130" s="4">
        <v>47</v>
      </c>
      <c r="B130" s="5">
        <v>197</v>
      </c>
      <c r="C130" s="13" t="s">
        <v>123</v>
      </c>
      <c r="D130" s="44" t="s">
        <v>277</v>
      </c>
      <c r="E130" s="4" t="s">
        <v>312</v>
      </c>
      <c r="F130" s="4" t="s">
        <v>321</v>
      </c>
      <c r="G130" s="4" t="s">
        <v>436</v>
      </c>
      <c r="H130" s="4" t="s">
        <v>436</v>
      </c>
      <c r="I130" s="44" t="s">
        <v>315</v>
      </c>
      <c r="J130" s="24">
        <v>7237025</v>
      </c>
      <c r="K130" s="26">
        <v>52.3</v>
      </c>
      <c r="L130" s="23">
        <v>2011</v>
      </c>
      <c r="M130" s="26">
        <v>16.7</v>
      </c>
      <c r="N130" s="23">
        <v>2011</v>
      </c>
      <c r="O130" s="26">
        <v>81.3</v>
      </c>
      <c r="P130" s="23">
        <v>2011</v>
      </c>
      <c r="Q130" s="26">
        <v>38.1</v>
      </c>
      <c r="R130" s="23">
        <v>2011</v>
      </c>
      <c r="T130" t="s">
        <v>123</v>
      </c>
      <c r="U130" s="14" t="b">
        <f t="shared" si="2"/>
        <v>1</v>
      </c>
      <c r="V130" t="s">
        <v>123</v>
      </c>
      <c r="W130" s="14" t="b">
        <f t="shared" si="3"/>
        <v>1</v>
      </c>
    </row>
    <row r="131" spans="1:23" x14ac:dyDescent="0.35">
      <c r="A131" s="4">
        <v>59</v>
      </c>
      <c r="B131" s="5">
        <v>60</v>
      </c>
      <c r="C131" s="13" t="s">
        <v>124</v>
      </c>
      <c r="D131" s="44" t="s">
        <v>278</v>
      </c>
      <c r="E131" s="4" t="s">
        <v>322</v>
      </c>
      <c r="F131" s="4" t="s">
        <v>324</v>
      </c>
      <c r="G131" s="4" t="s">
        <v>436</v>
      </c>
      <c r="H131" s="4" t="s">
        <v>436</v>
      </c>
      <c r="I131" s="44" t="s">
        <v>314</v>
      </c>
      <c r="J131" s="24">
        <v>6312478</v>
      </c>
      <c r="K131" s="26">
        <v>3.2</v>
      </c>
      <c r="L131" s="23">
        <v>2015</v>
      </c>
      <c r="M131" s="26">
        <v>0.4</v>
      </c>
      <c r="N131" s="23">
        <v>2015</v>
      </c>
      <c r="O131" s="26">
        <v>9.8000000000000007</v>
      </c>
      <c r="P131" s="23">
        <v>2015</v>
      </c>
      <c r="Q131" s="26">
        <v>2.4</v>
      </c>
      <c r="R131" s="23">
        <v>2015</v>
      </c>
      <c r="T131" t="s">
        <v>124</v>
      </c>
      <c r="U131" s="14" t="b">
        <f t="shared" ref="U131:U159" si="4">C131=T131</f>
        <v>1</v>
      </c>
      <c r="V131" t="s">
        <v>534</v>
      </c>
      <c r="W131" s="14" t="b">
        <f t="shared" si="3"/>
        <v>1</v>
      </c>
    </row>
    <row r="132" spans="1:23" x14ac:dyDescent="0.35">
      <c r="A132" s="4">
        <v>17</v>
      </c>
      <c r="B132" s="5">
        <v>201</v>
      </c>
      <c r="C132" s="13" t="s">
        <v>125</v>
      </c>
      <c r="D132" s="44" t="s">
        <v>279</v>
      </c>
      <c r="E132" s="4" t="s">
        <v>312</v>
      </c>
      <c r="F132" s="4" t="s">
        <v>316</v>
      </c>
      <c r="G132" s="4" t="s">
        <v>436</v>
      </c>
      <c r="H132" s="4" t="s">
        <v>436</v>
      </c>
      <c r="I132" s="44" t="s">
        <v>315</v>
      </c>
      <c r="J132" s="24">
        <v>13908129</v>
      </c>
      <c r="K132" s="25" t="s">
        <v>381</v>
      </c>
      <c r="L132" s="25" t="s">
        <v>381</v>
      </c>
      <c r="M132" s="25" t="s">
        <v>381</v>
      </c>
      <c r="N132" s="25" t="s">
        <v>381</v>
      </c>
      <c r="O132" s="25" t="s">
        <v>381</v>
      </c>
      <c r="P132" s="25" t="s">
        <v>381</v>
      </c>
      <c r="Q132" s="25" t="s">
        <v>381</v>
      </c>
      <c r="R132" s="25" t="s">
        <v>381</v>
      </c>
      <c r="T132" t="s">
        <v>125</v>
      </c>
      <c r="U132" s="14" t="b">
        <f t="shared" si="4"/>
        <v>1</v>
      </c>
      <c r="V132" t="s">
        <v>125</v>
      </c>
      <c r="W132" s="14" t="b">
        <f t="shared" ref="W132:W160" si="5">+V132=C132</f>
        <v>1</v>
      </c>
    </row>
    <row r="133" spans="1:23" x14ac:dyDescent="0.35">
      <c r="A133" s="4">
        <v>129</v>
      </c>
      <c r="B133" s="5">
        <v>203</v>
      </c>
      <c r="C133" s="13" t="s">
        <v>126</v>
      </c>
      <c r="D133" s="44" t="s">
        <v>280</v>
      </c>
      <c r="E133" s="4" t="s">
        <v>337</v>
      </c>
      <c r="F133" s="4" t="s">
        <v>339</v>
      </c>
      <c r="G133" s="4"/>
      <c r="H133" s="4"/>
      <c r="I133" s="44" t="s">
        <v>317</v>
      </c>
      <c r="J133" s="24">
        <v>46447697</v>
      </c>
      <c r="K133" s="27"/>
      <c r="L133" s="28"/>
      <c r="M133" s="27"/>
      <c r="N133" s="28"/>
      <c r="O133" s="27"/>
      <c r="P133" s="28"/>
      <c r="Q133" s="27"/>
      <c r="R133" s="28"/>
      <c r="T133" t="s">
        <v>126</v>
      </c>
      <c r="U133" s="14" t="b">
        <f t="shared" si="4"/>
        <v>1</v>
      </c>
      <c r="V133" t="s">
        <v>126</v>
      </c>
      <c r="W133" s="14" t="b">
        <f t="shared" si="5"/>
        <v>1</v>
      </c>
    </row>
    <row r="134" spans="1:23" x14ac:dyDescent="0.35">
      <c r="A134" s="4">
        <v>199</v>
      </c>
      <c r="B134" s="5">
        <v>199</v>
      </c>
      <c r="C134" s="13" t="s">
        <v>127</v>
      </c>
      <c r="D134" s="44" t="s">
        <v>281</v>
      </c>
      <c r="E134" s="4" t="s">
        <v>337</v>
      </c>
      <c r="F134" s="4" t="s">
        <v>340</v>
      </c>
      <c r="G134" s="4"/>
      <c r="H134" s="4"/>
      <c r="I134" s="44" t="s">
        <v>317</v>
      </c>
      <c r="J134" s="24">
        <v>5423801</v>
      </c>
      <c r="K134" s="27"/>
      <c r="L134" s="28"/>
      <c r="M134" s="27"/>
      <c r="N134" s="28"/>
      <c r="O134" s="27"/>
      <c r="P134" s="28"/>
      <c r="Q134" s="27"/>
      <c r="R134" s="28"/>
      <c r="T134" t="s">
        <v>127</v>
      </c>
      <c r="U134" s="14" t="b">
        <f t="shared" si="4"/>
        <v>1</v>
      </c>
      <c r="V134" t="s">
        <v>535</v>
      </c>
      <c r="W134" s="14" t="b">
        <f t="shared" si="5"/>
        <v>1</v>
      </c>
    </row>
    <row r="135" spans="1:23" x14ac:dyDescent="0.35">
      <c r="A135" s="4">
        <v>203</v>
      </c>
      <c r="B135" s="5">
        <v>198</v>
      </c>
      <c r="C135" s="13" t="s">
        <v>128</v>
      </c>
      <c r="D135" s="44" t="s">
        <v>282</v>
      </c>
      <c r="E135" s="4" t="s">
        <v>337</v>
      </c>
      <c r="F135" s="4" t="s">
        <v>340</v>
      </c>
      <c r="G135" s="4"/>
      <c r="H135" s="4"/>
      <c r="I135" s="44" t="s">
        <v>317</v>
      </c>
      <c r="J135" s="24">
        <v>2063531</v>
      </c>
      <c r="K135" s="27"/>
      <c r="L135" s="28"/>
      <c r="M135" s="27"/>
      <c r="N135" s="28"/>
      <c r="O135" s="27"/>
      <c r="P135" s="28"/>
      <c r="Q135" s="27"/>
      <c r="R135" s="28"/>
      <c r="T135" t="s">
        <v>128</v>
      </c>
      <c r="U135" s="14" t="b">
        <f t="shared" si="4"/>
        <v>1</v>
      </c>
      <c r="V135" t="s">
        <v>536</v>
      </c>
      <c r="W135" s="14" t="b">
        <f t="shared" si="5"/>
        <v>1</v>
      </c>
    </row>
    <row r="136" spans="1:23" x14ac:dyDescent="0.35">
      <c r="A136" s="4">
        <v>121</v>
      </c>
      <c r="B136" s="5">
        <v>210</v>
      </c>
      <c r="C136" s="13" t="s">
        <v>129</v>
      </c>
      <c r="D136" s="44" t="s">
        <v>283</v>
      </c>
      <c r="E136" s="4" t="s">
        <v>337</v>
      </c>
      <c r="F136" s="4" t="s">
        <v>338</v>
      </c>
      <c r="G136" s="4"/>
      <c r="H136" s="4"/>
      <c r="I136" s="44" t="s">
        <v>317</v>
      </c>
      <c r="J136" s="24">
        <v>9799186</v>
      </c>
      <c r="K136" s="27"/>
      <c r="L136" s="28"/>
      <c r="M136" s="27"/>
      <c r="N136" s="28"/>
      <c r="O136" s="27"/>
      <c r="P136" s="28"/>
      <c r="Q136" s="27"/>
      <c r="R136" s="28"/>
      <c r="T136" t="s">
        <v>129</v>
      </c>
      <c r="U136" s="14" t="b">
        <f t="shared" si="4"/>
        <v>1</v>
      </c>
      <c r="V136" t="s">
        <v>537</v>
      </c>
      <c r="W136" s="14" t="b">
        <f t="shared" si="5"/>
        <v>1</v>
      </c>
    </row>
    <row r="137" spans="1:23" x14ac:dyDescent="0.35">
      <c r="A137" s="4">
        <v>37</v>
      </c>
      <c r="B137" s="5">
        <v>209</v>
      </c>
      <c r="C137" s="13" t="s">
        <v>130</v>
      </c>
      <c r="D137" s="44" t="s">
        <v>284</v>
      </c>
      <c r="E137" s="4" t="s">
        <v>312</v>
      </c>
      <c r="F137" s="4" t="s">
        <v>320</v>
      </c>
      <c r="G137" s="4" t="s">
        <v>436</v>
      </c>
      <c r="H137" s="4" t="s">
        <v>436</v>
      </c>
      <c r="I137" s="44" t="s">
        <v>314</v>
      </c>
      <c r="J137" s="24">
        <v>1319011</v>
      </c>
      <c r="K137" s="26">
        <v>42</v>
      </c>
      <c r="L137" s="23">
        <v>2009</v>
      </c>
      <c r="M137" s="26">
        <v>16.600000000000001</v>
      </c>
      <c r="N137" s="23">
        <v>2009</v>
      </c>
      <c r="O137" s="26">
        <v>64.400000000000006</v>
      </c>
      <c r="P137" s="23">
        <v>2009</v>
      </c>
      <c r="Q137" s="26">
        <v>32.1</v>
      </c>
      <c r="R137" s="23">
        <v>2009</v>
      </c>
      <c r="T137" t="s">
        <v>130</v>
      </c>
      <c r="U137" s="14" t="b">
        <f t="shared" si="4"/>
        <v>1</v>
      </c>
      <c r="V137" t="s">
        <v>130</v>
      </c>
      <c r="W137" s="14" t="b">
        <f t="shared" si="5"/>
        <v>1</v>
      </c>
    </row>
    <row r="138" spans="1:23" x14ac:dyDescent="0.35">
      <c r="A138" s="4">
        <v>152</v>
      </c>
      <c r="B138" s="5">
        <v>212</v>
      </c>
      <c r="C138" s="13" t="s">
        <v>131</v>
      </c>
      <c r="D138" s="44" t="s">
        <v>285</v>
      </c>
      <c r="E138" s="4" t="s">
        <v>341</v>
      </c>
      <c r="F138" s="4" t="s">
        <v>343</v>
      </c>
      <c r="G138" s="4" t="s">
        <v>436</v>
      </c>
      <c r="H138" s="4" t="s">
        <v>436</v>
      </c>
      <c r="I138" s="44" t="s">
        <v>314</v>
      </c>
      <c r="J138" s="24">
        <v>18734987</v>
      </c>
      <c r="K138" s="25" t="s">
        <v>381</v>
      </c>
      <c r="L138" s="25" t="s">
        <v>381</v>
      </c>
      <c r="M138" s="25" t="s">
        <v>381</v>
      </c>
      <c r="N138" s="25" t="s">
        <v>381</v>
      </c>
      <c r="O138" s="25" t="s">
        <v>381</v>
      </c>
      <c r="P138" s="25" t="s">
        <v>381</v>
      </c>
      <c r="Q138" s="25" t="s">
        <v>381</v>
      </c>
      <c r="R138" s="25" t="s">
        <v>381</v>
      </c>
      <c r="T138" t="s">
        <v>131</v>
      </c>
      <c r="U138" s="14" t="b">
        <f t="shared" si="4"/>
        <v>1</v>
      </c>
      <c r="V138" t="s">
        <v>131</v>
      </c>
      <c r="W138" s="14" t="b">
        <f t="shared" si="5"/>
        <v>1</v>
      </c>
    </row>
    <row r="139" spans="1:23" x14ac:dyDescent="0.35">
      <c r="A139" s="4">
        <v>21</v>
      </c>
      <c r="B139" s="5">
        <v>39</v>
      </c>
      <c r="C139" s="13" t="s">
        <v>132</v>
      </c>
      <c r="D139" s="44" t="s">
        <v>286</v>
      </c>
      <c r="E139" s="4" t="s">
        <v>312</v>
      </c>
      <c r="F139" s="4" t="s">
        <v>313</v>
      </c>
      <c r="G139" s="4" t="s">
        <v>436</v>
      </c>
      <c r="H139" s="4" t="s">
        <v>436</v>
      </c>
      <c r="I139" s="44" t="s">
        <v>315</v>
      </c>
      <c r="J139" s="24">
        <v>14009413</v>
      </c>
      <c r="K139" s="26">
        <v>38.4</v>
      </c>
      <c r="L139" s="23">
        <v>2011</v>
      </c>
      <c r="M139" s="26">
        <v>15.3</v>
      </c>
      <c r="N139" s="23">
        <v>2011</v>
      </c>
      <c r="O139" s="26">
        <v>66.5</v>
      </c>
      <c r="P139" s="23">
        <v>2011</v>
      </c>
      <c r="Q139" s="26">
        <v>30.8</v>
      </c>
      <c r="R139" s="23">
        <v>2011</v>
      </c>
      <c r="T139" t="s">
        <v>132</v>
      </c>
      <c r="U139" s="14" t="b">
        <f t="shared" si="4"/>
        <v>1</v>
      </c>
      <c r="V139" t="s">
        <v>132</v>
      </c>
      <c r="W139" s="14" t="b">
        <f t="shared" si="5"/>
        <v>1</v>
      </c>
    </row>
    <row r="140" spans="1:23" x14ac:dyDescent="0.35">
      <c r="A140" s="4">
        <v>48</v>
      </c>
      <c r="B140" s="5">
        <v>217</v>
      </c>
      <c r="C140" s="13" t="s">
        <v>133</v>
      </c>
      <c r="D140" s="44" t="s">
        <v>287</v>
      </c>
      <c r="E140" s="4" t="s">
        <v>312</v>
      </c>
      <c r="F140" s="4" t="s">
        <v>321</v>
      </c>
      <c r="G140" s="4" t="s">
        <v>436</v>
      </c>
      <c r="H140" s="4" t="s">
        <v>436</v>
      </c>
      <c r="I140" s="44" t="s">
        <v>315</v>
      </c>
      <c r="J140" s="24">
        <v>7416802</v>
      </c>
      <c r="K140" s="26">
        <v>49.1</v>
      </c>
      <c r="L140" s="23">
        <v>2015</v>
      </c>
      <c r="M140" s="26">
        <v>19.899999999999999</v>
      </c>
      <c r="N140" s="23">
        <v>2015</v>
      </c>
      <c r="O140" s="26">
        <v>73.2</v>
      </c>
      <c r="P140" s="23">
        <v>2015</v>
      </c>
      <c r="Q140" s="26">
        <v>37.1</v>
      </c>
      <c r="R140" s="23">
        <v>2015</v>
      </c>
      <c r="T140" t="s">
        <v>133</v>
      </c>
      <c r="U140" s="14" t="b">
        <f t="shared" si="4"/>
        <v>1</v>
      </c>
      <c r="V140" t="s">
        <v>538</v>
      </c>
      <c r="W140" s="14" t="b">
        <f t="shared" si="5"/>
        <v>1</v>
      </c>
    </row>
    <row r="141" spans="1:23" x14ac:dyDescent="0.35">
      <c r="A141" s="4">
        <v>94</v>
      </c>
      <c r="B141" s="5">
        <v>216</v>
      </c>
      <c r="C141" s="13" t="s">
        <v>134</v>
      </c>
      <c r="D141" s="44" t="s">
        <v>288</v>
      </c>
      <c r="E141" s="4" t="s">
        <v>329</v>
      </c>
      <c r="F141" s="4" t="s">
        <v>332</v>
      </c>
      <c r="G141" s="4" t="s">
        <v>436</v>
      </c>
      <c r="H141" s="4" t="s">
        <v>436</v>
      </c>
      <c r="I141" s="44" t="s">
        <v>371</v>
      </c>
      <c r="J141" s="24">
        <v>68657600</v>
      </c>
      <c r="K141" s="26">
        <v>0</v>
      </c>
      <c r="L141" s="23">
        <v>2013</v>
      </c>
      <c r="M141" s="26">
        <v>0</v>
      </c>
      <c r="N141" s="23">
        <v>2013</v>
      </c>
      <c r="O141" s="26">
        <v>1.1000000000000001</v>
      </c>
      <c r="P141" s="23">
        <v>2013</v>
      </c>
      <c r="Q141" s="26">
        <v>0.1</v>
      </c>
      <c r="R141" s="23">
        <v>2013</v>
      </c>
      <c r="T141" t="s">
        <v>134</v>
      </c>
      <c r="U141" s="14" t="b">
        <f t="shared" si="4"/>
        <v>1</v>
      </c>
      <c r="V141" t="s">
        <v>539</v>
      </c>
      <c r="W141" s="14" t="b">
        <f t="shared" si="5"/>
        <v>1</v>
      </c>
    </row>
    <row r="142" spans="1:23" x14ac:dyDescent="0.35">
      <c r="A142" s="4">
        <v>165</v>
      </c>
      <c r="B142" s="5">
        <v>208</v>
      </c>
      <c r="C142" s="13" t="s">
        <v>135</v>
      </c>
      <c r="D142" s="44" t="s">
        <v>289</v>
      </c>
      <c r="E142" s="4" t="s">
        <v>346</v>
      </c>
      <c r="F142" s="4" t="s">
        <v>348</v>
      </c>
      <c r="G142" s="4" t="s">
        <v>436</v>
      </c>
      <c r="H142" s="4" t="s">
        <v>436</v>
      </c>
      <c r="I142" s="44" t="s">
        <v>314</v>
      </c>
      <c r="J142" s="24">
        <v>8548651</v>
      </c>
      <c r="K142" s="26">
        <v>4.7</v>
      </c>
      <c r="L142" s="23">
        <v>2015</v>
      </c>
      <c r="M142" s="26">
        <v>1</v>
      </c>
      <c r="N142" s="23">
        <v>2015</v>
      </c>
      <c r="O142" s="26">
        <v>20</v>
      </c>
      <c r="P142" s="23">
        <v>2015</v>
      </c>
      <c r="Q142" s="26">
        <v>5.2</v>
      </c>
      <c r="R142" s="23">
        <v>2015</v>
      </c>
      <c r="T142" t="s">
        <v>135</v>
      </c>
      <c r="U142" s="14" t="b">
        <f t="shared" si="4"/>
        <v>1</v>
      </c>
      <c r="V142" t="s">
        <v>135</v>
      </c>
      <c r="W142" s="14" t="b">
        <f t="shared" si="5"/>
        <v>1</v>
      </c>
    </row>
    <row r="143" spans="1:23" x14ac:dyDescent="0.35">
      <c r="A143" s="4">
        <v>166</v>
      </c>
      <c r="B143" s="5">
        <v>213</v>
      </c>
      <c r="C143" s="13" t="s">
        <v>136</v>
      </c>
      <c r="D143" s="44" t="s">
        <v>290</v>
      </c>
      <c r="E143" s="4" t="s">
        <v>346</v>
      </c>
      <c r="F143" s="4" t="s">
        <v>348</v>
      </c>
      <c r="G143" s="4" t="s">
        <v>436</v>
      </c>
      <c r="H143" s="4" t="s">
        <v>436</v>
      </c>
      <c r="I143" s="44" t="s">
        <v>371</v>
      </c>
      <c r="J143" s="24">
        <v>5565284</v>
      </c>
      <c r="K143" s="25" t="s">
        <v>381</v>
      </c>
      <c r="L143" s="25" t="s">
        <v>381</v>
      </c>
      <c r="M143" s="25" t="s">
        <v>381</v>
      </c>
      <c r="N143" s="25" t="s">
        <v>381</v>
      </c>
      <c r="O143" s="25" t="s">
        <v>381</v>
      </c>
      <c r="P143" s="25" t="s">
        <v>381</v>
      </c>
      <c r="Q143" s="25" t="s">
        <v>381</v>
      </c>
      <c r="R143" s="25" t="s">
        <v>381</v>
      </c>
      <c r="T143" t="s">
        <v>136</v>
      </c>
      <c r="U143" s="14" t="b">
        <f t="shared" si="4"/>
        <v>1</v>
      </c>
      <c r="V143" t="s">
        <v>136</v>
      </c>
      <c r="W143" s="14" t="b">
        <f t="shared" si="5"/>
        <v>1</v>
      </c>
    </row>
    <row r="144" spans="1:23" x14ac:dyDescent="0.35">
      <c r="A144" s="4">
        <v>95</v>
      </c>
      <c r="B144" s="5">
        <v>176</v>
      </c>
      <c r="C144" s="13" t="s">
        <v>137</v>
      </c>
      <c r="D144" s="44" t="s">
        <v>291</v>
      </c>
      <c r="E144" s="4" t="s">
        <v>329</v>
      </c>
      <c r="F144" s="4" t="s">
        <v>332</v>
      </c>
      <c r="G144" s="4" t="s">
        <v>436</v>
      </c>
      <c r="H144" s="4" t="s">
        <v>436</v>
      </c>
      <c r="I144" s="44" t="s">
        <v>314</v>
      </c>
      <c r="J144" s="24">
        <v>1240977</v>
      </c>
      <c r="K144" s="25" t="s">
        <v>381</v>
      </c>
      <c r="L144" s="25" t="s">
        <v>381</v>
      </c>
      <c r="M144" s="25" t="s">
        <v>381</v>
      </c>
      <c r="N144" s="25" t="s">
        <v>381</v>
      </c>
      <c r="O144" s="25" t="s">
        <v>381</v>
      </c>
      <c r="P144" s="25" t="s">
        <v>381</v>
      </c>
      <c r="Q144" s="25" t="s">
        <v>381</v>
      </c>
      <c r="R144" s="25" t="s">
        <v>381</v>
      </c>
      <c r="T144" t="s">
        <v>137</v>
      </c>
      <c r="U144" s="14" t="b">
        <f t="shared" si="4"/>
        <v>1</v>
      </c>
      <c r="V144" t="s">
        <v>137</v>
      </c>
      <c r="W144" s="14" t="b">
        <f t="shared" si="5"/>
        <v>1</v>
      </c>
    </row>
    <row r="145" spans="1:23" x14ac:dyDescent="0.35">
      <c r="A145" s="4">
        <v>141</v>
      </c>
      <c r="B145" s="5">
        <v>222</v>
      </c>
      <c r="C145" s="13" t="s">
        <v>138</v>
      </c>
      <c r="D145" s="44" t="s">
        <v>292</v>
      </c>
      <c r="E145" s="4" t="s">
        <v>341</v>
      </c>
      <c r="F145" s="4" t="s">
        <v>342</v>
      </c>
      <c r="G145" s="4" t="s">
        <v>436</v>
      </c>
      <c r="H145" s="4" t="s">
        <v>436</v>
      </c>
      <c r="I145" s="44" t="s">
        <v>314</v>
      </c>
      <c r="J145" s="24">
        <v>11273661</v>
      </c>
      <c r="K145" s="26">
        <v>2</v>
      </c>
      <c r="L145" s="23">
        <v>2010</v>
      </c>
      <c r="M145" s="26">
        <v>0.4</v>
      </c>
      <c r="N145" s="23">
        <v>2010</v>
      </c>
      <c r="O145" s="26">
        <v>9.1</v>
      </c>
      <c r="P145" s="23">
        <v>2010</v>
      </c>
      <c r="Q145" s="26">
        <v>2.2999999999999998</v>
      </c>
      <c r="R145" s="23">
        <v>2010</v>
      </c>
      <c r="T145" t="s">
        <v>138</v>
      </c>
      <c r="U145" s="14" t="b">
        <f t="shared" si="4"/>
        <v>1</v>
      </c>
      <c r="V145" t="s">
        <v>540</v>
      </c>
      <c r="W145" s="14" t="b">
        <f t="shared" si="5"/>
        <v>1</v>
      </c>
    </row>
    <row r="146" spans="1:23" x14ac:dyDescent="0.35">
      <c r="A146" s="4">
        <v>153</v>
      </c>
      <c r="B146" s="5">
        <v>223</v>
      </c>
      <c r="C146" s="13" t="s">
        <v>139</v>
      </c>
      <c r="D146" s="44" t="s">
        <v>293</v>
      </c>
      <c r="E146" s="4" t="s">
        <v>341</v>
      </c>
      <c r="F146" s="4" t="s">
        <v>343</v>
      </c>
      <c r="G146" s="4" t="s">
        <v>436</v>
      </c>
      <c r="H146" s="4" t="s">
        <v>436</v>
      </c>
      <c r="I146" s="44" t="s">
        <v>371</v>
      </c>
      <c r="J146" s="24">
        <v>78271472</v>
      </c>
      <c r="K146" s="26">
        <v>0.3</v>
      </c>
      <c r="L146" s="23">
        <v>2014</v>
      </c>
      <c r="M146" s="26">
        <v>0</v>
      </c>
      <c r="N146" s="23">
        <v>2014</v>
      </c>
      <c r="O146" s="26">
        <v>2.4</v>
      </c>
      <c r="P146" s="23">
        <v>2014</v>
      </c>
      <c r="Q146" s="26">
        <v>0.5</v>
      </c>
      <c r="R146" s="23">
        <v>2014</v>
      </c>
      <c r="T146" t="s">
        <v>139</v>
      </c>
      <c r="U146" s="14" t="b">
        <f t="shared" si="4"/>
        <v>1</v>
      </c>
      <c r="V146" t="s">
        <v>541</v>
      </c>
      <c r="W146" s="14" t="b">
        <f t="shared" si="5"/>
        <v>1</v>
      </c>
    </row>
    <row r="147" spans="1:23" x14ac:dyDescent="0.35">
      <c r="A147" s="4">
        <v>13</v>
      </c>
      <c r="B147" s="5">
        <v>215</v>
      </c>
      <c r="C147" s="13" t="s">
        <v>140</v>
      </c>
      <c r="D147" s="44" t="s">
        <v>294</v>
      </c>
      <c r="E147" s="4" t="s">
        <v>312</v>
      </c>
      <c r="F147" s="4" t="s">
        <v>313</v>
      </c>
      <c r="G147" s="4" t="s">
        <v>436</v>
      </c>
      <c r="H147" s="4" t="s">
        <v>436</v>
      </c>
      <c r="I147" s="44" t="s">
        <v>315</v>
      </c>
      <c r="J147" s="24">
        <v>53879957</v>
      </c>
      <c r="K147" s="26">
        <v>49.1</v>
      </c>
      <c r="L147" s="23">
        <v>2011</v>
      </c>
      <c r="M147" s="26">
        <v>15.4</v>
      </c>
      <c r="N147" s="23">
        <v>2011</v>
      </c>
      <c r="O147" s="26">
        <v>79</v>
      </c>
      <c r="P147" s="23">
        <v>2011</v>
      </c>
      <c r="Q147" s="26">
        <v>36.299999999999997</v>
      </c>
      <c r="R147" s="23">
        <v>2011</v>
      </c>
      <c r="T147" t="s">
        <v>140</v>
      </c>
      <c r="U147" s="14" t="b">
        <f t="shared" si="4"/>
        <v>1</v>
      </c>
      <c r="V147" t="s">
        <v>542</v>
      </c>
      <c r="W147" s="14" t="b">
        <f t="shared" si="5"/>
        <v>1</v>
      </c>
    </row>
    <row r="148" spans="1:23" x14ac:dyDescent="0.35">
      <c r="A148" s="4">
        <v>14</v>
      </c>
      <c r="B148" s="5">
        <v>226</v>
      </c>
      <c r="C148" s="13" t="s">
        <v>141</v>
      </c>
      <c r="D148" s="44" t="s">
        <v>295</v>
      </c>
      <c r="E148" s="4" t="s">
        <v>312</v>
      </c>
      <c r="F148" s="4" t="s">
        <v>316</v>
      </c>
      <c r="G148" s="4" t="s">
        <v>436</v>
      </c>
      <c r="H148" s="4" t="s">
        <v>436</v>
      </c>
      <c r="I148" s="44" t="s">
        <v>315</v>
      </c>
      <c r="J148" s="24">
        <v>40144870</v>
      </c>
      <c r="K148" s="26">
        <v>34.6</v>
      </c>
      <c r="L148" s="23">
        <v>2012</v>
      </c>
      <c r="M148" s="26">
        <v>10.3</v>
      </c>
      <c r="N148" s="23">
        <v>2012</v>
      </c>
      <c r="O148" s="26">
        <v>66.599999999999994</v>
      </c>
      <c r="P148" s="23">
        <v>2012</v>
      </c>
      <c r="Q148" s="26">
        <v>27.5</v>
      </c>
      <c r="R148" s="23">
        <v>2012</v>
      </c>
      <c r="T148" t="s">
        <v>141</v>
      </c>
      <c r="U148" s="14" t="b">
        <f t="shared" si="4"/>
        <v>1</v>
      </c>
      <c r="V148" t="s">
        <v>543</v>
      </c>
      <c r="W148" s="14" t="b">
        <f t="shared" si="5"/>
        <v>1</v>
      </c>
    </row>
    <row r="149" spans="1:23" x14ac:dyDescent="0.35">
      <c r="A149" s="4">
        <v>123</v>
      </c>
      <c r="B149" s="5">
        <v>229</v>
      </c>
      <c r="C149" s="13" t="s">
        <v>142</v>
      </c>
      <c r="D149" s="44" t="s">
        <v>296</v>
      </c>
      <c r="E149" s="4" t="s">
        <v>337</v>
      </c>
      <c r="F149" s="4" t="s">
        <v>338</v>
      </c>
      <c r="G149" s="4"/>
      <c r="H149" s="4"/>
      <c r="I149" s="44" t="s">
        <v>317</v>
      </c>
      <c r="J149" s="24">
        <v>65128861</v>
      </c>
      <c r="K149" s="27"/>
      <c r="L149" s="28"/>
      <c r="M149" s="27"/>
      <c r="N149" s="28"/>
      <c r="O149" s="27"/>
      <c r="P149" s="28"/>
      <c r="Q149" s="27"/>
      <c r="R149" s="28"/>
      <c r="T149" t="s">
        <v>142</v>
      </c>
      <c r="U149" s="14" t="b">
        <f t="shared" si="4"/>
        <v>1</v>
      </c>
      <c r="V149" t="s">
        <v>142</v>
      </c>
      <c r="W149" s="14" t="b">
        <f t="shared" si="5"/>
        <v>1</v>
      </c>
    </row>
    <row r="150" spans="1:23" x14ac:dyDescent="0.35">
      <c r="A150" s="4">
        <v>172</v>
      </c>
      <c r="B150" s="5">
        <v>230</v>
      </c>
      <c r="C150" s="13" t="s">
        <v>143</v>
      </c>
      <c r="D150" s="44" t="s">
        <v>297</v>
      </c>
      <c r="E150" s="4" t="s">
        <v>346</v>
      </c>
      <c r="F150" s="4" t="s">
        <v>349</v>
      </c>
      <c r="G150" s="4"/>
      <c r="H150" s="4"/>
      <c r="I150" s="44" t="s">
        <v>314</v>
      </c>
      <c r="J150" s="24">
        <v>45154029</v>
      </c>
      <c r="K150" s="27"/>
      <c r="L150" s="28"/>
      <c r="M150" s="27"/>
      <c r="N150" s="28"/>
      <c r="O150" s="27"/>
      <c r="P150" s="28"/>
      <c r="Q150" s="27"/>
      <c r="R150" s="28"/>
      <c r="T150" t="s">
        <v>143</v>
      </c>
      <c r="U150" s="14" t="b">
        <f t="shared" si="4"/>
        <v>1</v>
      </c>
      <c r="V150" t="s">
        <v>544</v>
      </c>
      <c r="W150" s="14" t="b">
        <f t="shared" si="5"/>
        <v>1</v>
      </c>
    </row>
    <row r="151" spans="1:23" x14ac:dyDescent="0.35">
      <c r="A151" s="4">
        <v>77</v>
      </c>
      <c r="B151" s="5">
        <v>234</v>
      </c>
      <c r="C151" s="13" t="s">
        <v>144</v>
      </c>
      <c r="D151" s="44" t="s">
        <v>298</v>
      </c>
      <c r="E151" s="4" t="s">
        <v>322</v>
      </c>
      <c r="F151" s="4" t="s">
        <v>327</v>
      </c>
      <c r="G151" s="4" t="s">
        <v>436</v>
      </c>
      <c r="H151" s="4"/>
      <c r="I151" s="44" t="s">
        <v>317</v>
      </c>
      <c r="J151" s="24">
        <v>3431552</v>
      </c>
      <c r="K151" s="26">
        <v>0.3</v>
      </c>
      <c r="L151" s="23">
        <v>2015</v>
      </c>
      <c r="M151" s="26">
        <v>0.1</v>
      </c>
      <c r="N151" s="23">
        <v>2015</v>
      </c>
      <c r="O151" s="26">
        <v>1.4</v>
      </c>
      <c r="P151" s="23">
        <v>2015</v>
      </c>
      <c r="Q151" s="26">
        <v>0.4</v>
      </c>
      <c r="R151" s="23">
        <v>2015</v>
      </c>
      <c r="T151" t="s">
        <v>144</v>
      </c>
      <c r="U151" s="14" t="b">
        <f t="shared" si="4"/>
        <v>1</v>
      </c>
      <c r="V151" t="s">
        <v>545</v>
      </c>
      <c r="W151" s="14" t="b">
        <f t="shared" si="5"/>
        <v>1</v>
      </c>
    </row>
    <row r="152" spans="1:23" x14ac:dyDescent="0.35">
      <c r="A152" s="4">
        <v>79</v>
      </c>
      <c r="B152" s="5">
        <v>231</v>
      </c>
      <c r="C152" s="13" t="s">
        <v>145</v>
      </c>
      <c r="D152" s="44" t="s">
        <v>145</v>
      </c>
      <c r="E152" s="4" t="s">
        <v>328</v>
      </c>
      <c r="F152" s="4" t="s">
        <v>328</v>
      </c>
      <c r="G152" s="4"/>
      <c r="H152" s="4"/>
      <c r="I152" s="44" t="s">
        <v>317</v>
      </c>
      <c r="J152" s="24">
        <v>320896618</v>
      </c>
      <c r="K152" s="27"/>
      <c r="L152" s="28"/>
      <c r="M152" s="27"/>
      <c r="N152" s="28"/>
      <c r="O152" s="27"/>
      <c r="P152" s="28"/>
      <c r="Q152" s="27"/>
      <c r="R152" s="28"/>
      <c r="T152" t="s">
        <v>145</v>
      </c>
      <c r="U152" s="14" t="b">
        <f t="shared" si="4"/>
        <v>1</v>
      </c>
      <c r="V152" t="s">
        <v>546</v>
      </c>
      <c r="W152" s="14" t="b">
        <f t="shared" si="5"/>
        <v>1</v>
      </c>
    </row>
    <row r="153" spans="1:23" x14ac:dyDescent="0.35">
      <c r="A153" s="4">
        <v>167</v>
      </c>
      <c r="B153" s="5">
        <v>235</v>
      </c>
      <c r="C153" s="13" t="s">
        <v>146</v>
      </c>
      <c r="D153" s="44" t="s">
        <v>299</v>
      </c>
      <c r="E153" s="4" t="s">
        <v>346</v>
      </c>
      <c r="F153" s="4" t="s">
        <v>348</v>
      </c>
      <c r="G153" s="4" t="s">
        <v>436</v>
      </c>
      <c r="H153" s="4" t="s">
        <v>436</v>
      </c>
      <c r="I153" s="44" t="s">
        <v>314</v>
      </c>
      <c r="J153" s="24">
        <v>31298900</v>
      </c>
      <c r="K153" s="25" t="s">
        <v>381</v>
      </c>
      <c r="L153" s="25" t="s">
        <v>381</v>
      </c>
      <c r="M153" s="25" t="s">
        <v>381</v>
      </c>
      <c r="N153" s="25" t="s">
        <v>381</v>
      </c>
      <c r="O153" s="25" t="s">
        <v>381</v>
      </c>
      <c r="P153" s="25" t="s">
        <v>381</v>
      </c>
      <c r="Q153" s="25" t="s">
        <v>381</v>
      </c>
      <c r="R153" s="25" t="s">
        <v>381</v>
      </c>
      <c r="T153" t="s">
        <v>146</v>
      </c>
      <c r="U153" s="14" t="b">
        <f t="shared" si="4"/>
        <v>1</v>
      </c>
      <c r="V153" t="s">
        <v>146</v>
      </c>
      <c r="W153" s="14" t="b">
        <f t="shared" si="5"/>
        <v>1</v>
      </c>
    </row>
    <row r="154" spans="1:23" x14ac:dyDescent="0.35">
      <c r="A154" s="4">
        <v>69</v>
      </c>
      <c r="B154" s="5">
        <v>236</v>
      </c>
      <c r="C154" s="13" t="s">
        <v>147</v>
      </c>
      <c r="D154" s="44" t="s">
        <v>300</v>
      </c>
      <c r="E154" s="4" t="s">
        <v>322</v>
      </c>
      <c r="F154" s="4" t="s">
        <v>325</v>
      </c>
      <c r="G154" s="4" t="s">
        <v>436</v>
      </c>
      <c r="H154" s="4" t="s">
        <v>436</v>
      </c>
      <c r="I154" s="44" t="s">
        <v>371</v>
      </c>
      <c r="J154" s="24">
        <v>31155134</v>
      </c>
      <c r="K154" s="25" t="s">
        <v>381</v>
      </c>
      <c r="L154" s="25" t="s">
        <v>381</v>
      </c>
      <c r="M154" s="25" t="s">
        <v>381</v>
      </c>
      <c r="N154" s="25" t="s">
        <v>381</v>
      </c>
      <c r="O154" s="25" t="s">
        <v>381</v>
      </c>
      <c r="P154" s="25" t="s">
        <v>381</v>
      </c>
      <c r="Q154" s="25" t="s">
        <v>381</v>
      </c>
      <c r="R154" s="25" t="s">
        <v>381</v>
      </c>
      <c r="T154" t="s">
        <v>147</v>
      </c>
      <c r="U154" s="14" t="b">
        <f t="shared" si="4"/>
        <v>1</v>
      </c>
      <c r="V154" t="s">
        <v>547</v>
      </c>
      <c r="W154" s="14" t="b">
        <f t="shared" si="5"/>
        <v>1</v>
      </c>
    </row>
    <row r="155" spans="1:23" x14ac:dyDescent="0.35">
      <c r="A155" s="4">
        <v>96</v>
      </c>
      <c r="B155" s="5">
        <v>237</v>
      </c>
      <c r="C155" s="13" t="s">
        <v>148</v>
      </c>
      <c r="D155" s="44" t="s">
        <v>301</v>
      </c>
      <c r="E155" s="4" t="s">
        <v>329</v>
      </c>
      <c r="F155" s="4" t="s">
        <v>332</v>
      </c>
      <c r="G155" s="4" t="s">
        <v>436</v>
      </c>
      <c r="H155" s="4" t="s">
        <v>436</v>
      </c>
      <c r="I155" s="44" t="s">
        <v>314</v>
      </c>
      <c r="J155" s="24">
        <v>91713300</v>
      </c>
      <c r="K155" s="26">
        <v>2.8</v>
      </c>
      <c r="L155" s="23">
        <v>2014</v>
      </c>
      <c r="M155" s="26">
        <v>0.6</v>
      </c>
      <c r="N155" s="23">
        <v>2014</v>
      </c>
      <c r="O155" s="26">
        <v>11.6</v>
      </c>
      <c r="P155" s="23">
        <v>2014</v>
      </c>
      <c r="Q155" s="26">
        <v>3.1</v>
      </c>
      <c r="R155" s="23">
        <v>2014</v>
      </c>
      <c r="T155" t="s">
        <v>148</v>
      </c>
      <c r="U155" s="14" t="b">
        <f t="shared" si="4"/>
        <v>1</v>
      </c>
      <c r="V155" t="s">
        <v>548</v>
      </c>
      <c r="W155" s="14" t="b">
        <f t="shared" si="5"/>
        <v>1</v>
      </c>
    </row>
    <row r="156" spans="1:23" x14ac:dyDescent="0.35">
      <c r="A156" s="4">
        <v>103</v>
      </c>
      <c r="B156" s="5">
        <v>155</v>
      </c>
      <c r="C156" s="13" t="s">
        <v>149</v>
      </c>
      <c r="D156" s="44" t="s">
        <v>302</v>
      </c>
      <c r="E156" s="4" t="s">
        <v>329</v>
      </c>
      <c r="F156" s="4" t="s">
        <v>335</v>
      </c>
      <c r="G156" s="4" t="s">
        <v>436</v>
      </c>
      <c r="H156" s="4" t="s">
        <v>436</v>
      </c>
      <c r="I156" s="44" t="s">
        <v>314</v>
      </c>
      <c r="J156" s="24">
        <v>264603</v>
      </c>
      <c r="K156" s="26">
        <v>13.1</v>
      </c>
      <c r="L156" s="23">
        <v>2010</v>
      </c>
      <c r="M156" s="26">
        <v>3.3</v>
      </c>
      <c r="N156" s="23">
        <v>2010</v>
      </c>
      <c r="O156" s="26">
        <v>39.4</v>
      </c>
      <c r="P156" s="23">
        <v>2010</v>
      </c>
      <c r="Q156" s="26">
        <v>12.7</v>
      </c>
      <c r="R156" s="23">
        <v>2010</v>
      </c>
      <c r="T156" t="s">
        <v>149</v>
      </c>
      <c r="U156" s="14" t="b">
        <f t="shared" si="4"/>
        <v>1</v>
      </c>
      <c r="V156" t="s">
        <v>149</v>
      </c>
      <c r="W156" s="14" t="b">
        <f t="shared" si="5"/>
        <v>1</v>
      </c>
    </row>
    <row r="157" spans="1:23" x14ac:dyDescent="0.35">
      <c r="A157" s="4">
        <v>155</v>
      </c>
      <c r="B157" s="5">
        <v>249</v>
      </c>
      <c r="C157" s="13" t="s">
        <v>150</v>
      </c>
      <c r="D157" s="44" t="s">
        <v>303</v>
      </c>
      <c r="E157" s="4" t="s">
        <v>341</v>
      </c>
      <c r="F157" s="4" t="s">
        <v>343</v>
      </c>
      <c r="G157" s="4" t="s">
        <v>436</v>
      </c>
      <c r="H157" s="4" t="s">
        <v>436</v>
      </c>
      <c r="I157" s="44" t="s">
        <v>314</v>
      </c>
      <c r="J157" s="24">
        <v>26916207</v>
      </c>
      <c r="K157" s="26">
        <v>18.8</v>
      </c>
      <c r="L157" s="23">
        <v>2014</v>
      </c>
      <c r="M157" s="26">
        <v>4.5</v>
      </c>
      <c r="N157" s="23">
        <v>2014</v>
      </c>
      <c r="O157" s="26">
        <v>52.2</v>
      </c>
      <c r="P157" s="23">
        <v>2014</v>
      </c>
      <c r="Q157" s="26">
        <v>17.3</v>
      </c>
      <c r="R157" s="23">
        <v>2014</v>
      </c>
      <c r="T157" t="s">
        <v>150</v>
      </c>
      <c r="U157" s="14" t="b">
        <f t="shared" si="4"/>
        <v>1</v>
      </c>
      <c r="V157" t="s">
        <v>150</v>
      </c>
      <c r="W157" s="14" t="b">
        <f t="shared" si="5"/>
        <v>1</v>
      </c>
    </row>
    <row r="158" spans="1:23" x14ac:dyDescent="0.35">
      <c r="A158" s="4">
        <v>1</v>
      </c>
      <c r="B158" s="5">
        <v>202</v>
      </c>
      <c r="C158" s="13" t="s">
        <v>151</v>
      </c>
      <c r="D158" s="44" t="s">
        <v>304</v>
      </c>
      <c r="E158" s="4" t="s">
        <v>312</v>
      </c>
      <c r="F158" s="4" t="s">
        <v>320</v>
      </c>
      <c r="G158" s="4" t="s">
        <v>436</v>
      </c>
      <c r="H158" s="4" t="s">
        <v>436</v>
      </c>
      <c r="I158" s="44" t="s">
        <v>371</v>
      </c>
      <c r="J158" s="24">
        <v>55011976.682029396</v>
      </c>
      <c r="K158" s="26">
        <v>16.600000000000001</v>
      </c>
      <c r="L158" s="23">
        <v>2011</v>
      </c>
      <c r="M158" s="26">
        <v>4.9000000000000004</v>
      </c>
      <c r="N158" s="23">
        <v>2011</v>
      </c>
      <c r="O158" s="26">
        <v>35.9</v>
      </c>
      <c r="P158" s="23">
        <v>2011</v>
      </c>
      <c r="Q158" s="26">
        <v>13.8</v>
      </c>
      <c r="R158" s="23">
        <v>2011</v>
      </c>
      <c r="T158" t="s">
        <v>151</v>
      </c>
      <c r="U158" s="14" t="b">
        <f t="shared" si="4"/>
        <v>1</v>
      </c>
      <c r="V158" t="s">
        <v>549</v>
      </c>
      <c r="W158" s="14" t="b">
        <f t="shared" si="5"/>
        <v>1</v>
      </c>
    </row>
    <row r="159" spans="1:23" x14ac:dyDescent="0.35">
      <c r="A159" s="4">
        <v>38</v>
      </c>
      <c r="B159" s="5">
        <v>251</v>
      </c>
      <c r="C159" s="13" t="s">
        <v>152</v>
      </c>
      <c r="D159" s="44" t="s">
        <v>305</v>
      </c>
      <c r="E159" s="4" t="s">
        <v>312</v>
      </c>
      <c r="F159" s="4" t="s">
        <v>320</v>
      </c>
      <c r="G159" s="4" t="s">
        <v>436</v>
      </c>
      <c r="H159" s="4" t="s">
        <v>436</v>
      </c>
      <c r="I159" s="44" t="s">
        <v>314</v>
      </c>
      <c r="J159" s="24">
        <v>16100587</v>
      </c>
      <c r="K159" s="26">
        <v>57.5</v>
      </c>
      <c r="L159" s="23">
        <v>2015</v>
      </c>
      <c r="M159" s="26">
        <v>29.5</v>
      </c>
      <c r="N159" s="23">
        <v>2015</v>
      </c>
      <c r="O159" s="26">
        <v>74.3</v>
      </c>
      <c r="P159" s="23">
        <v>2015</v>
      </c>
      <c r="Q159" s="26">
        <v>44.5</v>
      </c>
      <c r="R159" s="23">
        <v>2015</v>
      </c>
      <c r="T159" t="s">
        <v>152</v>
      </c>
      <c r="U159" s="14" t="b">
        <f t="shared" si="4"/>
        <v>1</v>
      </c>
      <c r="V159" t="s">
        <v>550</v>
      </c>
      <c r="W159" s="14" t="b">
        <f t="shared" si="5"/>
        <v>1</v>
      </c>
    </row>
    <row r="160" spans="1:23" x14ac:dyDescent="0.35">
      <c r="A160" s="4">
        <v>39</v>
      </c>
      <c r="B160" s="5">
        <v>181</v>
      </c>
      <c r="C160" s="13" t="s">
        <v>153</v>
      </c>
      <c r="D160" s="44" t="s">
        <v>306</v>
      </c>
      <c r="E160" s="4" t="s">
        <v>312</v>
      </c>
      <c r="F160" s="4" t="s">
        <v>320</v>
      </c>
      <c r="G160" s="4" t="s">
        <v>436</v>
      </c>
      <c r="H160" s="4" t="s">
        <v>436</v>
      </c>
      <c r="I160" s="44" t="s">
        <v>315</v>
      </c>
      <c r="J160" s="24">
        <v>15777451</v>
      </c>
      <c r="K160" s="26">
        <v>21.4</v>
      </c>
      <c r="L160" s="23">
        <v>2011</v>
      </c>
      <c r="M160" s="26">
        <v>5.2</v>
      </c>
      <c r="N160" s="23">
        <v>2011</v>
      </c>
      <c r="O160" s="26">
        <v>47.2</v>
      </c>
      <c r="P160" s="23">
        <v>2011</v>
      </c>
      <c r="Q160" s="26">
        <v>17.3</v>
      </c>
      <c r="R160" s="23">
        <v>2011</v>
      </c>
      <c r="T160" t="s">
        <v>153</v>
      </c>
      <c r="U160" s="14" t="b">
        <f>C160=T160</f>
        <v>1</v>
      </c>
      <c r="V160" t="s">
        <v>551</v>
      </c>
      <c r="W160" s="14" t="b">
        <f t="shared" si="5"/>
        <v>1</v>
      </c>
    </row>
    <row r="161" spans="1:20" x14ac:dyDescent="0.35">
      <c r="T161" s="1" t="s">
        <v>440</v>
      </c>
    </row>
    <row r="163" spans="1:20" x14ac:dyDescent="0.35">
      <c r="A163" s="14" t="s">
        <v>393</v>
      </c>
    </row>
    <row r="164" spans="1:20" x14ac:dyDescent="0.35">
      <c r="A164" s="14" t="s">
        <v>433</v>
      </c>
    </row>
    <row r="165" spans="1:20" x14ac:dyDescent="0.35">
      <c r="A165" s="14" t="s">
        <v>372</v>
      </c>
      <c r="B165" s="14" t="s">
        <v>394</v>
      </c>
    </row>
    <row r="166" spans="1:20" x14ac:dyDescent="0.35">
      <c r="A166" s="14" t="s">
        <v>374</v>
      </c>
      <c r="B166" s="14" t="s">
        <v>397</v>
      </c>
    </row>
    <row r="167" spans="1:20" x14ac:dyDescent="0.35">
      <c r="A167" s="14" t="s">
        <v>376</v>
      </c>
      <c r="B167" s="14" t="s">
        <v>395</v>
      </c>
    </row>
    <row r="168" spans="1:20" x14ac:dyDescent="0.35">
      <c r="A168" s="14" t="s">
        <v>378</v>
      </c>
      <c r="B168" s="14" t="s">
        <v>398</v>
      </c>
    </row>
    <row r="169" spans="1:20" x14ac:dyDescent="0.35">
      <c r="A169" s="14" t="s">
        <v>380</v>
      </c>
      <c r="B169" s="14" t="s">
        <v>396</v>
      </c>
    </row>
    <row r="170" spans="1:20" x14ac:dyDescent="0.35">
      <c r="A170" s="14" t="s">
        <v>399</v>
      </c>
      <c r="B170" s="14" t="s">
        <v>400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SG25f'!$T$4:$T$157)</f>
        <v>2.3821158370360414E-3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SG25f'!$T$4:$T$157)</f>
        <v>1.8009000334314625E-2</v>
      </c>
      <c r="D4" s="7">
        <f>+IFERROR(+C4*('Regions &amp; Poverty'!$K4/100),"")</f>
        <v>5.4207091006287017E-3</v>
      </c>
      <c r="E4" s="7">
        <f>+IFERROR(+C4*('Regions &amp; Poverty'!$K4/100)*('Regions &amp; Poverty'!$M4/100),"")</f>
        <v>5.2038807366035537E-4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SG25f'!$T$4:$T$157)</f>
        <v>1.0202889734072559E-3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SG25f'!$T$4:$T$157)</f>
        <v>1.1608442412530834E-2</v>
      </c>
      <c r="D6" s="7">
        <f>+IFERROR(+C6*('Regions &amp; Poverty'!$K6/100),"")</f>
        <v>1.973435210130242E-4</v>
      </c>
      <c r="E6" s="7">
        <f>+IFERROR(+C6*('Regions &amp; Poverty'!$K6/100)*('Regions &amp; Poverty'!$M6/100),"")</f>
        <v>1.973435210130242E-6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SG25f'!$T$4:$T$157)</f>
        <v>7.5251645136528429E-4</v>
      </c>
      <c r="D7" s="7">
        <f>+IFERROR(+C7*('Regions &amp; Poverty'!$K7/100),"")</f>
        <v>2.4080526443689097E-5</v>
      </c>
      <c r="E7" s="7">
        <f>+IFERROR(+C7*('Regions &amp; Poverty'!$K7/100)*('Regions &amp; Poverty'!$M7/100),"")</f>
        <v>7.2241579331067288E-8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SG25f'!$T$4:$T$157)</f>
        <v>3.2432348188513311E-3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SG25f'!$T$4:$T$157)</f>
        <v>3.5960924159961164E-3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SG25f'!$T$4:$T$157)</f>
        <v>3.3155379099057136E-3</v>
      </c>
      <c r="D10" s="7">
        <f>+IFERROR(+C10*('Regions &amp; Poverty'!$K10/100),"")</f>
        <v>1.6577689549528568E-5</v>
      </c>
      <c r="E10" s="7">
        <f>+IFERROR(+C10*('Regions &amp; Poverty'!$K10/100)*('Regions &amp; Poverty'!$M10/100),"")</f>
        <v>3.3155379099057135E-8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SG25f'!$T$4:$T$157)</f>
        <v>1.2979032903075627E-3</v>
      </c>
      <c r="D11" s="7">
        <f>+IFERROR(+C11*('Regions &amp; Poverty'!$K11/100),"")</f>
        <v>9.5655472495667366E-4</v>
      </c>
      <c r="E11" s="7">
        <f>+IFERROR(+C11*('Regions &amp; Poverty'!$K11/100)*('Regions &amp; Poverty'!$M11/100),"")</f>
        <v>3.099237308859623E-4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SG25f'!$T$4:$T$157)</f>
        <v>1.4380785476496509E-3</v>
      </c>
      <c r="D12" s="7">
        <f>+IFERROR(+C12*('Regions &amp; Poverty'!$K12/100),"")</f>
        <v>7.1184888108657713E-4</v>
      </c>
      <c r="E12" s="7">
        <f>+IFERROR(+C12*('Regions &amp; Poverty'!$K12/100)*('Regions &amp; Poverty'!$M12/100),"")</f>
        <v>1.5945414936339327E-4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SG25f'!$T$4:$T$157)</f>
        <v>2.880565631362496E-3</v>
      </c>
      <c r="D13" s="7">
        <f>+IFERROR(+C13*('Regions &amp; Poverty'!$K13/100),"")</f>
        <v>1.2588071809054109E-3</v>
      </c>
      <c r="E13" s="7">
        <f>+IFERROR(+C13*('Regions &amp; Poverty'!$K13/100)*('Regions &amp; Poverty'!$M13/100),"")</f>
        <v>1.397275970805006E-4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SG25f'!$T$4:$T$157)</f>
        <v>1.7743066676663855E-2</v>
      </c>
      <c r="D14" s="7">
        <f>+IFERROR(+C14*('Regions &amp; Poverty'!$K14/100),"")</f>
        <v>3.2824673351828132E-3</v>
      </c>
      <c r="E14" s="7">
        <f>+IFERROR(+C14*('Regions &amp; Poverty'!$K14/100)*('Regions &amp; Poverty'!$M14/100),"")</f>
        <v>1.0832142206103285E-4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SG25f'!$T$4:$T$157)</f>
        <v>1.412492823591802E-3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SG25f'!$T$4:$T$157)</f>
        <v>6.153729458588381E-3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SG25f'!$T$4:$T$157)</f>
        <v>1.5472618662535878E-3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SG25f'!$T$4:$T$157)</f>
        <v>4.7837977876378345E-3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SG25f'!$T$4:$T$157)</f>
        <v>7.6074063842360635E-6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SG25f'!$T$4:$T$157)</f>
        <v>3.3946338183376856E-3</v>
      </c>
      <c r="D20" s="7">
        <f>+IFERROR(+C20*('Regions &amp; Poverty'!$K20/100),"")</f>
        <v>2.4101900110197567E-4</v>
      </c>
      <c r="E20" s="7">
        <f>+IFERROR(+C20*('Regions &amp; Poverty'!$K20/100)*('Regions &amp; Poverty'!$M20/100),"")</f>
        <v>8.1946460374671729E-6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SG25f'!$T$4:$T$157)</f>
        <v>3.6664673296726139E-2</v>
      </c>
      <c r="D21" s="7">
        <f>+IFERROR(+C21*('Regions &amp; Poverty'!$K21/100),"")</f>
        <v>1.5765809517592239E-3</v>
      </c>
      <c r="E21" s="7">
        <f>+IFERROR(+C21*('Regions &amp; Poverty'!$K21/100)*('Regions &amp; Poverty'!$M21/100),"")</f>
        <v>3.1531619035184482E-5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SG25f'!$T$4:$T$157)</f>
        <v>4.6732448361417976E-4</v>
      </c>
      <c r="D22" s="7">
        <f>+IFERROR(+C22*('Regions &amp; Poverty'!$K22/100),"")</f>
        <v>1.0281138639511955E-5</v>
      </c>
      <c r="E22" s="7">
        <f>+IFERROR(+C22*('Regions &amp; Poverty'!$K22/100)*('Regions &amp; Poverty'!$M22/100),"")</f>
        <v>4.1124554558047821E-8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SG25f'!$T$4:$T$157)</f>
        <v>1.1462562621789593E-3</v>
      </c>
      <c r="D23" s="7">
        <f>+IFERROR(+C23*('Regions &amp; Poverty'!$K23/100),"")</f>
        <v>2.0861863971657058E-4</v>
      </c>
      <c r="E23" s="7">
        <f>+IFERROR(+C23*('Regions &amp; Poverty'!$K23/100)*('Regions &amp; Poverty'!$M23/100),"")</f>
        <v>1.2099881103561093E-5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SG25f'!$T$4:$T$157)</f>
        <v>8.6390995186494217E-4</v>
      </c>
      <c r="D24" s="7">
        <f>+IFERROR(+C24*('Regions &amp; Poverty'!$K24/100),"")</f>
        <v>5.727722980864566E-4</v>
      </c>
      <c r="E24" s="7">
        <f>+IFERROR(+C24*('Regions &amp; Poverty'!$K24/100)*('Regions &amp; Poverty'!$M24/100),"")</f>
        <v>1.8958763066661714E-4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SG25f'!$T$4:$T$157)</f>
        <v>3.6830095720516132E-3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SG25f'!$T$4:$T$157)</f>
        <v>4.9562732582250886E-3</v>
      </c>
      <c r="D26" s="7">
        <f>+IFERROR(+C26*('Regions &amp; Poverty'!$K26/100),"")</f>
        <v>6.4431552356926155E-5</v>
      </c>
      <c r="E26" s="7">
        <f>+IFERROR(+C26*('Regions &amp; Poverty'!$K26/100)*('Regions &amp; Poverty'!$M26/100),"")</f>
        <v>5.1545241885540921E-7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SG25f'!$T$4:$T$157)</f>
        <v>1.810572629763229</v>
      </c>
      <c r="D27" s="7">
        <f>+IFERROR(+C27*('Regions &amp; Poverty'!$K27/100),"")</f>
        <v>5.793832415242333E-2</v>
      </c>
      <c r="E27" s="7">
        <f>+IFERROR(+C27*('Regions &amp; Poverty'!$K27/100)*('Regions &amp; Poverty'!$M27/100),"")</f>
        <v>1.7381497245726998E-4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SG25f'!$T$4:$T$157)</f>
        <v>3.6018469452406636E-3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SG25f'!$T$4:$T$157)</f>
        <v>4.7658255551113159E-2</v>
      </c>
      <c r="D29" s="7">
        <f>+IFERROR(+C29*('Regions &amp; Poverty'!$K29/100),"")</f>
        <v>1.329665329876057E-2</v>
      </c>
      <c r="E29" s="7">
        <f>+IFERROR(+C29*('Regions &amp; Poverty'!$K29/100)*('Regions &amp; Poverty'!$M29/100),"")</f>
        <v>1.1966987968884512E-3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SG25f'!$T$4:$T$157)</f>
        <v>3.6921347259085288E-2</v>
      </c>
      <c r="D30" s="7">
        <f>+IFERROR(+C30*('Regions &amp; Poverty'!$K30/100),"")</f>
        <v>8.8611233421804683E-3</v>
      </c>
      <c r="E30" s="7">
        <f>+IFERROR(+C30*('Regions &amp; Poverty'!$K30/100)*('Regions &amp; Poverty'!$M30/100),"")</f>
        <v>6.8230649734789608E-4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SG25f'!$T$4:$T$157)</f>
        <v>3.3888777339675727E-2</v>
      </c>
      <c r="D31" s="7">
        <f>+IFERROR(+C31*('Regions &amp; Poverty'!$K31/100),"")</f>
        <v>2.6128247328889981E-2</v>
      </c>
      <c r="E31" s="7">
        <f>+IFERROR(+C31*('Regions &amp; Poverty'!$K31/100)*('Regions &amp; Poverty'!$M31/100),"")</f>
        <v>1.0242272952924873E-2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SG25f'!$T$4:$T$157)</f>
        <v>5.0038851380392428E-3</v>
      </c>
      <c r="D32" s="7">
        <f>+IFERROR(+C32*('Regions &amp; Poverty'!$K32/100),"")</f>
        <v>1.8514375010745198E-3</v>
      </c>
      <c r="E32" s="7">
        <f>+IFERROR(+C32*('Regions &amp; Poverty'!$K32/100)*('Regions &amp; Poverty'!$M32/100),"")</f>
        <v>2.7586418766010345E-4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SG25f'!$T$4:$T$157)</f>
        <v>0.13486882424630817</v>
      </c>
      <c r="D33" s="7">
        <f>+IFERROR(+C33*('Regions &amp; Poverty'!$K33/100),"")</f>
        <v>7.4177853335469493E-3</v>
      </c>
      <c r="E33" s="7">
        <f>+IFERROR(+C33*('Regions &amp; Poverty'!$K33/100)*('Regions &amp; Poverty'!$M33/100),"")</f>
        <v>1.6319127733803291E-4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SG25f'!$T$4:$T$157)</f>
        <v>4.3774249586403746E-4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SG25f'!$T$4:$T$157)</f>
        <v>3.9628675499712285E-4</v>
      </c>
      <c r="D35" s="7">
        <f>+IFERROR(+C35*('Regions &amp; Poverty'!$K35/100),"")</f>
        <v>6.3405880799539662E-6</v>
      </c>
      <c r="E35" s="7">
        <f>+IFERROR(+C35*('Regions &amp; Poverty'!$K35/100)*('Regions &amp; Poverty'!$M35/100),"")</f>
        <v>3.8043528479723795E-8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SG25f'!$T$4:$T$157)</f>
        <v>1.5673114118645176E-3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SG25f'!$T$4:$T$157)</f>
        <v>2.3816139795571799E-4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SG25f'!$T$4:$T$157)</f>
        <v>3.8800367269009282E-3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SG25f'!$T$4:$T$157)</f>
        <v>2.9955294930247813E-2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SG25f'!$T$4:$T$157)</f>
        <v>4.8311072805311002E-4</v>
      </c>
      <c r="D40" s="7">
        <f>+IFERROR(+C40*('Regions &amp; Poverty'!$K40/100),"")</f>
        <v>1.0869991381194976E-4</v>
      </c>
      <c r="E40" s="7">
        <f>+IFERROR(+C40*('Regions &amp; Poverty'!$K40/100)*('Regions &amp; Poverty'!$M40/100),"")</f>
        <v>8.1524935358962323E-6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SG25f'!$T$4:$T$157)</f>
        <v>2.0859394189380073E-3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SG25f'!$T$4:$T$157)</f>
        <v>3.1944816997711628E-3</v>
      </c>
      <c r="D42" s="7">
        <f>+IFERROR(+C42*('Regions &amp; Poverty'!$K42/100),"")</f>
        <v>1.0222341439267721E-4</v>
      </c>
      <c r="E42" s="7">
        <f>+IFERROR(+C42*('Regions &amp; Poverty'!$K42/100)*('Regions &amp; Poverty'!$M42/100),"")</f>
        <v>5.1111707196338611E-7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SG25f'!$T$4:$T$157)</f>
        <v>1.0728852788886512E-2</v>
      </c>
      <c r="D43" s="7">
        <f>+IFERROR(+C43*('Regions &amp; Poverty'!$K43/100),"")</f>
        <v>5.3644263944432564E-5</v>
      </c>
      <c r="E43" s="7">
        <f>+IFERROR(+C43*('Regions &amp; Poverty'!$K43/100)*('Regions &amp; Poverty'!$M43/100),"")</f>
        <v>5.3644263944432566E-8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SG25f'!$T$4:$T$157)</f>
        <v>9.097589067836663E-3</v>
      </c>
      <c r="D44" s="7">
        <f>+IFERROR(+C44*('Regions &amp; Poverty'!$K44/100),"")</f>
        <v>4.3668427525615983E-4</v>
      </c>
      <c r="E44" s="7">
        <f>+IFERROR(+C44*('Regions &amp; Poverty'!$K44/100)*('Regions &amp; Poverty'!$M44/100),"")</f>
        <v>9.6070540556355167E-6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SG25f'!$T$4:$T$157)</f>
        <v>2.3680984983942013E-2</v>
      </c>
      <c r="D45" s="7">
        <f>+IFERROR(+C45*('Regions &amp; Poverty'!$K45/100),"")</f>
        <v>3.3153378977518813E-4</v>
      </c>
      <c r="E45" s="7">
        <f>+IFERROR(+C45*('Regions &amp; Poverty'!$K45/100)*('Regions &amp; Poverty'!$M45/100),"")</f>
        <v>6.6306757955037625E-7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SG25f'!$T$4:$T$157)</f>
        <v>4.510840097222036E-4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SG25f'!$T$4:$T$157)</f>
        <v>2.2397537831617572E-2</v>
      </c>
      <c r="D47" s="7">
        <f>+IFERROR(+C47*('Regions &amp; Poverty'!$K47/100),"")</f>
        <v>7.5031751735918873E-3</v>
      </c>
      <c r="E47" s="7">
        <f>+IFERROR(+C47*('Regions &amp; Poverty'!$K47/100)*('Regions &amp; Poverty'!$M47/100),"")</f>
        <v>6.7528576562326983E-4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SG25f'!$T$4:$T$157)</f>
        <v>1.3513127659055772E-5</v>
      </c>
      <c r="D48" s="7">
        <f>+IFERROR(+C48*('Regions &amp; Poverty'!$K48/100),"")</f>
        <v>2.0269691488583657E-7</v>
      </c>
      <c r="E48" s="7">
        <f>+IFERROR(+C48*('Regions &amp; Poverty'!$K48/100)*('Regions &amp; Poverty'!$M48/100),"")</f>
        <v>4.0539382977167316E-10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SG25f'!$T$4:$T$157)</f>
        <v>2.0903011894034219E-3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SG25f'!$T$4:$T$157)</f>
        <v>2.2901912770524457E-2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SG25f'!$T$4:$T$157)</f>
        <v>4.9461183361087955E-3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SG25f'!$T$4:$T$157)</f>
        <v>1.2453891822713967E-3</v>
      </c>
      <c r="D52" s="7">
        <f>+IFERROR(+C52*('Regions &amp; Poverty'!$K52/100),"")</f>
        <v>1.0336730212852593E-4</v>
      </c>
      <c r="E52" s="7">
        <f>+IFERROR(+C52*('Regions &amp; Poverty'!$K52/100)*('Regions &amp; Poverty'!$M52/100),"")</f>
        <v>2.2740806468275709E-6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SG25f'!$T$4:$T$157)</f>
        <v>6.3848236067353209E-2</v>
      </c>
      <c r="D53" s="7">
        <f>+IFERROR(+C53*('Regions &amp; Poverty'!$K53/100),"")</f>
        <v>8.6833601051600363E-3</v>
      </c>
      <c r="E53" s="7">
        <f>+IFERROR(+C53*('Regions &amp; Poverty'!$K53/100)*('Regions &amp; Poverty'!$M53/100),"")</f>
        <v>3.4733440420640146E-4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SG25f'!$T$4:$T$157)</f>
        <v>8.5837032798271092E-3</v>
      </c>
      <c r="D54" s="7">
        <f>+IFERROR(+C54*('Regions &amp; Poverty'!$K54/100),"")</f>
        <v>3.0300472577789693E-3</v>
      </c>
      <c r="E54" s="7">
        <f>+IFERROR(+C54*('Regions &amp; Poverty'!$K54/100)*('Regions &amp; Poverty'!$M54/100),"")</f>
        <v>3.1209486755123388E-4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SG25f'!$T$4:$T$157)</f>
        <v>4.218607383887787E-4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SG25f'!$T$4:$T$157)</f>
        <v>2.2991394230306315E-4</v>
      </c>
      <c r="D56" s="7">
        <f>+IFERROR(+C56*('Regions &amp; Poverty'!$K56/100),"")</f>
        <v>1.5427225528535536E-4</v>
      </c>
      <c r="E56" s="7">
        <f>+IFERROR(+C56*('Regions &amp; Poverty'!$K56/100)*('Regions &amp; Poverty'!$M56/100),"")</f>
        <v>4.7053037862033385E-5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SG25f'!$T$4:$T$157)</f>
        <v>3.4046279270353165E-3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SG25f'!$T$4:$T$157)</f>
        <v>2.9996728395533549E-3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SG25f'!$T$4:$T$157)</f>
        <v>3.226111635194867E-6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SG25f'!$T$4:$T$157)</f>
        <v>1.5204443016738429E-4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SG25f'!$T$4:$T$157)</f>
        <v>1.1823927427707661E-3</v>
      </c>
      <c r="D61" s="7">
        <f>+IFERROR(+C61*('Regions &amp; Poverty'!$K61/100),"")</f>
        <v>1.1232731056322279E-4</v>
      </c>
      <c r="E61" s="7">
        <f>+IFERROR(+C61*('Regions &amp; Poverty'!$K61/100)*('Regions &amp; Poverty'!$M61/100),"")</f>
        <v>3.1451646957702379E-6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SG25f'!$T$4:$T$157)</f>
        <v>2.1333203608973192E-4</v>
      </c>
      <c r="D62" s="7">
        <f>+IFERROR(+C62*('Regions &amp; Poverty'!$K62/100),"")</f>
        <v>3.7973102423972289E-5</v>
      </c>
      <c r="E62" s="7">
        <f>+IFERROR(+C62*('Regions &amp; Poverty'!$K62/100)*('Regions &amp; Poverty'!$M62/100),"")</f>
        <v>2.4302785551342264E-6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SG25f'!$T$4:$T$157)</f>
        <v>2.5023746277403796E-3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SG25f'!$T$4:$T$157)</f>
        <v>3.4369087413384513E-4</v>
      </c>
      <c r="D64" s="7">
        <f>+IFERROR(+C64*('Regions &amp; Poverty'!$K64/100),"")</f>
        <v>8.557902765932744E-5</v>
      </c>
      <c r="E64" s="7">
        <f>+IFERROR(+C64*('Regions &amp; Poverty'!$K64/100)*('Regions &amp; Poverty'!$M64/100),"")</f>
        <v>6.846322212746195E-6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SG25f'!$T$4:$T$157)</f>
        <v>2.0305104650880194E-3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SG25f'!$T$4:$T$157)</f>
        <v>0.1255313432815898</v>
      </c>
      <c r="D66" s="7">
        <f>+IFERROR(+C66*('Regions &amp; Poverty'!$K66/100),"")</f>
        <v>9.4148507461192348E-3</v>
      </c>
      <c r="E66" s="7">
        <f>+IFERROR(+C66*('Regions &amp; Poverty'!$K66/100)*('Regions &amp; Poverty'!$M66/100),"")</f>
        <v>1.2239305969955006E-4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SG25f'!$T$4:$T$157)</f>
        <v>0.67350307147547095</v>
      </c>
      <c r="D67" s="7">
        <f>+IFERROR(+C67*('Regions &amp; Poverty'!$K67/100),"")</f>
        <v>0.14278265115279984</v>
      </c>
      <c r="E67" s="7">
        <f>+IFERROR(+C67*('Regions &amp; Poverty'!$K67/100)*('Regions &amp; Poverty'!$M67/100),"")</f>
        <v>6.1396539995703927E-3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SG25f'!$T$4:$T$157)</f>
        <v>2.1430534070967316E-3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SG25f'!$T$4:$T$157)</f>
        <v>2.6487947923939128E-2</v>
      </c>
      <c r="D69" s="7">
        <f>+IFERROR(+C69*('Regions &amp; Poverty'!$K69/100),"")</f>
        <v>7.9463843771817384E-5</v>
      </c>
      <c r="E69" s="7">
        <f>+IFERROR(+C69*('Regions &amp; Poverty'!$K69/100)*('Regions &amp; Poverty'!$M69/100),"")</f>
        <v>7.946384377181739E-8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SG25f'!$T$4:$T$157)</f>
        <v>7.9059543637268227E-3</v>
      </c>
      <c r="D70" s="7">
        <f>+IFERROR(+C70*('Regions &amp; Poverty'!$K70/100),"")</f>
        <v>1.9764885909317057E-4</v>
      </c>
      <c r="E70" s="7">
        <f>+IFERROR(+C70*('Regions &amp; Poverty'!$K70/100)*('Regions &amp; Poverty'!$M70/100),"")</f>
        <v>7.9059543637268228E-7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SG25f'!$T$4:$T$157)</f>
        <v>1.5849847840516778E-4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SG25f'!$T$4:$T$157)</f>
        <v>8.4892067666716645E-3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SG25f'!$T$4:$T$157)</f>
        <v>1.7508586388864013E-2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SG25f'!$T$4:$T$157)</f>
        <v>6.0765239899802936E-5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SG25f'!$T$4:$T$157)</f>
        <v>1.8892823634320682E-3</v>
      </c>
      <c r="D75" s="7">
        <f>+IFERROR(+C75*('Regions &amp; Poverty'!$K75/100),"")</f>
        <v>1.8892823634320683E-6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SG25f'!$T$4:$T$157)</f>
        <v>3.3966950159187402E-2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SG25f'!$T$4:$T$157)</f>
        <v>1.3519418354976885E-2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SG25f'!$T$4:$T$157)</f>
        <v>3.8059207029690387E-2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SG25f'!$T$4:$T$157)</f>
        <v>7.7399923272371339E-4</v>
      </c>
      <c r="D79" s="7">
        <f>+IFERROR(+C79*('Regions &amp; Poverty'!$K79/100),"")</f>
        <v>1.9349980818092835E-5</v>
      </c>
      <c r="E79" s="7">
        <f>+IFERROR(+C79*('Regions &amp; Poverty'!$K79/100)*('Regions &amp; Poverty'!$M79/100),"")</f>
        <v>9.6749904090464176E-8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SG25f'!$T$4:$T$157)</f>
        <v>3.8011786511794815E-3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SG25f'!$T$4:$T$157)</f>
        <v>1.8103119457475794E-2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SG25f'!$T$4:$T$157)</f>
        <v>2.1427275919514936E-3</v>
      </c>
      <c r="D82" s="7">
        <f>+IFERROR(+C82*('Regions &amp; Poverty'!$K82/100),"")</f>
        <v>4.8639916337298901E-4</v>
      </c>
      <c r="E82" s="7">
        <f>+IFERROR(+C82*('Regions &amp; Poverty'!$K82/100)*('Regions &amp; Poverty'!$M82/100),"")</f>
        <v>2.5292756495395431E-5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SG25f'!$T$4:$T$157)</f>
        <v>2.1176055458545454E-3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SG25f'!$T$4:$T$157)</f>
        <v>6.1303099893018182E-4</v>
      </c>
      <c r="D84" s="7">
        <f>+IFERROR(+C84*('Regions &amp; Poverty'!$K84/100),"")</f>
        <v>2.3662996558705018E-4</v>
      </c>
      <c r="E84" s="7">
        <f>+IFERROR(+C84*('Regions &amp; Poverty'!$K84/100)*('Regions &amp; Poverty'!$M84/100),"")</f>
        <v>2.768570597368487E-5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SG25f'!$T$4:$T$157)</f>
        <v>4.5904904375403963E-3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SG25f'!$T$4:$T$157)</f>
        <v>0.24262738902501532</v>
      </c>
      <c r="D86" s="7">
        <f>+IFERROR(+C86*('Regions &amp; Poverty'!$K86/100),"")</f>
        <v>7.7640764488004907E-3</v>
      </c>
      <c r="E86" s="7">
        <f>+IFERROR(+C86*('Regions &amp; Poverty'!$K86/100)*('Regions &amp; Poverty'!$M86/100),"")</f>
        <v>2.3292229346401472E-5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SG25f'!$T$4:$T$157)</f>
        <v>1.6092577713640074E-4</v>
      </c>
      <c r="D87" s="7">
        <f>+IFERROR(+C87*('Regions &amp; Poverty'!$K87/100),"")</f>
        <v>9.6072688950431235E-5</v>
      </c>
      <c r="E87" s="7">
        <f>+IFERROR(+C87*('Regions &amp; Poverty'!$K87/100)*('Regions &amp; Poverty'!$M87/100),"")</f>
        <v>3.055111508623713E-5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SG25f'!$T$4:$T$157)</f>
        <v>6.2467981935132816E-4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SG25f'!$T$4:$T$157)</f>
        <v>4.0194008291807824E-3</v>
      </c>
      <c r="D89" s="7">
        <f>+IFERROR(+C89*('Regions &amp; Poverty'!$K89/100),"")</f>
        <v>3.1270938451026489E-3</v>
      </c>
      <c r="E89" s="7">
        <f>+IFERROR(+C89*('Regions &amp; Poverty'!$K89/100)*('Regions &amp; Poverty'!$M89/100),"")</f>
        <v>1.2258207872802385E-3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SG25f'!$T$4:$T$157)</f>
        <v>4.8261630325933183E-3</v>
      </c>
      <c r="D90" s="7">
        <f>+IFERROR(+C90*('Regions &amp; Poverty'!$K90/100),"")</f>
        <v>1.4478489097779956E-4</v>
      </c>
      <c r="E90" s="7">
        <f>+IFERROR(+C90*('Regions &amp; Poverty'!$K90/100)*('Regions &amp; Poverty'!$M90/100),"")</f>
        <v>1.1582791278223965E-6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SG25f'!$T$4:$T$157)</f>
        <v>1.8456298149898698E-3</v>
      </c>
      <c r="D91" s="7">
        <f>+IFERROR(+C91*('Regions &amp; Poverty'!$K91/100),"")</f>
        <v>9.098954987900058E-4</v>
      </c>
      <c r="E91" s="7">
        <f>+IFERROR(+C91*('Regions &amp; Poverty'!$K91/100)*('Regions &amp; Poverty'!$M91/100),"")</f>
        <v>1.3830411581608088E-4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SG25f'!$T$4:$T$157)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SG25f'!$T$4:$T$157)</f>
        <v>1.3972325566559793E-3</v>
      </c>
      <c r="D93" s="7">
        <f>+IFERROR(+C93*('Regions &amp; Poverty'!$K93/100),"")</f>
        <v>2.7944651133119589E-6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SG25f'!$T$4:$T$157)</f>
        <v>7.3319707697489175E-3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SG25f'!$T$4:$T$157)</f>
        <v>6.217897353446222E-3</v>
      </c>
      <c r="D95" s="7">
        <f>+IFERROR(+C95*('Regions &amp; Poverty'!$K95/100),"")</f>
        <v>4.2716954818175544E-3</v>
      </c>
      <c r="E95" s="7">
        <f>+IFERROR(+C95*('Regions &amp; Poverty'!$K95/100)*('Regions &amp; Poverty'!$M95/100),"")</f>
        <v>1.341312381290712E-3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SG25f'!$T$4:$T$157)</f>
        <v>9.565873439618879E-4</v>
      </c>
      <c r="D96" s="7">
        <f>+IFERROR(+C96*('Regions &amp; Poverty'!$K96/100),"")</f>
        <v>5.6438653293751389E-5</v>
      </c>
      <c r="E96" s="7">
        <f>+IFERROR(+C96*('Regions &amp; Poverty'!$K96/100)*('Regions &amp; Poverty'!$M96/100),"")</f>
        <v>7.9014114611251936E-7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SG25f'!$T$4:$T$157)</f>
        <v>6.9469818203844102E-3</v>
      </c>
      <c r="D97" s="7">
        <f>+IFERROR(+C97*('Regions &amp; Poverty'!$K97/100),"")</f>
        <v>4.9254101106525477E-3</v>
      </c>
      <c r="E97" s="7">
        <f>+IFERROR(+C97*('Regions &amp; Poverty'!$K97/100)*('Regions &amp; Poverty'!$M97/100),"")</f>
        <v>1.6401615668472983E-3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SG25f'!$T$4:$T$157)</f>
        <v>3.7617537367051132E-2</v>
      </c>
      <c r="D98" s="7">
        <f>+IFERROR(+C98*('Regions &amp; Poverty'!$K98/100),"")</f>
        <v>1.128526121011534E-4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SG25f'!$T$4:$T$157)</f>
        <v>6.49662004356157E-4</v>
      </c>
      <c r="D99" s="7">
        <f>+IFERROR(+C99*('Regions &amp; Poverty'!$K99/100),"")</f>
        <v>1.4682361298449148E-4</v>
      </c>
      <c r="E99" s="7">
        <f>+IFERROR(+C99*('Regions &amp; Poverty'!$K99/100)*('Regions &amp; Poverty'!$M99/100),"")</f>
        <v>9.8371820699609306E-6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SG25f'!$T$4:$T$157)</f>
        <v>1.6052277009794519E-3</v>
      </c>
      <c r="D100" s="7">
        <f>+IFERROR(+C100*('Regions &amp; Poverty'!$K100/100),"")</f>
        <v>7.303786039456506E-4</v>
      </c>
      <c r="E100" s="7">
        <f>+IFERROR(+C100*('Regions &amp; Poverty'!$K100/100)*('Regions &amp; Poverty'!$M100/100),"")</f>
        <v>9.9331490136608493E-5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SG25f'!$T$4:$T$157)</f>
        <v>0.52812003482722003</v>
      </c>
      <c r="D101" s="7">
        <f>+IFERROR(+C101*('Regions &amp; Poverty'!$K101/100),"")</f>
        <v>0.28254421863256274</v>
      </c>
      <c r="E101" s="7">
        <f>+IFERROR(+C101*('Regions &amp; Poverty'!$K101/100)*('Regions &amp; Poverty'!$M101/100),"")</f>
        <v>6.1594639661898674E-2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SG25f'!$T$4:$T$157)</f>
        <v>1.2229429312858285E-4</v>
      </c>
      <c r="D102" s="7">
        <f>+IFERROR(+C102*('Regions &amp; Poverty'!$K102/100),"")</f>
        <v>4.4025945526289835E-6</v>
      </c>
      <c r="E102" s="7">
        <f>+IFERROR(+C102*('Regions &amp; Poverty'!$K102/100)*('Regions &amp; Poverty'!$M102/100),"")</f>
        <v>3.9623350973660855E-8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SG25f'!$T$4:$T$157)</f>
        <v>7.2018472647848329E-3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SG25f'!$T$4:$T$157)</f>
        <v>2.9048545033798375E-3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SG25f'!$T$4:$T$157)</f>
        <v>1.9879207138324296E-3</v>
      </c>
      <c r="D105" s="7">
        <f>+IFERROR(+C105*('Regions &amp; Poverty'!$K105/100),"")</f>
        <v>2.9818810707486445E-4</v>
      </c>
      <c r="E105" s="7">
        <f>+IFERROR(+C105*('Regions &amp; Poverty'!$K105/100)*('Regions &amp; Poverty'!$M105/100),"")</f>
        <v>8.9456432122459335E-6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SG25f'!$T$4:$T$157)</f>
        <v>3.8504762442454724E-4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SG25f'!$T$4:$T$157)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SG25f'!$T$4:$T$157)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SG25f'!$T$4:$T$157)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SG25f'!$T$4:$T$157)</f>
        <v>1.3318511821328268E-3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SG25f'!$T$4:$T$157)</f>
        <v>2.127415726481852E-2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SG25f'!$T$4:$T$157)</f>
        <v>2.2692614079086838E-2</v>
      </c>
      <c r="D112" s="7">
        <f>+IFERROR(+C112*('Regions &amp; Poverty'!$K112/100),"")</f>
        <v>1.3842494588242971E-3</v>
      </c>
      <c r="E112" s="7">
        <f>+IFERROR(+C112*('Regions &amp; Poverty'!$K112/100)*('Regions &amp; Poverty'!$M112/100),"")</f>
        <v>1.2458245129418676E-5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SG25f'!$T$4:$T$157)</f>
        <v>7.3460161081111337E-4</v>
      </c>
      <c r="D113" s="7">
        <f>+IFERROR(+C113*('Regions &amp; Poverty'!$K113/100),"")</f>
        <v>1.6161235437844496E-5</v>
      </c>
      <c r="E113" s="7">
        <f>+IFERROR(+C113*('Regions &amp; Poverty'!$K113/100)*('Regions &amp; Poverty'!$M113/100),"")</f>
        <v>9.6967412627066984E-8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SG25f'!$T$4:$T$157)</f>
        <v>7.6224261351436437E-2</v>
      </c>
      <c r="D114" s="7">
        <f>+IFERROR(+C114*('Regions &amp; Poverty'!$K114/100),"")</f>
        <v>2.2867278405430931E-3</v>
      </c>
      <c r="E114" s="7">
        <f>+IFERROR(+C114*('Regions &amp; Poverty'!$K114/100)*('Regions &amp; Poverty'!$M114/100),"")</f>
        <v>1.8293822724344746E-5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SG25f'!$T$4:$T$157)</f>
        <v>3.3791423237986423E-2</v>
      </c>
      <c r="D115" s="7">
        <f>+IFERROR(+C115*('Regions &amp; Poverty'!$K115/100),"")</f>
        <v>2.8046881287528734E-3</v>
      </c>
      <c r="E115" s="7">
        <f>+IFERROR(+C115*('Regions &amp; Poverty'!$K115/100)*('Regions &amp; Poverty'!$M115/100),"")</f>
        <v>4.4875010060045976E-5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SG25f'!$T$4:$T$157)</f>
        <v>1.1306736714858083E-4</v>
      </c>
      <c r="D116" s="7">
        <f>+IFERROR(+C116*('Regions &amp; Poverty'!$K116/100),"")</f>
        <v>4.2965599516460719E-5</v>
      </c>
      <c r="E116" s="7">
        <f>+IFERROR(+C116*('Regions &amp; Poverty'!$K116/100)*('Regions &amp; Poverty'!$M116/100),"")</f>
        <v>6.3589087284361869E-6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SG25f'!$T$4:$T$157)</f>
        <v>9.6751831348105347E-3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SG25f'!$T$4:$T$157)</f>
        <v>2.0468317040768496E-3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SG25f'!$T$4:$T$157)</f>
        <v>2.5843139717672842E-3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SG25f'!$T$4:$T$157)</f>
        <v>7.3806170532461938E-4</v>
      </c>
      <c r="D120" s="7">
        <f>+IFERROR(+C120*('Regions &amp; Poverty'!$K120/100),"")</f>
        <v>1.8451542633115487E-5</v>
      </c>
      <c r="E120" s="7">
        <f>+IFERROR(+C120*('Regions &amp; Poverty'!$K120/100)*('Regions &amp; Poverty'!$M120/100),"")</f>
        <v>1.2916079843180841E-7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SG25f'!$T$4:$T$157)</f>
        <v>7.3678646422447105E-4</v>
      </c>
      <c r="D121" s="7">
        <f>+IFERROR(+C121*('Regions &amp; Poverty'!$K121/100),"")</f>
        <v>1.4735729284489421E-6</v>
      </c>
      <c r="E121" s="7">
        <f>+IFERROR(+C121*('Regions &amp; Poverty'!$K121/100)*('Regions &amp; Poverty'!$M121/100),"")</f>
        <v>1.4735729284489422E-9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SG25f'!$T$4:$T$157)</f>
        <v>3.2149840953300209E-2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SG25f'!$T$4:$T$157)</f>
        <v>1.0231116685151396E-2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SG25f'!$T$4:$T$157)</f>
        <v>0.10463779564280283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SG25f'!$T$4:$T$157)</f>
        <v>1.6299328171267349E-2</v>
      </c>
      <c r="D125" s="7">
        <f>+IFERROR(+C125*('Regions &amp; Poverty'!$K125/100),"")</f>
        <v>9.8447942154454779E-3</v>
      </c>
      <c r="E125" s="7">
        <f>+IFERROR(+C125*('Regions &amp; Poverty'!$K125/100)*('Regions &amp; Poverty'!$M125/100),"")</f>
        <v>2.3332162290605782E-3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SG25f'!$T$4:$T$157)</f>
        <v>2.6073846599052222E-2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SG25f'!$T$4:$T$157)</f>
        <v>2.5477007435652382E-2</v>
      </c>
      <c r="D127" s="7">
        <f>+IFERROR(+C127*('Regions &amp; Poverty'!$K127/100),"")</f>
        <v>3.7960741079122048E-3</v>
      </c>
      <c r="E127" s="7">
        <f>+IFERROR(+C127*('Regions &amp; Poverty'!$K127/100)*('Regions &amp; Poverty'!$M127/100),"")</f>
        <v>1.5184296431648819E-4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SG25f'!$T$4:$T$157)</f>
        <v>2.6542465456663362E-3</v>
      </c>
      <c r="D128" s="7">
        <f>+IFERROR(+C128*('Regions &amp; Poverty'!$K128/100),"")</f>
        <v>1.0086136873532078E-3</v>
      </c>
      <c r="E128" s="7">
        <f>+IFERROR(+C128*('Regions &amp; Poverty'!$K128/100)*('Regions &amp; Poverty'!$M128/100),"")</f>
        <v>1.291025519812106E-4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SG25f'!$T$4:$T$157)</f>
        <v>8.3790430367522936E-6</v>
      </c>
      <c r="D129" s="7">
        <f>+IFERROR(+C129*('Regions &amp; Poverty'!$K129/100),"")</f>
        <v>2.1031398022248258E-6</v>
      </c>
      <c r="E129" s="7">
        <f>+IFERROR(+C129*('Regions &amp; Poverty'!$K129/100)*('Regions &amp; Poverty'!$M129/100),"")</f>
        <v>1.4301350655128816E-7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SG25f'!$T$4:$T$157)</f>
        <v>8.6828316250116234E-4</v>
      </c>
      <c r="D130" s="7">
        <f>+IFERROR(+C130*('Regions &amp; Poverty'!$K130/100),"")</f>
        <v>4.5411209398810794E-4</v>
      </c>
      <c r="E130" s="7">
        <f>+IFERROR(+C130*('Regions &amp; Poverty'!$K130/100)*('Regions &amp; Poverty'!$M130/100),"")</f>
        <v>7.5836719696014017E-5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SG25f'!$T$4:$T$157)</f>
        <v>2.3636591871723889E-4</v>
      </c>
      <c r="D131" s="7">
        <f>+IFERROR(+C131*('Regions &amp; Poverty'!$K131/100),"")</f>
        <v>7.5637093989516446E-6</v>
      </c>
      <c r="E131" s="7">
        <f>+IFERROR(+C131*('Regions &amp; Poverty'!$K131/100)*('Regions &amp; Poverty'!$M131/100),"")</f>
        <v>3.0254837595806581E-8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SG25f'!$T$4:$T$157)</f>
        <v>8.197731564824603E-5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SG25f'!$T$4:$T$157)</f>
        <v>1.3471438520872873E-2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SG25f'!$T$4:$T$157)</f>
        <v>1.6589691137707259E-3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SG25f'!$T$4:$T$157)</f>
        <v>6.3700553201629208E-4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SG25f'!$T$4:$T$157)</f>
        <v>4.3492932177323926E-3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SG25f'!$T$4:$T$157)</f>
        <v>1.6820506733653952E-4</v>
      </c>
      <c r="D137" s="7">
        <f>+IFERROR(+C137*('Regions &amp; Poverty'!$K137/100),"")</f>
        <v>7.0646128281346592E-5</v>
      </c>
      <c r="E137" s="7">
        <f>+IFERROR(+C137*('Regions &amp; Poverty'!$K137/100)*('Regions &amp; Poverty'!$M137/100),"")</f>
        <v>1.1727257294703534E-5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SG25f'!$T$4:$T$157)</f>
        <v>5.5899847366058519E-3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SG25f'!$T$4:$T$157)</f>
        <v>3.1673353581643049E-3</v>
      </c>
      <c r="D139" s="7">
        <f>+IFERROR(+C139*('Regions &amp; Poverty'!$K139/100),"")</f>
        <v>1.2162567775350931E-3</v>
      </c>
      <c r="E139" s="7">
        <f>+IFERROR(+C139*('Regions &amp; Poverty'!$K139/100)*('Regions &amp; Poverty'!$M139/100),"")</f>
        <v>1.8608728696286925E-4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SG25f'!$T$4:$T$157)</f>
        <v>6.7875296805200338E-4</v>
      </c>
      <c r="D140" s="7">
        <f>+IFERROR(+C140*('Regions &amp; Poverty'!$K140/100),"")</f>
        <v>3.3326770731353364E-4</v>
      </c>
      <c r="E140" s="7">
        <f>+IFERROR(+C140*('Regions &amp; Poverty'!$K140/100)*('Regions &amp; Poverty'!$M140/100),"")</f>
        <v>6.6320273755393193E-5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SG25f'!$T$4:$T$157)</f>
        <v>5.3945658337208817E-2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SG25f'!$T$4:$T$157)</f>
        <v>1.0305792425956469E-3</v>
      </c>
      <c r="D142" s="7">
        <f>+IFERROR(+C142*('Regions &amp; Poverty'!$K142/100),"")</f>
        <v>4.8437224401995403E-5</v>
      </c>
      <c r="E142" s="7">
        <f>+IFERROR(+C142*('Regions &amp; Poverty'!$K142/100)*('Regions &amp; Poverty'!$M142/100),"")</f>
        <v>4.8437224401995406E-7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SG25f'!$T$4:$T$157)</f>
        <v>4.1308153529524558E-3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SG25f'!$T$4:$T$157)</f>
        <v>1.6757532464417628E-4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SG25f'!$T$4:$T$157)</f>
        <v>4.3335475590956839E-3</v>
      </c>
      <c r="D145" s="7">
        <f>+IFERROR(+C145*('Regions &amp; Poverty'!$K145/100),"")</f>
        <v>8.6670951181913678E-5</v>
      </c>
      <c r="E145" s="7">
        <f>+IFERROR(+C145*('Regions &amp; Poverty'!$K145/100)*('Regions &amp; Poverty'!$M145/100),"")</f>
        <v>3.4668380472765473E-7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SG25f'!$T$4:$T$157)</f>
        <v>3.8682623212874613E-2</v>
      </c>
      <c r="D146" s="7">
        <f>+IFERROR(+C146*('Regions &amp; Poverty'!$K146/100),"")</f>
        <v>1.1604786963862384E-4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SG25f'!$T$4:$T$157)</f>
        <v>3.7020574027600818E-2</v>
      </c>
      <c r="D147" s="7">
        <f>+IFERROR(+C147*('Regions &amp; Poverty'!$K147/100),"")</f>
        <v>1.8177101847552002E-2</v>
      </c>
      <c r="E147" s="7">
        <f>+IFERROR(+C147*('Regions &amp; Poverty'!$K147/100)*('Regions &amp; Poverty'!$M147/100),"")</f>
        <v>2.7992736845230083E-3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SG25f'!$T$4:$T$157)</f>
        <v>0.29435933250186969</v>
      </c>
      <c r="D148" s="7">
        <f>+IFERROR(+C148*('Regions &amp; Poverty'!$K148/100),"")</f>
        <v>0.10184832904564692</v>
      </c>
      <c r="E148" s="7">
        <f>+IFERROR(+C148*('Regions &amp; Poverty'!$K148/100)*('Regions &amp; Poverty'!$M148/100),"")</f>
        <v>1.0490377891701633E-2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SG25f'!$T$4:$T$157)</f>
        <v>2.5681303542561727E-2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SG25f'!$T$4:$T$157)</f>
        <v>1.4638991392253709E-2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SG25f'!$T$4:$T$157)</f>
        <v>7.9683199448455397E-4</v>
      </c>
      <c r="D151" s="7">
        <f>+IFERROR(+C151*('Regions &amp; Poverty'!$K151/100),"")</f>
        <v>2.3904959834536621E-6</v>
      </c>
      <c r="E151" s="7">
        <f>+IFERROR(+C151*('Regions &amp; Poverty'!$K151/100)*('Regions &amp; Poverty'!$M151/100),"")</f>
        <v>2.3904959834536621E-9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SG25f'!$T$4:$T$157)</f>
        <v>4.1508460300406023E-2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SG25f'!$T$4:$T$157)</f>
        <v>6.6188279829760676E-3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SG25f'!$T$4:$T$157)</f>
        <v>1.6200438573586877E-2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SG25f'!$T$4:$T$157)</f>
        <v>3.2339510609134002E-2</v>
      </c>
      <c r="D155" s="7">
        <f>+IFERROR(+C155*('Regions &amp; Poverty'!$K155/100),"")</f>
        <v>9.05506297055752E-4</v>
      </c>
      <c r="E155" s="7">
        <f>+IFERROR(+C155*('Regions &amp; Poverty'!$K155/100)*('Regions &amp; Poverty'!$M155/100),"")</f>
        <v>5.4330377823345123E-6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SG25f'!$T$4:$T$157)</f>
        <v>5.0956693764499524E-6</v>
      </c>
      <c r="D156" s="7">
        <f>+IFERROR(+C156*('Regions &amp; Poverty'!$K156/100),"")</f>
        <v>6.6753268831494374E-7</v>
      </c>
      <c r="E156" s="7">
        <f>+IFERROR(+C156*('Regions &amp; Poverty'!$K156/100)*('Regions &amp; Poverty'!$M156/100),"")</f>
        <v>2.2028578714393146E-8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SG25f'!$T$4:$T$157)</f>
        <v>2.4756667038907556E-3</v>
      </c>
      <c r="D157" s="7">
        <f>+IFERROR(+C157*('Regions &amp; Poverty'!$K157/100),"")</f>
        <v>4.6542534033146206E-4</v>
      </c>
      <c r="E157" s="7">
        <f>+IFERROR(+C157*('Regions &amp; Poverty'!$K157/100)*('Regions &amp; Poverty'!$M157/100),"")</f>
        <v>2.0944140314915792E-5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SG25f'!$T$4:$T$157)</f>
        <v>2.166331828384975E-2</v>
      </c>
      <c r="D158" s="7">
        <f>+IFERROR(+C158*('Regions &amp; Poverty'!$K158/100),"")</f>
        <v>3.5961108351190586E-3</v>
      </c>
      <c r="E158" s="7">
        <f>+IFERROR(+C158*('Regions &amp; Poverty'!$K158/100)*('Regions &amp; Poverty'!$M158/100),"")</f>
        <v>1.7620943092083388E-4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SG25f'!$T$4:$T$157)</f>
        <v>5.7308281437129837E-3</v>
      </c>
      <c r="D159" s="7">
        <f>+IFERROR(+C159*('Regions &amp; Poverty'!$K159/100),"")</f>
        <v>3.2952261826349654E-3</v>
      </c>
      <c r="E159" s="7">
        <f>+IFERROR(+C159*('Regions &amp; Poverty'!$K159/100)*('Regions &amp; Poverty'!$M159/100),"")</f>
        <v>9.7209172387731477E-4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SG25f'!$T$4:$T$157)</f>
        <v>9.8716877096925834E-4</v>
      </c>
      <c r="D160" s="7">
        <f>+IFERROR(+C160*('Regions &amp; Poverty'!$K160/100),"")</f>
        <v>2.1125411698742129E-4</v>
      </c>
      <c r="E160" s="7">
        <f>+IFERROR(+C160*('Regions &amp; Poverty'!$K160/100)*('Regions &amp; Poverty'!$M160/100),"")</f>
        <v>1.0985214083345909E-5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5.2922048086394327</v>
      </c>
      <c r="D162" s="37">
        <f t="shared" si="0"/>
        <v>0.76118041990060314</v>
      </c>
      <c r="E162" s="37">
        <f t="shared" si="0"/>
        <v>0.10557436987613252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0.14322557567188907</v>
      </c>
      <c r="D167" s="37">
        <f>+SUMIF('Regions &amp; Poverty'!$F$3:$F$160,$B167,D$3:D$160)</f>
        <v>6.222764819594722E-2</v>
      </c>
      <c r="E167" s="37">
        <f>+SUMIF('Regions &amp; Poverty'!$F$3:$F$160,$B167,E$3:E$160)</f>
        <v>1.4895780313745721E-2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0.39890648831382847</v>
      </c>
      <c r="D168" s="37">
        <f>+SUMIF('Regions &amp; Poverty'!$F$3:$F$160,$B168,D$3:D$160)</f>
        <v>0.12405762718136511</v>
      </c>
      <c r="E168" s="37">
        <f>+SUMIF('Regions &amp; Poverty'!$F$3:$F$160,$B168,E$3:E$160)</f>
        <v>1.3968799075123828E-2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4.7690644312551468E-2</v>
      </c>
      <c r="D170" s="37">
        <f>+SUMIF('Regions &amp; Poverty'!$F$3:$F$160,$B170,D$3:D$160)</f>
        <v>1.9948951642247036E-2</v>
      </c>
      <c r="E170" s="37">
        <f>+SUMIF('Regions &amp; Poverty'!$F$3:$F$160,$B170,E$3:E$160)</f>
        <v>5.4307965398542055E-3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0.66240240712029841</v>
      </c>
      <c r="D172" s="37">
        <f>+SUMIF('Regions &amp; Poverty'!$F$3:$F$160,$B172,D$3:D$160)</f>
        <v>0.31340854382181094</v>
      </c>
      <c r="E172" s="37">
        <f>+SUMIF('Regions &amp; Poverty'!$F$3:$F$160,$B172,E$3:E$160)</f>
        <v>6.4334373513355803E-2</v>
      </c>
      <c r="F172" s="37"/>
    </row>
    <row r="173" spans="1:7" x14ac:dyDescent="0.35">
      <c r="A173" s="10" t="s">
        <v>352</v>
      </c>
      <c r="B173" s="10"/>
      <c r="C173" s="38">
        <f>+SUM(C166:C172)</f>
        <v>1.2522251154185673</v>
      </c>
      <c r="D173" s="38">
        <f>+SUM(D166:D172)</f>
        <v>0.51964277084137023</v>
      </c>
      <c r="E173" s="38">
        <f>+SUM(E166:E172)</f>
        <v>9.8629749442079556E-2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5.75603615170075E-3</v>
      </c>
      <c r="D174" s="37">
        <f>+SUMIF('Regions &amp; Poverty'!$F$3:$F$160,$B174,D$3:D$160)</f>
        <v>1.8780244205200464E-4</v>
      </c>
      <c r="E174" s="37">
        <f>+SUMIF('Regions &amp; Poverty'!$F$3:$F$160,$B174,E$3:E$160)</f>
        <v>7.3574392847095814E-6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7.7190437954921106E-3</v>
      </c>
      <c r="D175" s="37">
        <f>+SUMIF('Regions &amp; Poverty'!$F$3:$F$160,$B175,D$3:D$160)</f>
        <v>3.2955343143437369E-4</v>
      </c>
      <c r="E175" s="37">
        <f>+SUMIF('Regions &amp; Poverty'!$F$3:$F$160,$B175,E$3:E$160)</f>
        <v>6.9386115084031188E-6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0.23978574705750583</v>
      </c>
      <c r="D176" s="37">
        <f>+SUMIF('Regions &amp; Poverty'!$F$3:$F$160,$B176,D$3:D$160)</f>
        <v>1.0382216450448178E-2</v>
      </c>
      <c r="E176" s="37">
        <f>+SUMIF('Regions &amp; Poverty'!$F$3:$F$160,$B176,E$3:E$160)</f>
        <v>1.9928680015548036E-4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3.6664673296726139E-2</v>
      </c>
      <c r="D177" s="37">
        <f>+SUMIF('Regions &amp; Poverty'!$F$3:$F$160,$B177,D$3:D$160)</f>
        <v>1.5765809517592239E-3</v>
      </c>
      <c r="E177" s="37">
        <f>+SUMIF('Regions &amp; Poverty'!$F$3:$F$160,$B177,E$3:E$160)</f>
        <v>3.1531619035184482E-5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1.8099609370565099E-2</v>
      </c>
      <c r="D178" s="37">
        <f>+SUMIF('Regions &amp; Poverty'!$F$3:$F$160,$B178,D$3:D$160)</f>
        <v>2.8261711198651949E-4</v>
      </c>
      <c r="E178" s="37">
        <f>+SUMIF('Regions &amp; Poverty'!$F$3:$F$160,$B178,E$3:E$160)</f>
        <v>2.6204389234009132E-6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0.30802510967198993</v>
      </c>
      <c r="D179" s="38">
        <f t="shared" ref="D179" si="2">+SUM(D174:D178)</f>
        <v>1.27587703876803E-2</v>
      </c>
      <c r="E179" s="38">
        <f t="shared" ref="E179" si="3">+SUM(E174:E178)</f>
        <v>2.4773490890717847E-4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4.5194695984092828E-2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5.2070069616663196E-2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1.8140166940239619</v>
      </c>
      <c r="D182" s="37">
        <f>+SUMIF('Regions &amp; Poverty'!$F$3:$F$160,$B182,D$3:D$160)</f>
        <v>5.794111861753664E-2</v>
      </c>
      <c r="E182" s="37">
        <f>+SUMIF('Regions &amp; Poverty'!$F$3:$F$160,$B182,E$3:E$160)</f>
        <v>1.7381497245726998E-4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0.31061111166556382</v>
      </c>
      <c r="D183" s="37">
        <f>+SUMIF('Regions &amp; Poverty'!$F$3:$F$160,$B183,D$3:D$160)</f>
        <v>1.3724296947402001E-2</v>
      </c>
      <c r="E183" s="37">
        <f>+SUMIF('Regions &amp; Poverty'!$F$3:$F$160,$B183,E$3:E$160)</f>
        <v>1.9799386403732599E-4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1.4719063893536657E-3</v>
      </c>
      <c r="D184" s="37">
        <f>+SUMIF('Regions &amp; Poverty'!$F$3:$F$160,$B184,D$3:D$160)</f>
        <v>4.5938968921886327E-5</v>
      </c>
      <c r="E184" s="37">
        <f>+SUMIF('Regions &amp; Poverty'!$F$3:$F$160,$B184,E$3:E$160)</f>
        <v>6.5243562075316392E-6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0.96140350229071969</v>
      </c>
      <c r="D185" s="37">
        <f>+SUMIF('Regions &amp; Poverty'!$F$3:$F$160,$B185,D$3:D$160)</f>
        <v>0.15552191364132179</v>
      </c>
      <c r="E185" s="37">
        <f>+SUMIF('Regions &amp; Poverty'!$F$3:$F$160,$B185,E$3:E$160)</f>
        <v>6.2927126638740501E-3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3.0875032143695993</v>
      </c>
      <c r="D186" s="38">
        <f t="shared" ref="D186" si="5">+SUM(D182:D185)</f>
        <v>0.2272332681751823</v>
      </c>
      <c r="E186" s="38">
        <f t="shared" ref="E186" si="6">+SUM(E182:E185)</f>
        <v>6.6710458565761776E-3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0.11145403587194899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3.6802173119013244E-2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3.3047978082477336E-2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0.18130418707343957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5.0665846539213522E-2</v>
      </c>
      <c r="D191" s="37">
        <f>+SUMIF('Regions &amp; Poverty'!$F$3:$F$160,$B191,D$3:D$160)</f>
        <v>4.7184900490153435E-4</v>
      </c>
      <c r="E191" s="37">
        <f>+SUMIF('Regions &amp; Poverty'!$F$3:$F$160,$B191,E$3:E$160)</f>
        <v>1.0633956482224636E-6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0.15259874563357237</v>
      </c>
      <c r="D192" s="37">
        <f>+SUMIF('Regions &amp; Poverty'!$F$3:$F$160,$B192,D$3:D$160)</f>
        <v>8.619487681269548E-4</v>
      </c>
      <c r="E192" s="37">
        <f>+SUMIF('Regions &amp; Poverty'!$F$3:$F$160,$B192,E$3:E$160)</f>
        <v>2.1815673167988739E-5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0.20326459217278589</v>
      </c>
      <c r="D193" s="38">
        <f t="shared" ref="D193" si="11">+SUM(D191:D192)</f>
        <v>1.3337977730284892E-3</v>
      </c>
      <c r="E193" s="38">
        <f t="shared" ref="E193" si="12">+SUM(E191:E192)</f>
        <v>2.2879068816211202E-5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3.6282824432758783E-3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1.5472618662535878E-3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1.7867665354790278E-2</v>
      </c>
      <c r="D196" s="37">
        <f>+SUMIF('Regions &amp; Poverty'!$F$3:$F$160,$B196,D$3:D$160)</f>
        <v>2.1181272334183185E-4</v>
      </c>
      <c r="E196" s="37">
        <f>+SUMIF('Regions &amp; Poverty'!$F$3:$F$160,$B196,E$3:E$160)</f>
        <v>2.9605997533681132E-6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0.13957461466797313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0.15898954188901701</v>
      </c>
      <c r="D198" s="38">
        <f t="shared" ref="D198" si="14">+SUM(D195:D197)</f>
        <v>2.1181272334183185E-4</v>
      </c>
      <c r="E198" s="38">
        <f t="shared" ref="E198" si="15">+SUM(E195:E197)</f>
        <v>2.9605997533681132E-6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0.24914925703499413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0.19203751997149435</v>
      </c>
      <c r="D201" s="37">
        <f t="shared" ref="D201:E201" si="19">+SUM(D198,D189)</f>
        <v>2.1181272334183185E-4</v>
      </c>
      <c r="E201" s="37">
        <f t="shared" si="19"/>
        <v>2.9605997533681132E-6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4.868885696987733</v>
      </c>
      <c r="D202" s="37">
        <f t="shared" ref="D202:E202" si="21">+SUM(D173,D179,D182:D185,D193,D196)</f>
        <v>0.76118041990060292</v>
      </c>
      <c r="E202" s="37">
        <f t="shared" si="21"/>
        <v>0.10557436987613249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3.0001047202964792</v>
      </c>
      <c r="D203" s="37">
        <f t="shared" ref="D203:E203" si="23">+SUM(D173,D174:D176,D183:D185,D193,D196)</f>
        <v>0.70138010321932054</v>
      </c>
      <c r="E203" s="37">
        <f t="shared" si="23"/>
        <v>0.10536640284571661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5.2922048086394309</v>
      </c>
      <c r="D204" s="37">
        <f t="shared" ref="D204:E204" si="25">+SUM(D173,D179:D185,D190,D193:D194,D198)</f>
        <v>0.76118041990060292</v>
      </c>
      <c r="E204" s="37">
        <f t="shared" si="25"/>
        <v>0.10557436987613249</v>
      </c>
      <c r="F204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SG25f'!$U$4:$U$157)</f>
        <v>8.4430221048098801E-4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SG25f'!$U$4:$U$157)</f>
        <v>3.10788195381817E-4</v>
      </c>
      <c r="D4" s="7">
        <f>+IFERROR(+C4*('Regions &amp; Poverty'!$K4/100),"")</f>
        <v>9.3547246809926911E-5</v>
      </c>
      <c r="E4" s="7">
        <f>+IFERROR(+C4*('Regions &amp; Poverty'!$K4/100)*('Regions &amp; Poverty'!$M4/100),"")</f>
        <v>8.9805356937529831E-6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SG25f'!$U$4:$U$157)</f>
        <v>4.4719687670150102E-4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SG25f'!$U$4:$U$157)</f>
        <v>-1.25464281381992E-4</v>
      </c>
      <c r="D6" s="7">
        <f>+IFERROR(+C6*('Regions &amp; Poverty'!$K6/100),"")</f>
        <v>-2.132892783493864E-6</v>
      </c>
      <c r="E6" s="7">
        <f>+IFERROR(+C6*('Regions &amp; Poverty'!$K6/100)*('Regions &amp; Poverty'!$M6/100),"")</f>
        <v>-2.1328927834938639E-8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SG25f'!$U$4:$U$157)</f>
        <v>6.7179758928454501E-4</v>
      </c>
      <c r="D7" s="7">
        <f>+IFERROR(+C7*('Regions &amp; Poverty'!$K7/100),"")</f>
        <v>2.1497522857105442E-5</v>
      </c>
      <c r="E7" s="7">
        <f>+IFERROR(+C7*('Regions &amp; Poverty'!$K7/100)*('Regions &amp; Poverty'!$M7/100),"")</f>
        <v>6.4492568571316326E-8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SG25f'!$U$4:$U$157)</f>
        <v>5.7112501760312598E-5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SG25f'!$U$4:$U$157)</f>
        <v>2.2798160289784502E-5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SG25f'!$U$4:$U$157)</f>
        <v>1.9918489546777199E-4</v>
      </c>
      <c r="D10" s="7">
        <f>+IFERROR(+C10*('Regions &amp; Poverty'!$K10/100),"")</f>
        <v>9.9592447733886001E-7</v>
      </c>
      <c r="E10" s="7">
        <f>+IFERROR(+C10*('Regions &amp; Poverty'!$K10/100)*('Regions &amp; Poverty'!$M10/100),"")</f>
        <v>1.99184895467772E-9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SG25f'!$U$4:$U$157)</f>
        <v>7.8706394488821298E-4</v>
      </c>
      <c r="D11" s="7">
        <f>+IFERROR(+C11*('Regions &amp; Poverty'!$K11/100),"")</f>
        <v>5.8006612738261299E-4</v>
      </c>
      <c r="E11" s="7">
        <f>+IFERROR(+C11*('Regions &amp; Poverty'!$K11/100)*('Regions &amp; Poverty'!$M11/100),"")</f>
        <v>1.879414252719666E-4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SG25f'!$U$4:$U$157)</f>
        <v>8.4934898058727105E-3</v>
      </c>
      <c r="D12" s="7">
        <f>+IFERROR(+C12*('Regions &amp; Poverty'!$K12/100),"")</f>
        <v>4.204277453906992E-3</v>
      </c>
      <c r="E12" s="7">
        <f>+IFERROR(+C12*('Regions &amp; Poverty'!$K12/100)*('Regions &amp; Poverty'!$M12/100),"")</f>
        <v>9.4175814967516615E-4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SG25f'!$U$4:$U$157)</f>
        <v>7.4182810648840197E-3</v>
      </c>
      <c r="D13" s="7">
        <f>+IFERROR(+C13*('Regions &amp; Poverty'!$K13/100),"")</f>
        <v>3.2417888253543168E-3</v>
      </c>
      <c r="E13" s="7">
        <f>+IFERROR(+C13*('Regions &amp; Poverty'!$K13/100)*('Regions &amp; Poverty'!$M13/100),"")</f>
        <v>3.5983855961432918E-4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SG25f'!$U$4:$U$157)</f>
        <v>4.0315075053961702E-4</v>
      </c>
      <c r="D14" s="7">
        <f>+IFERROR(+C14*('Regions &amp; Poverty'!$K14/100),"")</f>
        <v>7.4582888849829146E-5</v>
      </c>
      <c r="E14" s="7">
        <f>+IFERROR(+C14*('Regions &amp; Poverty'!$K14/100)*('Regions &amp; Poverty'!$M14/100),"")</f>
        <v>2.4612353320443618E-6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SG25f'!$U$4:$U$157)</f>
        <v>5.90606697362187E-5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SG25f'!$U$4:$U$157)</f>
        <v>2.4016941672057901E-4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SG25f'!$U$4:$U$157)</f>
        <v>3.4778872533848197E-5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SG25f'!$U$4:$U$157)</f>
        <v>2.259442318759E-5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SG25f'!$U$4:$U$157)</f>
        <v>1.79430629558194E-4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SG25f'!$U$4:$U$157)</f>
        <v>-2.0055276796513701E-4</v>
      </c>
      <c r="D20" s="7">
        <f>+IFERROR(+C20*('Regions &amp; Poverty'!$K20/100),"")</f>
        <v>-1.4239246525524726E-5</v>
      </c>
      <c r="E20" s="7">
        <f>+IFERROR(+C20*('Regions &amp; Poverty'!$K20/100)*('Regions &amp; Poverty'!$M20/100),"")</f>
        <v>-4.8413438186784067E-7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SG25f'!$U$4:$U$157)</f>
        <v>-8.9389714686553706E-5</v>
      </c>
      <c r="D21" s="7">
        <f>+IFERROR(+C21*('Regions &amp; Poverty'!$K21/100),"")</f>
        <v>-3.8437577315218092E-6</v>
      </c>
      <c r="E21" s="7">
        <f>+IFERROR(+C21*('Regions &amp; Poverty'!$K21/100)*('Regions &amp; Poverty'!$M21/100),"")</f>
        <v>-7.6875154630436188E-8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SG25f'!$U$4:$U$157)</f>
        <v>8.4430221048098801E-4</v>
      </c>
      <c r="D22" s="7">
        <f>+IFERROR(+C22*('Regions &amp; Poverty'!$K22/100),"")</f>
        <v>1.8574648630581739E-5</v>
      </c>
      <c r="E22" s="7">
        <f>+IFERROR(+C22*('Regions &amp; Poverty'!$K22/100)*('Regions &amp; Poverty'!$M22/100),"")</f>
        <v>7.4298594522326962E-8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SG25f'!$U$4:$U$157)</f>
        <v>2.36174448014259E-3</v>
      </c>
      <c r="D23" s="7">
        <f>+IFERROR(+C23*('Regions &amp; Poverty'!$K23/100),"")</f>
        <v>4.2983749538595136E-4</v>
      </c>
      <c r="E23" s="7">
        <f>+IFERROR(+C23*('Regions &amp; Poverty'!$K23/100)*('Regions &amp; Poverty'!$M23/100),"")</f>
        <v>2.4930574732385178E-5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SG25f'!$U$4:$U$157)</f>
        <v>6.1121323426499802E-4</v>
      </c>
      <c r="D24" s="7">
        <f>+IFERROR(+C24*('Regions &amp; Poverty'!$K24/100),"")</f>
        <v>4.0523437431769362E-4</v>
      </c>
      <c r="E24" s="7">
        <f>+IFERROR(+C24*('Regions &amp; Poverty'!$K24/100)*('Regions &amp; Poverty'!$M24/100),"")</f>
        <v>1.3413257789915658E-4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SG25f'!$U$4:$U$157)</f>
        <v>1.0510380753434099E-5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SG25f'!$U$4:$U$157)</f>
        <v>-8.3587637213780505E-5</v>
      </c>
      <c r="D26" s="7">
        <f>+IFERROR(+C26*('Regions &amp; Poverty'!$K26/100),"")</f>
        <v>-1.0866392837791466E-6</v>
      </c>
      <c r="E26" s="7">
        <f>+IFERROR(+C26*('Regions &amp; Poverty'!$K26/100)*('Regions &amp; Poverty'!$M26/100),"")</f>
        <v>-8.6931142702331733E-9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SG25f'!$U$4:$U$157)</f>
        <v>3.4091963441208501E-4</v>
      </c>
      <c r="D27" s="7">
        <f>+IFERROR(+C27*('Regions &amp; Poverty'!$K27/100),"")</f>
        <v>1.0909428301186721E-5</v>
      </c>
      <c r="E27" s="7">
        <f>+IFERROR(+C27*('Regions &amp; Poverty'!$K27/100)*('Regions &amp; Poverty'!$M27/100),"")</f>
        <v>3.2728284903560166E-8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SG25f'!$U$4:$U$157)</f>
        <v>1.4042406534154001E-5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SG25f'!$U$4:$U$157)</f>
        <v>6.3593316011171597E-3</v>
      </c>
      <c r="D29" s="7">
        <f>+IFERROR(+C29*('Regions &amp; Poverty'!$K29/100),"")</f>
        <v>1.7742535167116873E-3</v>
      </c>
      <c r="E29" s="7">
        <f>+IFERROR(+C29*('Regions &amp; Poverty'!$K29/100)*('Regions &amp; Poverty'!$M29/100),"")</f>
        <v>1.5968281650405184E-4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SG25f'!$U$4:$U$157)</f>
        <v>5.1523668160940901E-3</v>
      </c>
      <c r="D30" s="7">
        <f>+IFERROR(+C30*('Regions &amp; Poverty'!$K30/100),"")</f>
        <v>1.2365680358625815E-3</v>
      </c>
      <c r="E30" s="7">
        <f>+IFERROR(+C30*('Regions &amp; Poverty'!$K30/100)*('Regions &amp; Poverty'!$M30/100),"")</f>
        <v>9.5215738761418781E-5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SG25f'!$U$4:$U$157)</f>
        <v>3.10788195381817E-4</v>
      </c>
      <c r="D31" s="7">
        <f>+IFERROR(+C31*('Regions &amp; Poverty'!$K31/100),"")</f>
        <v>2.3961769863938088E-4</v>
      </c>
      <c r="E31" s="7">
        <f>+IFERROR(+C31*('Regions &amp; Poverty'!$K31/100)*('Regions &amp; Poverty'!$M31/100),"")</f>
        <v>9.3930137866637313E-5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SG25f'!$U$4:$U$157)</f>
        <v>6.1121323426499802E-4</v>
      </c>
      <c r="D32" s="7">
        <f>+IFERROR(+C32*('Regions &amp; Poverty'!$K32/100),"")</f>
        <v>2.2614889667804927E-4</v>
      </c>
      <c r="E32" s="7">
        <f>+IFERROR(+C32*('Regions &amp; Poverty'!$K32/100)*('Regions &amp; Poverty'!$M32/100),"")</f>
        <v>3.3696185605029342E-5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SG25f'!$U$4:$U$157)</f>
        <v>-1.09870006983568E-4</v>
      </c>
      <c r="D33" s="7">
        <f>+IFERROR(+C33*('Regions &amp; Poverty'!$K33/100),"")</f>
        <v>-6.0428503840962397E-6</v>
      </c>
      <c r="E33" s="7">
        <f>+IFERROR(+C33*('Regions &amp; Poverty'!$K33/100)*('Regions &amp; Poverty'!$M33/100),"")</f>
        <v>-1.3294270845011728E-7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SG25f'!$U$4:$U$157)</f>
        <v>5.8864227522988701E-5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SG25f'!$U$4:$U$157)</f>
        <v>1.12940905172069E-4</v>
      </c>
      <c r="D35" s="7">
        <f>+IFERROR(+C35*('Regions &amp; Poverty'!$K35/100),"")</f>
        <v>1.8070544827531041E-6</v>
      </c>
      <c r="E35" s="7">
        <f>+IFERROR(+C35*('Regions &amp; Poverty'!$K35/100)*('Regions &amp; Poverty'!$M35/100),"")</f>
        <v>1.0842326896518624E-8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SG25f'!$U$4:$U$157)</f>
        <v>5.8864227522988701E-5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SG25f'!$U$4:$U$157)</f>
        <v>5.7600806839030101E-5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SG25f'!$U$4:$U$157)</f>
        <v>3.4821621101050898E-5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SG25f'!$U$4:$U$157)</f>
        <v>2.03368673574321E-5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SG25f'!$U$4:$U$157)</f>
        <v>7.8706394488821298E-4</v>
      </c>
      <c r="D40" s="7">
        <f>+IFERROR(+C40*('Regions &amp; Poverty'!$K40/100),"")</f>
        <v>1.7708938759984793E-4</v>
      </c>
      <c r="E40" s="7">
        <f>+IFERROR(+C40*('Regions &amp; Poverty'!$K40/100)*('Regions &amp; Poverty'!$M40/100),"")</f>
        <v>1.3281704069988594E-5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SG25f'!$U$4:$U$157)</f>
        <v>2.6911499376064399E-5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SG25f'!$U$4:$U$157)</f>
        <v>5.8864227522988701E-5</v>
      </c>
      <c r="D42" s="7">
        <f>+IFERROR(+C42*('Regions &amp; Poverty'!$K42/100),"")</f>
        <v>1.8836552807356384E-6</v>
      </c>
      <c r="E42" s="7">
        <f>+IFERROR(+C42*('Regions &amp; Poverty'!$K42/100)*('Regions &amp; Poverty'!$M42/100),"")</f>
        <v>9.4182764036781917E-9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SG25f'!$U$4:$U$157)</f>
        <v>2.0959742408552899E-4</v>
      </c>
      <c r="D43" s="7">
        <f>+IFERROR(+C43*('Regions &amp; Poverty'!$K43/100),"")</f>
        <v>1.0479871204276449E-6</v>
      </c>
      <c r="E43" s="7">
        <f>+IFERROR(+C43*('Regions &amp; Poverty'!$K43/100)*('Regions &amp; Poverty'!$M43/100),"")</f>
        <v>1.0479871204276449E-9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SG25f'!$U$4:$U$157)</f>
        <v>-1.3231149387520901E-4</v>
      </c>
      <c r="D44" s="7">
        <f>+IFERROR(+C44*('Regions &amp; Poverty'!$K44/100),"")</f>
        <v>-6.3509517060100329E-6</v>
      </c>
      <c r="E44" s="7">
        <f>+IFERROR(+C44*('Regions &amp; Poverty'!$K44/100)*('Regions &amp; Poverty'!$M44/100),"")</f>
        <v>-1.3972093753222073E-7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SG25f'!$U$4:$U$157)</f>
        <v>5.2781792360460001E-4</v>
      </c>
      <c r="D45" s="7">
        <f>+IFERROR(+C45*('Regions &amp; Poverty'!$K45/100),"")</f>
        <v>7.3894509304643992E-6</v>
      </c>
      <c r="E45" s="7">
        <f>+IFERROR(+C45*('Regions &amp; Poverty'!$K45/100)*('Regions &amp; Poverty'!$M45/100),"")</f>
        <v>1.4778901860928798E-8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SG25f'!$U$4:$U$157)</f>
        <v>7.8706394488821298E-4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SG25f'!$U$4:$U$157)</f>
        <v>2.0737225703969702E-3</v>
      </c>
      <c r="D47" s="7">
        <f>+IFERROR(+C47*('Regions &amp; Poverty'!$K47/100),"")</f>
        <v>6.94697061082985E-4</v>
      </c>
      <c r="E47" s="7">
        <f>+IFERROR(+C47*('Regions &amp; Poverty'!$K47/100)*('Regions &amp; Poverty'!$M47/100),"")</f>
        <v>6.2522735497468643E-5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SG25f'!$U$4:$U$157)</f>
        <v>7.0636829465366393E-5</v>
      </c>
      <c r="D48" s="7">
        <f>+IFERROR(+C48*('Regions &amp; Poverty'!$K48/100),"")</f>
        <v>1.0595524419804958E-6</v>
      </c>
      <c r="E48" s="7">
        <f>+IFERROR(+C48*('Regions &amp; Poverty'!$K48/100)*('Regions &amp; Poverty'!$M48/100),"")</f>
        <v>2.1191048839609917E-9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SG25f'!$U$4:$U$157)</f>
        <v>1.6949011940540401E-5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SG25f'!$U$4:$U$157)</f>
        <v>2.9686776119414301E-5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SG25f'!$U$4:$U$157)</f>
        <v>6.1121323426499802E-4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SG25f'!$U$4:$U$157)</f>
        <v>6.5074932029804996E-4</v>
      </c>
      <c r="D52" s="7">
        <f>+IFERROR(+C52*('Regions &amp; Poverty'!$K52/100),"")</f>
        <v>5.4012193584738148E-5</v>
      </c>
      <c r="E52" s="7">
        <f>+IFERROR(+C52*('Regions &amp; Poverty'!$K52/100)*('Regions &amp; Poverty'!$M52/100),"")</f>
        <v>1.1882682588642393E-6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SG25f'!$U$4:$U$157)</f>
        <v>7.6027810893255204E-3</v>
      </c>
      <c r="D53" s="7">
        <f>+IFERROR(+C53*('Regions &amp; Poverty'!$K53/100),"")</f>
        <v>1.0339782281482707E-3</v>
      </c>
      <c r="E53" s="7">
        <f>+IFERROR(+C53*('Regions &amp; Poverty'!$K53/100)*('Regions &amp; Poverty'!$M53/100),"")</f>
        <v>4.1359129125930829E-5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SG25f'!$U$4:$U$157)</f>
        <v>5.5809462511321297E-3</v>
      </c>
      <c r="D54" s="7">
        <f>+IFERROR(+C54*('Regions &amp; Poverty'!$K54/100),"")</f>
        <v>1.9700740266496417E-3</v>
      </c>
      <c r="E54" s="7">
        <f>+IFERROR(+C54*('Regions &amp; Poverty'!$K54/100)*('Regions &amp; Poverty'!$M54/100),"")</f>
        <v>2.0291762474491311E-4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SG25f'!$U$4:$U$157)</f>
        <v>6.1227860242063599E-3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SG25f'!$U$4:$U$157)</f>
        <v>6.1227860242063599E-3</v>
      </c>
      <c r="D56" s="7">
        <f>+IFERROR(+C56*('Regions &amp; Poverty'!$K56/100),"")</f>
        <v>4.1083894222424672E-3</v>
      </c>
      <c r="E56" s="7">
        <f>+IFERROR(+C56*('Regions &amp; Poverty'!$K56/100)*('Regions &amp; Poverty'!$M56/100),"")</f>
        <v>1.2530587737839525E-3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SG25f'!$U$4:$U$157)</f>
        <v>6.1121323426499802E-4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SG25f'!$U$4:$U$157)</f>
        <v>5.4495138392444002E-5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SG25f'!$U$4:$U$157)</f>
        <v>1.6644941734215199E-5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SG25f'!$U$4:$U$157)</f>
        <v>-1.03354850068522E-4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SG25f'!$U$4:$U$157)</f>
        <v>1.66669984423415E-4</v>
      </c>
      <c r="D61" s="7">
        <f>+IFERROR(+C61*('Regions &amp; Poverty'!$K61/100),"")</f>
        <v>1.5833648520224426E-5</v>
      </c>
      <c r="E61" s="7">
        <f>+IFERROR(+C61*('Regions &amp; Poverty'!$K61/100)*('Regions &amp; Poverty'!$M61/100),"")</f>
        <v>4.4334215856628387E-7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SG25f'!$U$4:$U$157)</f>
        <v>1.5877699376620801E-4</v>
      </c>
      <c r="D62" s="7">
        <f>+IFERROR(+C62*('Regions &amp; Poverty'!$K62/100),"")</f>
        <v>2.8262304890385028E-5</v>
      </c>
      <c r="E62" s="7">
        <f>+IFERROR(+C62*('Regions &amp; Poverty'!$K62/100)*('Regions &amp; Poverty'!$M62/100),"")</f>
        <v>1.8087875129846419E-6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SG25f'!$U$4:$U$157)</f>
        <v>4.0330555097684798E-4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SG25f'!$U$4:$U$157)</f>
        <v>5.8864227522988701E-5</v>
      </c>
      <c r="D64" s="7">
        <f>+IFERROR(+C64*('Regions &amp; Poverty'!$K64/100),"")</f>
        <v>1.4657192653224186E-5</v>
      </c>
      <c r="E64" s="7">
        <f>+IFERROR(+C64*('Regions &amp; Poverty'!$K64/100)*('Regions &amp; Poverty'!$M64/100),"")</f>
        <v>1.1725754122579348E-6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SG25f'!$U$4:$U$157)</f>
        <v>5.0139090910257697E-5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SG25f'!$U$4:$U$157)</f>
        <v>9.3484004952904605E-4</v>
      </c>
      <c r="D66" s="7">
        <f>+IFERROR(+C66*('Regions &amp; Poverty'!$K66/100),"")</f>
        <v>7.0113003714678451E-5</v>
      </c>
      <c r="E66" s="7">
        <f>+IFERROR(+C66*('Regions &amp; Poverty'!$K66/100)*('Regions &amp; Poverty'!$M66/100),"")</f>
        <v>9.114690482908199E-7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SG25f'!$U$4:$U$157)</f>
        <v>1.00784210331106E-2</v>
      </c>
      <c r="D67" s="7">
        <f>+IFERROR(+C67*('Regions &amp; Poverty'!$K67/100),"")</f>
        <v>2.136625259019447E-3</v>
      </c>
      <c r="E67" s="7">
        <f>+IFERROR(+C67*('Regions &amp; Poverty'!$K67/100)*('Regions &amp; Poverty'!$M67/100),"")</f>
        <v>9.1874886137836213E-5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SG25f'!$U$4:$U$157)</f>
        <v>3.00764262150407E-5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SG25f'!$U$4:$U$157)</f>
        <v>2.5541320582902197E-4</v>
      </c>
      <c r="D69" s="7">
        <f>+IFERROR(+C69*('Regions &amp; Poverty'!$K69/100),"")</f>
        <v>7.6623961748706597E-7</v>
      </c>
      <c r="E69" s="7">
        <f>+IFERROR(+C69*('Regions &amp; Poverty'!$K69/100)*('Regions &amp; Poverty'!$M69/100),"")</f>
        <v>7.6623961748706593E-10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SG25f'!$U$4:$U$157)</f>
        <v>4.3844261513475898E-4</v>
      </c>
      <c r="D70" s="7">
        <f>+IFERROR(+C70*('Regions &amp; Poverty'!$K70/100),"")</f>
        <v>1.0961065378368976E-5</v>
      </c>
      <c r="E70" s="7">
        <f>+IFERROR(+C70*('Regions &amp; Poverty'!$K70/100)*('Regions &amp; Poverty'!$M70/100),"")</f>
        <v>4.3844261513475905E-8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SG25f'!$U$4:$U$157)</f>
        <v>5.3141989622323797E-5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SG25f'!$U$4:$U$157)</f>
        <v>1.14093799910082E-4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SG25f'!$U$4:$U$157)</f>
        <v>2.9117302293259099E-5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SG25f'!$U$4:$U$157)</f>
        <v>5.8864227522988701E-5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SG25f'!$U$4:$U$157)</f>
        <v>4.3844261513475898E-4</v>
      </c>
      <c r="D75" s="7">
        <f>+IFERROR(+C75*('Regions &amp; Poverty'!$K75/100),"")</f>
        <v>4.3844261513475898E-7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SG25f'!$U$4:$U$157)</f>
        <v>9.2927623955993006E-5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SG25f'!$U$4:$U$157)</f>
        <v>2.4494019583216301E-4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SG25f'!$U$4:$U$157)</f>
        <v>2.2658069165260699E-3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SG25f'!$U$4:$U$157)</f>
        <v>5.7516919608113499E-4</v>
      </c>
      <c r="D79" s="7">
        <f>+IFERROR(+C79*('Regions &amp; Poverty'!$K79/100),"")</f>
        <v>1.4379229902028376E-5</v>
      </c>
      <c r="E79" s="7">
        <f>+IFERROR(+C79*('Regions &amp; Poverty'!$K79/100)*('Regions &amp; Poverty'!$M79/100),"")</f>
        <v>7.189614951014188E-8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SG25f'!$U$4:$U$157)</f>
        <v>1.30207268512705E-3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SG25f'!$U$4:$U$157)</f>
        <v>1.0727918781622601E-4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SG25f'!$U$4:$U$157)</f>
        <v>2.4434329124833798E-3</v>
      </c>
      <c r="D82" s="7">
        <f>+IFERROR(+C82*('Regions &amp; Poverty'!$K82/100),"")</f>
        <v>5.5465927113372711E-4</v>
      </c>
      <c r="E82" s="7">
        <f>+IFERROR(+C82*('Regions &amp; Poverty'!$K82/100)*('Regions &amp; Poverty'!$M82/100),"")</f>
        <v>2.8842282098953812E-5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SG25f'!$U$4:$U$157)</f>
        <v>4.3844261513475898E-4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SG25f'!$U$4:$U$157)</f>
        <v>6.1227860242063599E-3</v>
      </c>
      <c r="D84" s="7">
        <f>+IFERROR(+C84*('Regions &amp; Poverty'!$K84/100),"")</f>
        <v>2.3633954053436548E-3</v>
      </c>
      <c r="E84" s="7">
        <f>+IFERROR(+C84*('Regions &amp; Poverty'!$K84/100)*('Regions &amp; Poverty'!$M84/100),"")</f>
        <v>2.7651726242520759E-4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SG25f'!$U$4:$U$157)</f>
        <v>2.0959742408552899E-4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SG25f'!$U$4:$U$157)</f>
        <v>7.7694265538957505E-4</v>
      </c>
      <c r="D86" s="7">
        <f>+IFERROR(+C86*('Regions &amp; Poverty'!$K86/100),"")</f>
        <v>2.4862164972466403E-5</v>
      </c>
      <c r="E86" s="7">
        <f>+IFERROR(+C86*('Regions &amp; Poverty'!$K86/100)*('Regions &amp; Poverty'!$M86/100),"")</f>
        <v>7.4586494917399212E-8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SG25f'!$U$4:$U$157)</f>
        <v>6.6999931736927603E-3</v>
      </c>
      <c r="D87" s="7">
        <f>+IFERROR(+C87*('Regions &amp; Poverty'!$K87/100),"")</f>
        <v>3.9998959246945777E-3</v>
      </c>
      <c r="E87" s="7">
        <f>+IFERROR(+C87*('Regions &amp; Poverty'!$K87/100)*('Regions &amp; Poverty'!$M87/100),"")</f>
        <v>1.2719669040528758E-3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SG25f'!$U$4:$U$157)</f>
        <v>5.2016275379156097E-4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SG25f'!$U$4:$U$157)</f>
        <v>1.21885658303284E-3</v>
      </c>
      <c r="D89" s="7">
        <f>+IFERROR(+C89*('Regions &amp; Poverty'!$K89/100),"")</f>
        <v>9.4827042159954962E-4</v>
      </c>
      <c r="E89" s="7">
        <f>+IFERROR(+C89*('Regions &amp; Poverty'!$K89/100)*('Regions &amp; Poverty'!$M89/100),"")</f>
        <v>3.7172200526702347E-4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SG25f'!$U$4:$U$157)</f>
        <v>6.0699632019500797E-5</v>
      </c>
      <c r="D90" s="7">
        <f>+IFERROR(+C90*('Regions &amp; Poverty'!$K90/100),"")</f>
        <v>1.8209889605850238E-6</v>
      </c>
      <c r="E90" s="7">
        <f>+IFERROR(+C90*('Regions &amp; Poverty'!$K90/100)*('Regions &amp; Poverty'!$M90/100),"")</f>
        <v>1.4567911684680192E-8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SG25f'!$U$4:$U$157)</f>
        <v>6.1227860242063599E-3</v>
      </c>
      <c r="D91" s="7">
        <f>+IFERROR(+C91*('Regions &amp; Poverty'!$K91/100),"")</f>
        <v>3.0185335099337353E-3</v>
      </c>
      <c r="E91" s="7">
        <f>+IFERROR(+C91*('Regions &amp; Poverty'!$K91/100)*('Regions &amp; Poverty'!$M91/100),"")</f>
        <v>4.5881709350992776E-4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SG25f'!$U$4:$U$157)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SG25f'!$U$4:$U$157)</f>
        <v>3.4562722247566603E-4</v>
      </c>
      <c r="D93" s="7">
        <f>+IFERROR(+C93*('Regions &amp; Poverty'!$K93/100),"")</f>
        <v>6.9125444495133211E-7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SG25f'!$U$4:$U$157)</f>
        <v>6.7015483039094997E-4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SG25f'!$U$4:$U$157)</f>
        <v>1.1770224853176201E-3</v>
      </c>
      <c r="D95" s="7">
        <f>+IFERROR(+C95*('Regions &amp; Poverty'!$K95/100),"")</f>
        <v>8.0861444741320504E-4</v>
      </c>
      <c r="E95" s="7">
        <f>+IFERROR(+C95*('Regions &amp; Poverty'!$K95/100)*('Regions &amp; Poverty'!$M95/100),"")</f>
        <v>2.539049364877464E-4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SG25f'!$U$4:$U$157)</f>
        <v>6.1227860242063599E-3</v>
      </c>
      <c r="D96" s="7">
        <f>+IFERROR(+C96*('Regions &amp; Poverty'!$K96/100),"")</f>
        <v>3.6124437542817524E-4</v>
      </c>
      <c r="E96" s="7">
        <f>+IFERROR(+C96*('Regions &amp; Poverty'!$K96/100)*('Regions &amp; Poverty'!$M96/100),"")</f>
        <v>5.0574212559944529E-6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SG25f'!$U$4:$U$157)</f>
        <v>1.86193494267803E-3</v>
      </c>
      <c r="D97" s="7">
        <f>+IFERROR(+C97*('Regions &amp; Poverty'!$K97/100),"")</f>
        <v>1.3201118743587233E-3</v>
      </c>
      <c r="E97" s="7">
        <f>+IFERROR(+C97*('Regions &amp; Poverty'!$K97/100)*('Regions &amp; Poverty'!$M97/100),"")</f>
        <v>4.3959725416145481E-4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SG25f'!$U$4:$U$157)</f>
        <v>3.96008639839449E-4</v>
      </c>
      <c r="D98" s="7">
        <f>+IFERROR(+C98*('Regions &amp; Poverty'!$K98/100),"")</f>
        <v>1.1880259195183471E-6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SG25f'!$U$4:$U$157)</f>
        <v>3.80099516784472E-3</v>
      </c>
      <c r="D99" s="7">
        <f>+IFERROR(+C99*('Regions &amp; Poverty'!$K99/100),"")</f>
        <v>8.5902490793290671E-4</v>
      </c>
      <c r="E99" s="7">
        <f>+IFERROR(+C99*('Regions &amp; Poverty'!$K99/100)*('Regions &amp; Poverty'!$M99/100),"")</f>
        <v>5.7554668831504752E-5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SG25f'!$U$4:$U$157)</f>
        <v>6.1227860242063599E-3</v>
      </c>
      <c r="D100" s="7">
        <f>+IFERROR(+C100*('Regions &amp; Poverty'!$K100/100),"")</f>
        <v>2.7858676410138939E-3</v>
      </c>
      <c r="E100" s="7">
        <f>+IFERROR(+C100*('Regions &amp; Poverty'!$K100/100)*('Regions &amp; Poverty'!$M100/100),"")</f>
        <v>3.7887799917788958E-4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SG25f'!$U$4:$U$157)</f>
        <v>7.7942848973318601E-3</v>
      </c>
      <c r="D101" s="7">
        <f>+IFERROR(+C101*('Regions &amp; Poverty'!$K101/100),"")</f>
        <v>4.1699424200725456E-3</v>
      </c>
      <c r="E101" s="7">
        <f>+IFERROR(+C101*('Regions &amp; Poverty'!$K101/100)*('Regions &amp; Poverty'!$M101/100),"")</f>
        <v>9.0904744757581491E-4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SG25f'!$U$4:$U$157)</f>
        <v>2.2554917693822299E-4</v>
      </c>
      <c r="D102" s="7">
        <f>+IFERROR(+C102*('Regions &amp; Poverty'!$K102/100),"")</f>
        <v>8.1197703697760289E-6</v>
      </c>
      <c r="E102" s="7">
        <f>+IFERROR(+C102*('Regions &amp; Poverty'!$K102/100)*('Regions &amp; Poverty'!$M102/100),"")</f>
        <v>7.3077933327984269E-8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SG25f'!$U$4:$U$157)</f>
        <v>3.3902483328461999E-5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SG25f'!$U$4:$U$157)</f>
        <v>1.1893135232949601E-5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SG25f'!$U$4:$U$157)</f>
        <v>9.6418305437269696E-4</v>
      </c>
      <c r="D105" s="7">
        <f>+IFERROR(+C105*('Regions &amp; Poverty'!$K105/100),"")</f>
        <v>1.4462745815590453E-4</v>
      </c>
      <c r="E105" s="7">
        <f>+IFERROR(+C105*('Regions &amp; Poverty'!$K105/100)*('Regions &amp; Poverty'!$M105/100),"")</f>
        <v>4.3388237446771355E-6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SG25f'!$U$4:$U$157)</f>
        <v>1.19365741082048E-4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SG25f'!$U$4:$U$157)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SG25f'!$U$4:$U$157)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SG25f'!$U$4:$U$157)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SG25f'!$U$4:$U$157)</f>
        <v>7.0636829465366393E-5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SG25f'!$U$4:$U$157)</f>
        <v>8.3941773627790601E-4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SG25f'!$U$4:$U$157)</f>
        <v>7.2774396396936298E-4</v>
      </c>
      <c r="D112" s="7">
        <f>+IFERROR(+C112*('Regions &amp; Poverty'!$K112/100),"")</f>
        <v>4.4392381802131141E-5</v>
      </c>
      <c r="E112" s="7">
        <f>+IFERROR(+C112*('Regions &amp; Poverty'!$K112/100)*('Regions &amp; Poverty'!$M112/100),"")</f>
        <v>3.9953143621918031E-7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SG25f'!$U$4:$U$157)</f>
        <v>6.9629786350964101E-5</v>
      </c>
      <c r="D113" s="7">
        <f>+IFERROR(+C113*('Regions &amp; Poverty'!$K113/100),"")</f>
        <v>1.5318552997212103E-6</v>
      </c>
      <c r="E113" s="7">
        <f>+IFERROR(+C113*('Regions &amp; Poverty'!$K113/100)*('Regions &amp; Poverty'!$M113/100),"")</f>
        <v>9.1911317983272622E-9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SG25f'!$U$4:$U$157)</f>
        <v>-1.8572513784176101E-4</v>
      </c>
      <c r="D114" s="7">
        <f>+IFERROR(+C114*('Regions &amp; Poverty'!$K114/100),"")</f>
        <v>-5.5717541352528299E-6</v>
      </c>
      <c r="E114" s="7">
        <f>+IFERROR(+C114*('Regions &amp; Poverty'!$K114/100)*('Regions &amp; Poverty'!$M114/100),"")</f>
        <v>-4.457403308202264E-8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SG25f'!$U$4:$U$157)</f>
        <v>8.8573924087260102E-4</v>
      </c>
      <c r="D115" s="7">
        <f>+IFERROR(+C115*('Regions &amp; Poverty'!$K115/100),"")</f>
        <v>7.3516356992425888E-5</v>
      </c>
      <c r="E115" s="7">
        <f>+IFERROR(+C115*('Regions &amp; Poverty'!$K115/100)*('Regions &amp; Poverty'!$M115/100),"")</f>
        <v>1.1762617118788142E-6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SG25f'!$U$4:$U$157)</f>
        <v>7.0636829465366393E-5</v>
      </c>
      <c r="D116" s="7">
        <f>+IFERROR(+C116*('Regions &amp; Poverty'!$K116/100),"")</f>
        <v>2.684199519683923E-5</v>
      </c>
      <c r="E116" s="7">
        <f>+IFERROR(+C116*('Regions &amp; Poverty'!$K116/100)*('Regions &amp; Poverty'!$M116/100),"")</f>
        <v>3.9726152891322063E-6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SG25f'!$U$4:$U$157)</f>
        <v>4.5196460288501303E-5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SG25f'!$U$4:$U$157)</f>
        <v>4.6780345715202102E-4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SG25f'!$U$4:$U$157)</f>
        <v>3.4089769694112203E-5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SG25f'!$U$4:$U$157)</f>
        <v>-3.0749943611609699E-4</v>
      </c>
      <c r="D120" s="7">
        <f>+IFERROR(+C120*('Regions &amp; Poverty'!$K120/100),"")</f>
        <v>-7.6874859029024251E-6</v>
      </c>
      <c r="E120" s="7">
        <f>+IFERROR(+C120*('Regions &amp; Poverty'!$K120/100)*('Regions &amp; Poverty'!$M120/100),"")</f>
        <v>-5.3812401320316968E-8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SG25f'!$U$4:$U$157)</f>
        <v>4.3844261513475898E-4</v>
      </c>
      <c r="D121" s="7">
        <f>+IFERROR(+C121*('Regions &amp; Poverty'!$K121/100),"")</f>
        <v>8.7688523026951796E-7</v>
      </c>
      <c r="E121" s="7">
        <f>+IFERROR(+C121*('Regions &amp; Poverty'!$K121/100)*('Regions &amp; Poverty'!$M121/100),"")</f>
        <v>8.7688523026951799E-10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SG25f'!$U$4:$U$157)</f>
        <v>8.3468312151855804E-5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SG25f'!$U$4:$U$157)</f>
        <v>5.5461629229265001E-4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SG25f'!$U$4:$U$157)</f>
        <v>2.38379353144919E-4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SG25f'!$U$4:$U$157)</f>
        <v>1.93548881183388E-3</v>
      </c>
      <c r="D125" s="7">
        <f>+IFERROR(+C125*('Regions &amp; Poverty'!$K125/100),"")</f>
        <v>1.1690352423476635E-3</v>
      </c>
      <c r="E125" s="7">
        <f>+IFERROR(+C125*('Regions &amp; Poverty'!$K125/100)*('Regions &amp; Poverty'!$M125/100),"")</f>
        <v>2.7706135243639625E-4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SG25f'!$U$4:$U$157)</f>
        <v>6.26224783647757E-5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SG25f'!$U$4:$U$157)</f>
        <v>7.8706394488821298E-4</v>
      </c>
      <c r="D127" s="7">
        <f>+IFERROR(+C127*('Regions &amp; Poverty'!$K127/100),"")</f>
        <v>1.1727252778834373E-4</v>
      </c>
      <c r="E127" s="7">
        <f>+IFERROR(+C127*('Regions &amp; Poverty'!$K127/100)*('Regions &amp; Poverty'!$M127/100),"")</f>
        <v>4.6909011115337491E-6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SG25f'!$U$4:$U$157)</f>
        <v>4.6968253405048803E-3</v>
      </c>
      <c r="D128" s="7">
        <f>+IFERROR(+C128*('Regions &amp; Poverty'!$K128/100),"")</f>
        <v>1.7847936293918546E-3</v>
      </c>
      <c r="E128" s="7">
        <f>+IFERROR(+C128*('Regions &amp; Poverty'!$K128/100)*('Regions &amp; Poverty'!$M128/100),"")</f>
        <v>2.284535845621574E-4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SG25f'!$U$4:$U$157)</f>
        <v>7.0636829465366393E-5</v>
      </c>
      <c r="D129" s="7">
        <f>+IFERROR(+C129*('Regions &amp; Poverty'!$K129/100),"")</f>
        <v>1.7729844195806964E-5</v>
      </c>
      <c r="E129" s="7">
        <f>+IFERROR(+C129*('Regions &amp; Poverty'!$K129/100)*('Regions &amp; Poverty'!$M129/100),"")</f>
        <v>1.2056294053148737E-6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SG25f'!$U$4:$U$157)</f>
        <v>6.1227860242063599E-3</v>
      </c>
      <c r="D130" s="7">
        <f>+IFERROR(+C130*('Regions &amp; Poverty'!$K130/100),"")</f>
        <v>3.2022170906599264E-3</v>
      </c>
      <c r="E130" s="7">
        <f>+IFERROR(+C130*('Regions &amp; Poverty'!$K130/100)*('Regions &amp; Poverty'!$M130/100),"")</f>
        <v>5.3477025414020764E-4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SG25f'!$U$4:$U$157)</f>
        <v>1.23749959056361E-4</v>
      </c>
      <c r="D131" s="7">
        <f>+IFERROR(+C131*('Regions &amp; Poverty'!$K131/100),"")</f>
        <v>3.9599986898035522E-6</v>
      </c>
      <c r="E131" s="7">
        <f>+IFERROR(+C131*('Regions &amp; Poverty'!$K131/100)*('Regions &amp; Poverty'!$M131/100),"")</f>
        <v>1.5839994759214209E-8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SG25f'!$U$4:$U$157)</f>
        <v>7.8706394488821298E-4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SG25f'!$U$4:$U$157)</f>
        <v>3.0773284937325103E-5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SG25f'!$U$4:$U$157)</f>
        <v>4.2106236009448699E-5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SG25f'!$U$4:$U$157)</f>
        <v>3.6623176815873803E-5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SG25f'!$U$4:$U$157)</f>
        <v>1.6309168831782799E-5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SG25f'!$U$4:$U$157)</f>
        <v>6.6999931736927603E-3</v>
      </c>
      <c r="D137" s="7">
        <f>+IFERROR(+C137*('Regions &amp; Poverty'!$K137/100),"")</f>
        <v>2.8139971329509592E-3</v>
      </c>
      <c r="E137" s="7">
        <f>+IFERROR(+C137*('Regions &amp; Poverty'!$K137/100)*('Regions &amp; Poverty'!$M137/100),"")</f>
        <v>4.6712352406985924E-4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SG25f'!$U$4:$U$157)</f>
        <v>4.3844261513475898E-4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SG25f'!$U$4:$U$157)</f>
        <v>6.1121323426499802E-4</v>
      </c>
      <c r="D139" s="7">
        <f>+IFERROR(+C139*('Regions &amp; Poverty'!$K139/100),"")</f>
        <v>2.3470588195775925E-4</v>
      </c>
      <c r="E139" s="7">
        <f>+IFERROR(+C139*('Regions &amp; Poverty'!$K139/100)*('Regions &amp; Poverty'!$M139/100),"")</f>
        <v>3.5909999939537162E-5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SG25f'!$U$4:$U$157)</f>
        <v>7.5563879106540803E-3</v>
      </c>
      <c r="D140" s="7">
        <f>+IFERROR(+C140*('Regions &amp; Poverty'!$K140/100),"")</f>
        <v>3.7101864641311535E-3</v>
      </c>
      <c r="E140" s="7">
        <f>+IFERROR(+C140*('Regions &amp; Poverty'!$K140/100)*('Regions &amp; Poverty'!$M140/100),"")</f>
        <v>7.3832710636209946E-4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SG25f'!$U$4:$U$157)</f>
        <v>5.4257800089446001E-4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SG25f'!$U$4:$U$157)</f>
        <v>3.91782430122E-4</v>
      </c>
      <c r="D142" s="7">
        <f>+IFERROR(+C142*('Regions &amp; Poverty'!$K142/100),"")</f>
        <v>1.8413774215734001E-5</v>
      </c>
      <c r="E142" s="7">
        <f>+IFERROR(+C142*('Regions &amp; Poverty'!$K142/100)*('Regions &amp; Poverty'!$M142/100),"")</f>
        <v>1.8413774215734002E-7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SG25f'!$U$4:$U$157)</f>
        <v>3.91782430122E-4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SG25f'!$U$4:$U$157)</f>
        <v>8.3941773627790601E-4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SG25f'!$U$4:$U$157)</f>
        <v>4.7278753957666201E-4</v>
      </c>
      <c r="D145" s="7">
        <f>+IFERROR(+C145*('Regions &amp; Poverty'!$K145/100),"")</f>
        <v>9.4557507915332412E-6</v>
      </c>
      <c r="E145" s="7">
        <f>+IFERROR(+C145*('Regions &amp; Poverty'!$K145/100)*('Regions &amp; Poverty'!$M145/100),"")</f>
        <v>3.7823003166132964E-8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SG25f'!$U$4:$U$157)</f>
        <v>4.3275408885422398E-4</v>
      </c>
      <c r="D146" s="7">
        <f>+IFERROR(+C146*('Regions &amp; Poverty'!$K146/100),"")</f>
        <v>1.298262266562672E-6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SG25f'!$U$4:$U$157)</f>
        <v>1.7056163824187901E-3</v>
      </c>
      <c r="D147" s="7">
        <f>+IFERROR(+C147*('Regions &amp; Poverty'!$K147/100),"")</f>
        <v>8.3745764376762591E-4</v>
      </c>
      <c r="E147" s="7">
        <f>+IFERROR(+C147*('Regions &amp; Poverty'!$K147/100)*('Regions &amp; Poverty'!$M147/100),"")</f>
        <v>1.2896847714021439E-4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SG25f'!$U$4:$U$157)</f>
        <v>1.1497970009937801E-3</v>
      </c>
      <c r="D148" s="7">
        <f>+IFERROR(+C148*('Regions &amp; Poverty'!$K148/100),"")</f>
        <v>3.9782976234384792E-4</v>
      </c>
      <c r="E148" s="7">
        <f>+IFERROR(+C148*('Regions &amp; Poverty'!$K148/100)*('Regions &amp; Poverty'!$M148/100),"")</f>
        <v>4.0976465521416339E-5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SG25f'!$U$4:$U$157)</f>
        <v>1.9369346919705E-5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SG25f'!$U$4:$U$157)</f>
        <v>3.3001419523270701E-4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SG25f'!$U$4:$U$157)</f>
        <v>-1.4373009662147201E-4</v>
      </c>
      <c r="D151" s="7">
        <f>+IFERROR(+C151*('Regions &amp; Poverty'!$K151/100),"")</f>
        <v>-4.3119028986441605E-7</v>
      </c>
      <c r="E151" s="7">
        <f>+IFERROR(+C151*('Regions &amp; Poverty'!$K151/100)*('Regions &amp; Poverty'!$M151/100),"")</f>
        <v>-4.3119028986441604E-10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SG25f'!$U$4:$U$157)</f>
        <v>8.2100618651931807E-6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SG25f'!$U$4:$U$157)</f>
        <v>3.91782430122E-4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SG25f'!$U$4:$U$157)</f>
        <v>-1.01460957625922E-4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SG25f'!$U$4:$U$157)</f>
        <v>1.12096894328989E-3</v>
      </c>
      <c r="D155" s="7">
        <f>+IFERROR(+C155*('Regions &amp; Poverty'!$K155/100),"")</f>
        <v>3.1387130412116913E-5</v>
      </c>
      <c r="E155" s="7">
        <f>+IFERROR(+C155*('Regions &amp; Poverty'!$K155/100)*('Regions &amp; Poverty'!$M155/100),"")</f>
        <v>1.8832278247270147E-7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SG25f'!$U$4:$U$157)</f>
        <v>7.0636829465366393E-5</v>
      </c>
      <c r="D156" s="7">
        <f>+IFERROR(+C156*('Regions &amp; Poverty'!$K156/100),"")</f>
        <v>9.2534246599629977E-6</v>
      </c>
      <c r="E156" s="7">
        <f>+IFERROR(+C156*('Regions &amp; Poverty'!$K156/100)*('Regions &amp; Poverty'!$M156/100),"")</f>
        <v>3.0536301377877893E-7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SG25f'!$U$4:$U$157)</f>
        <v>4.3844261513475898E-4</v>
      </c>
      <c r="D157" s="7">
        <f>+IFERROR(+C157*('Regions &amp; Poverty'!$K157/100),"")</f>
        <v>8.2427211645334683E-5</v>
      </c>
      <c r="E157" s="7">
        <f>+IFERROR(+C157*('Regions &amp; Poverty'!$K157/100)*('Regions &amp; Poverty'!$M157/100),"")</f>
        <v>3.7092245240400604E-6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SG25f'!$U$4:$U$157)</f>
        <v>1.6472892970757799E-3</v>
      </c>
      <c r="D158" s="7">
        <f>+IFERROR(+C158*('Regions &amp; Poverty'!$K158/100),"")</f>
        <v>2.7345002331457949E-4</v>
      </c>
      <c r="E158" s="7">
        <f>+IFERROR(+C158*('Regions &amp; Poverty'!$K158/100)*('Regions &amp; Poverty'!$M158/100),"")</f>
        <v>1.3399051142414395E-5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SG25f'!$U$4:$U$157)</f>
        <v>8.7203754573325902E-4</v>
      </c>
      <c r="D159" s="7">
        <f>+IFERROR(+C159*('Regions &amp; Poverty'!$K159/100),"")</f>
        <v>5.0142158879662392E-4</v>
      </c>
      <c r="E159" s="7">
        <f>+IFERROR(+C159*('Regions &amp; Poverty'!$K159/100)*('Regions &amp; Poverty'!$M159/100),"")</f>
        <v>1.4791936869500404E-4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SG25f'!$U$4:$U$157)</f>
        <v>6.4444357335985002E-4</v>
      </c>
      <c r="D160" s="7">
        <f>+IFERROR(+C160*('Regions &amp; Poverty'!$K160/100),"")</f>
        <v>1.3791092469900789E-4</v>
      </c>
      <c r="E160" s="7">
        <f>+IFERROR(+C160*('Regions &amp; Poverty'!$K160/100)*('Regions &amp; Poverty'!$M160/100),"")</f>
        <v>7.1713680843484112E-6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0.18566063965377858</v>
      </c>
      <c r="D162" s="52">
        <f t="shared" si="0"/>
        <v>5.9726210366593563E-2</v>
      </c>
      <c r="E162" s="37">
        <f t="shared" si="0"/>
        <v>1.0804855545456609E-2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53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1.0535625760601504E-2</v>
      </c>
      <c r="D167" s="53">
        <f>+SUMIF('Regions &amp; Poverty'!$F$3:$F$160,$B167,D$3:D$160)</f>
        <v>3.2732797780330174E-3</v>
      </c>
      <c r="E167" s="37">
        <f>+SUMIF('Regions &amp; Poverty'!$F$3:$F$160,$B167,E$3:E$160)</f>
        <v>5.3083365290574659E-4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1.1360135024191765E-2</v>
      </c>
      <c r="D168" s="53">
        <f>+SUMIF('Regions &amp; Poverty'!$F$3:$F$160,$B168,D$3:D$160)</f>
        <v>3.1359901085453012E-3</v>
      </c>
      <c r="E168" s="37">
        <f>+SUMIF('Regions &amp; Poverty'!$F$3:$F$160,$B168,E$3:E$160)</f>
        <v>5.864745839087701E-4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53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2.6984310422570212E-2</v>
      </c>
      <c r="D170" s="53">
        <f>+SUMIF('Regions &amp; Poverty'!$F$3:$F$160,$B170,D$3:D$160)</f>
        <v>1.2092534741146086E-2</v>
      </c>
      <c r="E170" s="37">
        <f>+SUMIF('Regions &amp; Poverty'!$F$3:$F$160,$B170,E$3:E$160)</f>
        <v>3.0552896555246169E-3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53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9.8361830130266878E-2</v>
      </c>
      <c r="D172" s="53">
        <f>+SUMIF('Regions &amp; Poverty'!$F$3:$F$160,$B172,D$3:D$160)</f>
        <v>3.7728942008988312E-2</v>
      </c>
      <c r="E172" s="37">
        <f>+SUMIF('Regions &amp; Poverty'!$F$3:$F$160,$B172,E$3:E$160)</f>
        <v>6.4884832224576415E-3</v>
      </c>
      <c r="F172" s="37"/>
    </row>
    <row r="173" spans="1:7" x14ac:dyDescent="0.35">
      <c r="A173" s="10" t="s">
        <v>352</v>
      </c>
      <c r="B173" s="10"/>
      <c r="C173" s="38">
        <f>+SUM(C166:C172)</f>
        <v>0.14724190133763038</v>
      </c>
      <c r="D173" s="54">
        <f>+SUM(D166:D172)</f>
        <v>5.6230746636712715E-2</v>
      </c>
      <c r="E173" s="38">
        <f>+SUM(E166:E172)</f>
        <v>1.0661081114796776E-2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1.909662875464215E-4</v>
      </c>
      <c r="D174" s="53">
        <f>+SUMIF('Regions &amp; Poverty'!$F$3:$F$160,$B174,D$3:D$160)</f>
        <v>1.6540847933959823E-5</v>
      </c>
      <c r="E174" s="37">
        <f>+SUMIF('Regions &amp; Poverty'!$F$3:$F$160,$B174,E$3:E$160)</f>
        <v>1.181993688661613E-6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1.0974470672849349E-3</v>
      </c>
      <c r="D175" s="53">
        <f>+SUMIF('Regions &amp; Poverty'!$F$3:$F$160,$B175,D$3:D$160)</f>
        <v>6.1335621213248371E-5</v>
      </c>
      <c r="E175" s="37">
        <f>+SUMIF('Regions &amp; Poverty'!$F$3:$F$160,$B175,E$3:E$160)</f>
        <v>2.3756489700176502E-6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-7.29920364291597E-4</v>
      </c>
      <c r="D176" s="53">
        <f>+SUMIF('Regions &amp; Poverty'!$F$3:$F$160,$B176,D$3:D$160)</f>
        <v>-3.2204802750883831E-5</v>
      </c>
      <c r="E176" s="37">
        <f>+SUMIF('Regions &amp; Poverty'!$F$3:$F$160,$B176,E$3:E$160)</f>
        <v>-8.0137206093220131E-7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-8.9389714686553706E-5</v>
      </c>
      <c r="D177" s="53">
        <f>+SUMIF('Regions &amp; Poverty'!$F$3:$F$160,$B177,D$3:D$160)</f>
        <v>-3.8437577315218092E-6</v>
      </c>
      <c r="E177" s="37">
        <f>+SUMIF('Regions &amp; Poverty'!$F$3:$F$160,$B177,E$3:E$160)</f>
        <v>-7.6875154630436188E-8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-6.6028145133334155E-4</v>
      </c>
      <c r="D178" s="53">
        <f>+SUMIF('Regions &amp; Poverty'!$F$3:$F$160,$B178,D$3:D$160)</f>
        <v>-1.1338208260039853E-5</v>
      </c>
      <c r="E178" s="37">
        <f>+SUMIF('Regions &amp; Poverty'!$F$3:$F$160,$B178,E$3:E$160)</f>
        <v>-8.4265633715353206E-8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-1.9117817548013592E-4</v>
      </c>
      <c r="D179" s="54">
        <f t="shared" ref="D179" si="2">+SUM(D174:D178)</f>
        <v>3.0489700404762697E-5</v>
      </c>
      <c r="E179" s="38">
        <f t="shared" ref="E179" si="3">+SUM(E174:E178)</f>
        <v>2.5951298094012725E-6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3.5365384352842479E-5</v>
      </c>
      <c r="D180" s="54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2.0020681177221903E-4</v>
      </c>
      <c r="D181" s="54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1.154350314039772E-3</v>
      </c>
      <c r="D182" s="53">
        <f>+SUMIF('Regions &amp; Poverty'!$F$3:$F$160,$B182,D$3:D$160)</f>
        <v>1.1600682746138053E-5</v>
      </c>
      <c r="E182" s="37">
        <f>+SUMIF('Regions &amp; Poverty'!$F$3:$F$160,$B182,E$3:E$160)</f>
        <v>3.2728284903560166E-8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9.3044759445916891E-3</v>
      </c>
      <c r="D183" s="53">
        <f>+SUMIF('Regions &amp; Poverty'!$F$3:$F$160,$B183,D$3:D$160)</f>
        <v>7.3086378817246664E-4</v>
      </c>
      <c r="E183" s="37">
        <f>+SUMIF('Regions &amp; Poverty'!$F$3:$F$160,$B183,E$3:E$160)</f>
        <v>3.1118335641596143E-5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3.5318414732683198E-4</v>
      </c>
      <c r="D184" s="53">
        <f>+SUMIF('Regions &amp; Poverty'!$F$3:$F$160,$B184,D$3:D$160)</f>
        <v>5.4884816494589684E-5</v>
      </c>
      <c r="E184" s="37">
        <f>+SUMIF('Regions &amp; Poverty'!$F$3:$F$160,$B184,E$3:E$160)</f>
        <v>5.48572681310982E-6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1.4639045878343828E-2</v>
      </c>
      <c r="D185" s="53">
        <f>+SUMIF('Regions &amp; Poverty'!$F$3:$F$160,$B185,D$3:D$160)</f>
        <v>2.4436648014303599E-3</v>
      </c>
      <c r="E185" s="37">
        <f>+SUMIF('Regions &amp; Poverty'!$F$3:$F$160,$B185,E$3:E$160)</f>
        <v>9.9223361740216607E-5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2.5451056284302123E-2</v>
      </c>
      <c r="D186" s="54">
        <f t="shared" ref="D186" si="5">+SUM(D182:D185)</f>
        <v>3.2410140888435544E-3</v>
      </c>
      <c r="E186" s="38">
        <f t="shared" ref="E186" si="6">+SUM(E182:E185)</f>
        <v>1.3586015247982612E-4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3.1801169495524362E-4</v>
      </c>
      <c r="D187" s="53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2.060763021561705E-4</v>
      </c>
      <c r="D188" s="53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1.6730659748323501E-3</v>
      </c>
      <c r="D189" s="53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2.1971539719437645E-3</v>
      </c>
      <c r="D190" s="54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2.08995514174327E-3</v>
      </c>
      <c r="D191" s="53">
        <f>+SUMIF('Regions &amp; Poverty'!$F$3:$F$160,$B191,D$3:D$160)</f>
        <v>1.7893188842425285E-5</v>
      </c>
      <c r="E191" s="37">
        <f>+SUMIF('Regions &amp; Poverty'!$F$3:$F$160,$B191,E$3:E$160)</f>
        <v>5.3649892147489406E-8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3.5790075759185133E-3</v>
      </c>
      <c r="D192" s="53">
        <f>+SUMIF('Regions &amp; Poverty'!$F$3:$F$160,$B192,D$3:D$160)</f>
        <v>9.6768106753157671E-5</v>
      </c>
      <c r="E192" s="37">
        <f>+SUMIF('Regions &amp; Poverty'!$F$3:$F$160,$B192,E$3:E$160)</f>
        <v>3.7547119104012929E-6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5.6689627176617838E-3</v>
      </c>
      <c r="D193" s="54">
        <f t="shared" ref="D193" si="11">+SUM(D191:D192)</f>
        <v>1.1466129559558296E-4</v>
      </c>
      <c r="E193" s="38">
        <f t="shared" ref="E193" si="12">+SUM(E191:E192)</f>
        <v>3.8083618025487824E-6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1.764782428423606E-4</v>
      </c>
      <c r="D194" s="54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3.4778872533848197E-5</v>
      </c>
      <c r="D195" s="53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3.2722482914975017E-3</v>
      </c>
      <c r="D196" s="53">
        <f>+SUMIF('Regions &amp; Poverty'!$F$3:$F$160,$B196,D$3:D$160)</f>
        <v>1.0929864503694483E-4</v>
      </c>
      <c r="E196" s="37">
        <f>+SUMIF('Regions &amp; Poverty'!$F$3:$F$160,$B196,E$3:E$160)</f>
        <v>1.5107865680577151E-6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1.573665914721929E-3</v>
      </c>
      <c r="D197" s="53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4.8806930787532784E-3</v>
      </c>
      <c r="D198" s="54">
        <f t="shared" ref="D198" si="14">+SUM(D195:D197)</f>
        <v>1.0929864503694483E-4</v>
      </c>
      <c r="E198" s="38">
        <f t="shared" ref="E198" si="15">+SUM(E195:E197)</f>
        <v>1.5107865680577151E-6</v>
      </c>
      <c r="F198" s="38"/>
    </row>
    <row r="199" spans="1:6" x14ac:dyDescent="0.35">
      <c r="A199" s="4"/>
      <c r="B199" s="4"/>
      <c r="C199" s="37"/>
      <c r="D199" s="53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9.3613843607883633E-4</v>
      </c>
      <c r="D200" s="53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6.5537590535856283E-3</v>
      </c>
      <c r="D201" s="53">
        <f t="shared" ref="D201:E201" si="19">+SUM(D198,D189)</f>
        <v>1.0929864503694483E-4</v>
      </c>
      <c r="E201" s="37">
        <f t="shared" si="19"/>
        <v>1.5107865680577151E-6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0.18144299045561163</v>
      </c>
      <c r="D202" s="53">
        <f t="shared" ref="D202:E202" si="21">+SUM(D173,D179,D182:D185,D193,D196)</f>
        <v>5.972621036659357E-2</v>
      </c>
      <c r="E202" s="37">
        <f t="shared" si="21"/>
        <v>1.0804855545456607E-2</v>
      </c>
      <c r="F202" s="37"/>
    </row>
    <row r="203" spans="1:6" x14ac:dyDescent="0.35">
      <c r="A203" s="4" t="s">
        <v>426</v>
      </c>
      <c r="B203" s="4"/>
      <c r="C203" s="37">
        <f>+SUM(C173,C174:C176,C183:C185,C193,C196)</f>
        <v>0.18103831130759176</v>
      </c>
      <c r="D203" s="53">
        <f t="shared" ref="D203:E203" si="22">+SUM(D173,D174:D176,D183:D185,D193,D196)</f>
        <v>5.9729791649838999E-2</v>
      </c>
      <c r="E203" s="37">
        <f t="shared" si="22"/>
        <v>1.080498395796005E-2</v>
      </c>
      <c r="F203" s="37"/>
    </row>
    <row r="204" spans="1:6" x14ac:dyDescent="0.35">
      <c r="A204" s="3" t="s">
        <v>351</v>
      </c>
      <c r="B204" s="3"/>
      <c r="C204" s="37">
        <f t="shared" ref="C204" si="23">+SUM(C173,C179:C185,C190,C193:C194,C198)</f>
        <v>0.18566063965377858</v>
      </c>
      <c r="D204" s="53">
        <f t="shared" ref="D204:E204" si="24">+SUM(D173,D179:D185,D190,D193:D194,D198)</f>
        <v>5.972621036659357E-2</v>
      </c>
      <c r="E204" s="37">
        <f t="shared" si="24"/>
        <v>1.0804855545456607E-2</v>
      </c>
      <c r="F204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SG25f'!$B$4:$B$157)</f>
        <v>6.4049406686024256E-3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SG25f'!$B$4:$B$157)</f>
        <v>5.4093567450645723E-3</v>
      </c>
      <c r="D4" s="7">
        <f>+IFERROR(+C4*('Regions &amp; Poverty'!$K4/100),"")</f>
        <v>1.6282163802644363E-3</v>
      </c>
      <c r="E4" s="7">
        <f>+IFERROR(+C4*('Regions &amp; Poverty'!$K4/100)*('Regions &amp; Poverty'!$M4/100),"")</f>
        <v>1.5630877250538588E-4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SG25f'!$B$4:$B$157)</f>
        <v>2.4533992980944685E-4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SG25f'!$B$4:$B$157)</f>
        <v>9.6276909161136491E-4</v>
      </c>
      <c r="D6" s="7">
        <f>+IFERROR(+C6*('Regions &amp; Poverty'!$K6/100),"")</f>
        <v>1.6367074557393206E-5</v>
      </c>
      <c r="E6" s="7">
        <f>+IFERROR(+C6*('Regions &amp; Poverty'!$K6/100)*('Regions &amp; Poverty'!$M6/100),"")</f>
        <v>1.6367074557393207E-7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SG25f'!$B$4:$B$157)</f>
        <v>2.5446382257286997E-4</v>
      </c>
      <c r="D7" s="7">
        <f>+IFERROR(+C7*('Regions &amp; Poverty'!$K7/100),"")</f>
        <v>8.1428423223318398E-6</v>
      </c>
      <c r="E7" s="7">
        <f>+IFERROR(+C7*('Regions &amp; Poverty'!$K7/100)*('Regions &amp; Poverty'!$M7/100),"")</f>
        <v>2.4428526966995521E-8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SG25f'!$B$4:$B$157)</f>
        <v>9.3091211031189958E-4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SG25f'!$B$4:$B$157)</f>
        <v>2.8618745682609326E-4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SG25f'!$B$4:$B$157)</f>
        <v>4.3960477385593752E-4</v>
      </c>
      <c r="D10" s="7">
        <f>+IFERROR(+C10*('Regions &amp; Poverty'!$K10/100),"")</f>
        <v>2.1980238692796878E-6</v>
      </c>
      <c r="E10" s="7">
        <f>+IFERROR(+C10*('Regions &amp; Poverty'!$K10/100)*('Regions &amp; Poverty'!$M10/100),"")</f>
        <v>4.3960477385593754E-9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SG25f'!$B$4:$B$157)</f>
        <v>7.7022033390969488E-4</v>
      </c>
      <c r="D11" s="7">
        <f>+IFERROR(+C11*('Regions &amp; Poverty'!$K11/100),"")</f>
        <v>5.6765238609144514E-4</v>
      </c>
      <c r="E11" s="7">
        <f>+IFERROR(+C11*('Regions &amp; Poverty'!$K11/100)*('Regions &amp; Poverty'!$M11/100),"")</f>
        <v>1.8391937309362823E-4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SG25f'!$B$4:$B$157)</f>
        <v>3.1415264236274269E-4</v>
      </c>
      <c r="D12" s="7">
        <f>+IFERROR(+C12*('Regions &amp; Poverty'!$K12/100),"")</f>
        <v>1.5550555796955764E-4</v>
      </c>
      <c r="E12" s="7">
        <f>+IFERROR(+C12*('Regions &amp; Poverty'!$K12/100)*('Regions &amp; Poverty'!$M12/100),"")</f>
        <v>3.4833244985180908E-5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SG25f'!$B$4:$B$157)</f>
        <v>5.5610899321643665E-4</v>
      </c>
      <c r="D13" s="7">
        <f>+IFERROR(+C13*('Regions &amp; Poverty'!$K13/100),"")</f>
        <v>2.4301963003558284E-4</v>
      </c>
      <c r="E13" s="7">
        <f>+IFERROR(+C13*('Regions &amp; Poverty'!$K13/100)*('Regions &amp; Poverty'!$M13/100),"")</f>
        <v>2.6975178933949697E-5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SG25f'!$B$4:$B$157)</f>
        <v>2.5689598858534515E-2</v>
      </c>
      <c r="D14" s="7">
        <f>+IFERROR(+C14*('Regions &amp; Poverty'!$K14/100),"")</f>
        <v>4.7525757888288852E-3</v>
      </c>
      <c r="E14" s="7">
        <f>+IFERROR(+C14*('Regions &amp; Poverty'!$K14/100)*('Regions &amp; Poverty'!$M14/100),"")</f>
        <v>1.5683500103135322E-4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SG25f'!$B$4:$B$157)</f>
        <v>2.0509178748643833E-4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SG25f'!$B$4:$B$157)</f>
        <v>9.2561537448895229E-4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SG25f'!$B$4:$B$157)</f>
        <v>1.5667808748363505E-4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SG25f'!$B$4:$B$157)</f>
        <v>3.7894492559110857E-4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SG25f'!$B$4:$B$157)</f>
        <v>7.5699857861569351E-6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SG25f'!$B$4:$B$157)</f>
        <v>1.326783044047423E-4</v>
      </c>
      <c r="D20" s="7">
        <f>+IFERROR(+C20*('Regions &amp; Poverty'!$K20/100),"")</f>
        <v>9.4201596127367032E-6</v>
      </c>
      <c r="E20" s="7">
        <f>+IFERROR(+C20*('Regions &amp; Poverty'!$K20/100)*('Regions &amp; Poverty'!$M20/100),"")</f>
        <v>3.2028542683304795E-7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SG25f'!$B$4:$B$157)</f>
        <v>2.3758051953220757E-3</v>
      </c>
      <c r="D21" s="7">
        <f>+IFERROR(+C21*('Regions &amp; Poverty'!$K21/100),"")</f>
        <v>1.0215962339884925E-4</v>
      </c>
      <c r="E21" s="7">
        <f>+IFERROR(+C21*('Regions &amp; Poverty'!$K21/100)*('Regions &amp; Poverty'!$M21/100),"")</f>
        <v>2.0431924679769848E-6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SG25f'!$B$4:$B$157)</f>
        <v>1.2565239456442106E-3</v>
      </c>
      <c r="D22" s="7">
        <f>+IFERROR(+C22*('Regions &amp; Poverty'!$K22/100),"")</f>
        <v>2.7643526804172635E-5</v>
      </c>
      <c r="E22" s="7">
        <f>+IFERROR(+C22*('Regions &amp; Poverty'!$K22/100)*('Regions &amp; Poverty'!$M22/100),"")</f>
        <v>1.1057410721669054E-7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SG25f'!$B$4:$B$157)</f>
        <v>2.1643456026256965E-4</v>
      </c>
      <c r="D23" s="7">
        <f>+IFERROR(+C23*('Regions &amp; Poverty'!$K23/100),"")</f>
        <v>3.9391089967787678E-5</v>
      </c>
      <c r="E23" s="7">
        <f>+IFERROR(+C23*('Regions &amp; Poverty'!$K23/100)*('Regions &amp; Poverty'!$M23/100),"")</f>
        <v>2.2846832181316851E-6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SG25f'!$B$4:$B$157)</f>
        <v>3.5339438834046209E-4</v>
      </c>
      <c r="D24" s="7">
        <f>+IFERROR(+C24*('Regions &amp; Poverty'!$K24/100),"")</f>
        <v>2.3430047946972635E-4</v>
      </c>
      <c r="E24" s="7">
        <f>+IFERROR(+C24*('Regions &amp; Poverty'!$K24/100)*('Regions &amp; Poverty'!$M24/100),"")</f>
        <v>7.7553458704479424E-5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SG25f'!$B$4:$B$157)</f>
        <v>2.6364215632806298E-4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SG25f'!$B$4:$B$157)</f>
        <v>3.0669839877995702E-4</v>
      </c>
      <c r="D26" s="7">
        <f>+IFERROR(+C26*('Regions &amp; Poverty'!$K26/100),"")</f>
        <v>3.9870791841394413E-6</v>
      </c>
      <c r="E26" s="7">
        <f>+IFERROR(+C26*('Regions &amp; Poverty'!$K26/100)*('Regions &amp; Poverty'!$M26/100),"")</f>
        <v>3.189663347311553E-8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SG25f'!$B$4:$B$157)</f>
        <v>0.19260464674025482</v>
      </c>
      <c r="D27" s="7">
        <f>+IFERROR(+C27*('Regions &amp; Poverty'!$K27/100),"")</f>
        <v>6.1633486956881546E-3</v>
      </c>
      <c r="E27" s="7">
        <f>+IFERROR(+C27*('Regions &amp; Poverty'!$K27/100)*('Regions &amp; Poverty'!$M27/100),"")</f>
        <v>1.8490046087064463E-5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SG25f'!$B$4:$B$157)</f>
        <v>2.2958068301231989E-4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SG25f'!$B$4:$B$157)</f>
        <v>1.0087971577398161E-3</v>
      </c>
      <c r="D29" s="7">
        <f>+IFERROR(+C29*('Regions &amp; Poverty'!$K29/100),"")</f>
        <v>2.8145440700940864E-4</v>
      </c>
      <c r="E29" s="7">
        <f>+IFERROR(+C29*('Regions &amp; Poverty'!$K29/100)*('Regions &amp; Poverty'!$M29/100),"")</f>
        <v>2.5330896630846779E-5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SG25f'!$B$4:$B$157)</f>
        <v>7.0803984399278141E-4</v>
      </c>
      <c r="D30" s="7">
        <f>+IFERROR(+C30*('Regions &amp; Poverty'!$K30/100),"")</f>
        <v>1.6992956255826753E-4</v>
      </c>
      <c r="E30" s="7">
        <f>+IFERROR(+C30*('Regions &amp; Poverty'!$K30/100)*('Regions &amp; Poverty'!$M30/100),"")</f>
        <v>1.30845763169866E-5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SG25f'!$B$4:$B$157)</f>
        <v>2.8904496583488011E-3</v>
      </c>
      <c r="D31" s="7">
        <f>+IFERROR(+C31*('Regions &amp; Poverty'!$K31/100),"")</f>
        <v>2.2285366865869255E-3</v>
      </c>
      <c r="E31" s="7">
        <f>+IFERROR(+C31*('Regions &amp; Poverty'!$K31/100)*('Regions &amp; Poverty'!$M31/100),"")</f>
        <v>8.735863811420748E-4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SG25f'!$B$4:$B$157)</f>
        <v>2.1229202190280669E-3</v>
      </c>
      <c r="D32" s="7">
        <f>+IFERROR(+C32*('Regions &amp; Poverty'!$K32/100),"")</f>
        <v>7.8548048104038468E-4</v>
      </c>
      <c r="E32" s="7">
        <f>+IFERROR(+C32*('Regions &amp; Poverty'!$K32/100)*('Regions &amp; Poverty'!$M32/100),"")</f>
        <v>1.1703659167501731E-4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SG25f'!$B$4:$B$157)</f>
        <v>6.042683815731067E-4</v>
      </c>
      <c r="D33" s="7">
        <f>+IFERROR(+C33*('Regions &amp; Poverty'!$K33/100),"")</f>
        <v>3.3234760986520869E-5</v>
      </c>
      <c r="E33" s="7">
        <f>+IFERROR(+C33*('Regions &amp; Poverty'!$K33/100)*('Regions &amp; Poverty'!$M33/100),"")</f>
        <v>7.3116474170345915E-7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SG25f'!$B$4:$B$157)</f>
        <v>6.3950405327412336E-5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SG25f'!$B$4:$B$157)</f>
        <v>1.5144071993199453E-4</v>
      </c>
      <c r="D35" s="7">
        <f>+IFERROR(+C35*('Regions &amp; Poverty'!$K35/100),"")</f>
        <v>2.4230515189119125E-6</v>
      </c>
      <c r="E35" s="7">
        <f>+IFERROR(+C35*('Regions &amp; Poverty'!$K35/100)*('Regions &amp; Poverty'!$M35/100),"")</f>
        <v>1.4538309113471475E-8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SG25f'!$B$4:$B$157)</f>
        <v>9.1096010979915514E-5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SG25f'!$B$4:$B$157)</f>
        <v>3.3951550507883732E-5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SG25f'!$B$4:$B$157)</f>
        <v>3.9319854222021034E-4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SG25f'!$B$4:$B$157)</f>
        <v>2.2505199443911051E-3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SG25f'!$B$4:$B$157)</f>
        <v>2.866944779747385E-4</v>
      </c>
      <c r="D40" s="7">
        <f>+IFERROR(+C40*('Regions &amp; Poverty'!$K40/100),"")</f>
        <v>6.4506257544316164E-5</v>
      </c>
      <c r="E40" s="7">
        <f>+IFERROR(+C40*('Regions &amp; Poverty'!$K40/100)*('Regions &amp; Poverty'!$M40/100),"")</f>
        <v>4.8379693158237123E-6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SG25f'!$B$4:$B$157)</f>
        <v>1.815305911775435E-4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SG25f'!$B$4:$B$157)</f>
        <v>1.5830112571810055E-4</v>
      </c>
      <c r="D42" s="7">
        <f>+IFERROR(+C42*('Regions &amp; Poverty'!$K42/100),"")</f>
        <v>5.0656360229792174E-6</v>
      </c>
      <c r="E42" s="7">
        <f>+IFERROR(+C42*('Regions &amp; Poverty'!$K42/100)*('Regions &amp; Poverty'!$M42/100),"")</f>
        <v>2.5328180114896087E-8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SG25f'!$B$4:$B$157)</f>
        <v>3.8036752562295773E-3</v>
      </c>
      <c r="D43" s="7">
        <f>+IFERROR(+C43*('Regions &amp; Poverty'!$K43/100),"")</f>
        <v>1.9018376281147886E-5</v>
      </c>
      <c r="E43" s="7">
        <f>+IFERROR(+C43*('Regions &amp; Poverty'!$K43/100)*('Regions &amp; Poverty'!$M43/100),"")</f>
        <v>1.9018376281147887E-8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SG25f'!$B$4:$B$157)</f>
        <v>1.8001614120259366E-4</v>
      </c>
      <c r="D44" s="7">
        <f>+IFERROR(+C44*('Regions &amp; Poverty'!$K44/100),"")</f>
        <v>8.6407747777244959E-6</v>
      </c>
      <c r="E44" s="7">
        <f>+IFERROR(+C44*('Regions &amp; Poverty'!$K44/100)*('Regions &amp; Poverty'!$M44/100),"")</f>
        <v>1.9009704510993894E-7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SG25f'!$B$4:$B$157)</f>
        <v>1.6506337904059965E-2</v>
      </c>
      <c r="D45" s="7">
        <f>+IFERROR(+C45*('Regions &amp; Poverty'!$K45/100),"")</f>
        <v>2.3108873065683948E-4</v>
      </c>
      <c r="E45" s="7">
        <f>+IFERROR(+C45*('Regions &amp; Poverty'!$K45/100)*('Regions &amp; Poverty'!$M45/100),"")</f>
        <v>4.6217746131367899E-7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SG25f'!$B$4:$B$157)</f>
        <v>2.6768872471787065E-4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SG25f'!$B$4:$B$157)</f>
        <v>3.102391205724456E-2</v>
      </c>
      <c r="D47" s="7">
        <f>+IFERROR(+C47*('Regions &amp; Poverty'!$K47/100),"")</f>
        <v>1.0393010539176928E-2</v>
      </c>
      <c r="E47" s="7">
        <f>+IFERROR(+C47*('Regions &amp; Poverty'!$K47/100)*('Regions &amp; Poverty'!$M47/100),"")</f>
        <v>9.3537094852592353E-4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SG25f'!$B$4:$B$157)</f>
        <v>4.3904131035153595E-6</v>
      </c>
      <c r="D48" s="7">
        <f>+IFERROR(+C48*('Regions &amp; Poverty'!$K48/100),"")</f>
        <v>6.5856196552730384E-8</v>
      </c>
      <c r="E48" s="7">
        <f>+IFERROR(+C48*('Regions &amp; Poverty'!$K48/100)*('Regions &amp; Poverty'!$M48/100),"")</f>
        <v>1.3171239310546078E-10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SG25f'!$B$4:$B$157)</f>
        <v>1.4422889558312756E-4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SG25f'!$B$4:$B$157)</f>
        <v>2.1080655093583109E-3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SG25f'!$B$4:$B$157)</f>
        <v>1.5251505784070055E-3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SG25f'!$B$4:$B$157)</f>
        <v>4.0972761133403751E-4</v>
      </c>
      <c r="D52" s="7">
        <f>+IFERROR(+C52*('Regions &amp; Poverty'!$K52/100),"")</f>
        <v>3.4007391740725113E-5</v>
      </c>
      <c r="E52" s="7">
        <f>+IFERROR(+C52*('Regions &amp; Poverty'!$K52/100)*('Regions &amp; Poverty'!$M52/100),"")</f>
        <v>7.4816261829595259E-7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SG25f'!$B$4:$B$157)</f>
        <v>1.2540122055501291E-3</v>
      </c>
      <c r="D53" s="7">
        <f>+IFERROR(+C53*('Regions &amp; Poverty'!$K53/100),"")</f>
        <v>1.7054565995481758E-4</v>
      </c>
      <c r="E53" s="7">
        <f>+IFERROR(+C53*('Regions &amp; Poverty'!$K53/100)*('Regions &amp; Poverty'!$M53/100),"")</f>
        <v>6.8218263981927033E-6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SG25f'!$B$4:$B$157)</f>
        <v>4.1407371352217628E-4</v>
      </c>
      <c r="D54" s="7">
        <f>+IFERROR(+C54*('Regions &amp; Poverty'!$K54/100),"")</f>
        <v>1.4616802087332823E-4</v>
      </c>
      <c r="E54" s="7">
        <f>+IFERROR(+C54*('Regions &amp; Poverty'!$K54/100)*('Regions &amp; Poverty'!$M54/100),"")</f>
        <v>1.5055306149952809E-5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SG25f'!$B$4:$B$157)</f>
        <v>6.8533186238129101E-5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SG25f'!$B$4:$B$157)</f>
        <v>3.2493327070675816E-5</v>
      </c>
      <c r="D56" s="7">
        <f>+IFERROR(+C56*('Regions &amp; Poverty'!$K56/100),"")</f>
        <v>2.180302246442347E-5</v>
      </c>
      <c r="E56" s="7">
        <f>+IFERROR(+C56*('Regions &amp; Poverty'!$K56/100)*('Regions &amp; Poverty'!$M56/100),"")</f>
        <v>6.6499218516491587E-6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SG25f'!$B$4:$B$157)</f>
        <v>1.5622617777246014E-3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SG25f'!$B$4:$B$157)</f>
        <v>4.1076714875713208E-4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SG25f'!$B$4:$B$157)</f>
        <v>2.9741955216686993E-7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SG25f'!$B$4:$B$157)</f>
        <v>9.9466621243031067E-6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SG25f'!$B$4:$B$157)</f>
        <v>2.6465853092167904E-4</v>
      </c>
      <c r="D61" s="7">
        <f>+IFERROR(+C61*('Regions &amp; Poverty'!$K61/100),"")</f>
        <v>2.514256043755951E-5</v>
      </c>
      <c r="E61" s="7">
        <f>+IFERROR(+C61*('Regions &amp; Poverty'!$K61/100)*('Regions &amp; Poverty'!$M61/100),"")</f>
        <v>7.0399169225166618E-7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SG25f'!$B$4:$B$157)</f>
        <v>1.1140879629460755E-4</v>
      </c>
      <c r="D62" s="7">
        <f>+IFERROR(+C62*('Regions &amp; Poverty'!$K62/100),"")</f>
        <v>1.9830765740440147E-5</v>
      </c>
      <c r="E62" s="7">
        <f>+IFERROR(+C62*('Regions &amp; Poverty'!$K62/100)*('Regions &amp; Poverty'!$M62/100),"")</f>
        <v>1.2691690073881693E-6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SG25f'!$B$4:$B$157)</f>
        <v>5.5395277409745782E-4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SG25f'!$B$4:$B$157)</f>
        <v>2.6944481750171695E-5</v>
      </c>
      <c r="D64" s="7">
        <f>+IFERROR(+C64*('Regions &amp; Poverty'!$K64/100),"")</f>
        <v>6.7091759557927519E-6</v>
      </c>
      <c r="E64" s="7">
        <f>+IFERROR(+C64*('Regions &amp; Poverty'!$K64/100)*('Regions &amp; Poverty'!$M64/100),"")</f>
        <v>5.3673407646342012E-7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SG25f'!$B$4:$B$157)</f>
        <v>2.6204797917124453E-4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SG25f'!$B$4:$B$157)</f>
        <v>2.3413060465723598E-2</v>
      </c>
      <c r="D66" s="7">
        <f>+IFERROR(+C66*('Regions &amp; Poverty'!$K66/100),"")</f>
        <v>1.7559795349292699E-3</v>
      </c>
      <c r="E66" s="7">
        <f>+IFERROR(+C66*('Regions &amp; Poverty'!$K66/100)*('Regions &amp; Poverty'!$M66/100),"")</f>
        <v>2.2827733954080512E-5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SG25f'!$B$4:$B$157)</f>
        <v>2.381958316875243</v>
      </c>
      <c r="D67" s="7">
        <f>+IFERROR(+C67*('Regions &amp; Poverty'!$K67/100),"")</f>
        <v>0.50497516317755153</v>
      </c>
      <c r="E67" s="7">
        <f>+IFERROR(+C67*('Regions &amp; Poverty'!$K67/100)*('Regions &amp; Poverty'!$M67/100),"")</f>
        <v>2.1713932016634713E-2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SG25f'!$B$4:$B$157)</f>
        <v>1.9877384030443285E-4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SG25f'!$B$4:$B$157)</f>
        <v>1.069687480607171E-2</v>
      </c>
      <c r="D69" s="7">
        <f>+IFERROR(+C69*('Regions &amp; Poverty'!$K69/100),"")</f>
        <v>3.2090624418215131E-5</v>
      </c>
      <c r="E69" s="7">
        <f>+IFERROR(+C69*('Regions &amp; Poverty'!$K69/100)*('Regions &amp; Poverty'!$M69/100),"")</f>
        <v>3.2090624418215131E-8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SG25f'!$B$4:$B$157)</f>
        <v>4.7501687734488171E-3</v>
      </c>
      <c r="D70" s="7">
        <f>+IFERROR(+C70*('Regions &amp; Poverty'!$K70/100),"")</f>
        <v>1.1875421933622043E-4</v>
      </c>
      <c r="E70" s="7">
        <f>+IFERROR(+C70*('Regions &amp; Poverty'!$K70/100)*('Regions &amp; Poverty'!$M70/100),"")</f>
        <v>4.7501687734488172E-7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SG25f'!$B$4:$B$157)</f>
        <v>2.1316277716383653E-5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SG25f'!$B$4:$B$157)</f>
        <v>2.137046491843435E-3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SG25f'!$B$4:$B$157)</f>
        <v>1.5935813494160382E-3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SG25f'!$B$4:$B$157)</f>
        <v>2.2894021247565808E-5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SG25f'!$B$4:$B$157)</f>
        <v>1.135145698307839E-3</v>
      </c>
      <c r="D75" s="7">
        <f>+IFERROR(+C75*('Regions &amp; Poverty'!$K75/100),"")</f>
        <v>1.135145698307839E-6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SG25f'!$B$4:$B$157)</f>
        <v>3.4667960492277741E-3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SG25f'!$B$4:$B$157)</f>
        <v>2.0615813008074725E-3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SG25f'!$B$4:$B$157)</f>
        <v>2.1958842490231337E-2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SG25f'!$B$4:$B$157)</f>
        <v>2.2919845634676461E-4</v>
      </c>
      <c r="D79" s="7">
        <f>+IFERROR(+C79*('Regions &amp; Poverty'!$K79/100),"")</f>
        <v>5.7299614086691153E-6</v>
      </c>
      <c r="E79" s="7">
        <f>+IFERROR(+C79*('Regions &amp; Poverty'!$K79/100)*('Regions &amp; Poverty'!$M79/100),"")</f>
        <v>2.8649807043345577E-8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SG25f'!$B$4:$B$157)</f>
        <v>9.3535695205049913E-4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SG25f'!$B$4:$B$157)</f>
        <v>1.9760238222573064E-3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SG25f'!$B$4:$B$157)</f>
        <v>9.2389802507103383E-4</v>
      </c>
      <c r="D82" s="7">
        <f>+IFERROR(+C82*('Regions &amp; Poverty'!$K82/100),"")</f>
        <v>2.0972485169112466E-4</v>
      </c>
      <c r="E82" s="7">
        <f>+IFERROR(+C82*('Regions &amp; Poverty'!$K82/100)*('Regions &amp; Poverty'!$M82/100),"")</f>
        <v>1.0905692287938484E-5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SG25f'!$B$4:$B$157)</f>
        <v>1.2723301040734256E-3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SG25f'!$B$4:$B$157)</f>
        <v>7.9726041535559065E-5</v>
      </c>
      <c r="D84" s="7">
        <f>+IFERROR(+C84*('Regions &amp; Poverty'!$K84/100),"")</f>
        <v>3.0774252032725799E-5</v>
      </c>
      <c r="E84" s="7">
        <f>+IFERROR(+C84*('Regions &amp; Poverty'!$K84/100)*('Regions &amp; Poverty'!$M84/100),"")</f>
        <v>3.6005874878289182E-6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SG25f'!$B$4:$B$157)</f>
        <v>1.6274559111592623E-3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SG25f'!$B$4:$B$157)</f>
        <v>1.725599848213771E-2</v>
      </c>
      <c r="D86" s="7">
        <f>+IFERROR(+C86*('Regions &amp; Poverty'!$K86/100),"")</f>
        <v>5.5219195142840671E-4</v>
      </c>
      <c r="E86" s="7">
        <f>+IFERROR(+C86*('Regions &amp; Poverty'!$K86/100)*('Regions &amp; Poverty'!$M86/100),"")</f>
        <v>1.6565758542852202E-6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SG25f'!$B$4:$B$157)</f>
        <v>6.7619542892560758E-5</v>
      </c>
      <c r="D87" s="7">
        <f>+IFERROR(+C87*('Regions &amp; Poverty'!$K87/100),"")</f>
        <v>4.0368867106858772E-5</v>
      </c>
      <c r="E87" s="7">
        <f>+IFERROR(+C87*('Regions &amp; Poverty'!$K87/100)*('Regions &amp; Poverty'!$M87/100),"")</f>
        <v>1.283729973998109E-5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SG25f'!$B$4:$B$157)</f>
        <v>1.7003626698526201E-4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SG25f'!$B$4:$B$157)</f>
        <v>3.4531772956810452E-3</v>
      </c>
      <c r="D89" s="7">
        <f>+IFERROR(+C89*('Regions &amp; Poverty'!$K89/100),"")</f>
        <v>2.6865719360398533E-3</v>
      </c>
      <c r="E89" s="7">
        <f>+IFERROR(+C89*('Regions &amp; Poverty'!$K89/100)*('Regions &amp; Poverty'!$M89/100),"")</f>
        <v>1.0531361989276225E-3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SG25f'!$B$4:$B$157)</f>
        <v>2.3822897471160653E-3</v>
      </c>
      <c r="D90" s="7">
        <f>+IFERROR(+C90*('Regions &amp; Poverty'!$K90/100),"")</f>
        <v>7.1468692413481953E-5</v>
      </c>
      <c r="E90" s="7">
        <f>+IFERROR(+C90*('Regions &amp; Poverty'!$K90/100)*('Regions &amp; Poverty'!$M90/100),"")</f>
        <v>5.717495393078556E-7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SG25f'!$B$4:$B$157)</f>
        <v>2.998309165257674E-4</v>
      </c>
      <c r="D91" s="7">
        <f>+IFERROR(+C91*('Regions &amp; Poverty'!$K91/100),"")</f>
        <v>1.4781664184720331E-4</v>
      </c>
      <c r="E91" s="7">
        <f>+IFERROR(+C91*('Regions &amp; Poverty'!$K91/100)*('Regions &amp; Poverty'!$M91/100),"")</f>
        <v>2.2468129560774902E-5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SG25f'!$B$4:$B$157)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SG25f'!$B$4:$B$157)</f>
        <v>2.7425419052183874E-4</v>
      </c>
      <c r="D93" s="7">
        <f>+IFERROR(+C93*('Regions &amp; Poverty'!$K93/100),"")</f>
        <v>5.485083810436775E-7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SG25f'!$B$4:$B$157)</f>
        <v>6.2338377763239104E-3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SG25f'!$B$4:$B$157)</f>
        <v>5.181907271120367E-3</v>
      </c>
      <c r="D95" s="7">
        <f>+IFERROR(+C95*('Regions &amp; Poverty'!$K95/100),"")</f>
        <v>3.5599702952596925E-3</v>
      </c>
      <c r="E95" s="7">
        <f>+IFERROR(+C95*('Regions &amp; Poverty'!$K95/100)*('Regions &amp; Poverty'!$M95/100),"")</f>
        <v>1.1178306727115434E-3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SG25f'!$B$4:$B$157)</f>
        <v>1.5540194341659818E-4</v>
      </c>
      <c r="D96" s="7">
        <f>+IFERROR(+C96*('Regions &amp; Poverty'!$K96/100),"")</f>
        <v>9.1687146615792923E-6</v>
      </c>
      <c r="E96" s="7">
        <f>+IFERROR(+C96*('Regions &amp; Poverty'!$K96/100)*('Regions &amp; Poverty'!$M96/100),"")</f>
        <v>1.2836200526211007E-7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SG25f'!$B$4:$B$157)</f>
        <v>4.2254484917458009E-3</v>
      </c>
      <c r="D97" s="7">
        <f>+IFERROR(+C97*('Regions &amp; Poverty'!$K97/100),"")</f>
        <v>2.9958429806477734E-3</v>
      </c>
      <c r="E97" s="7">
        <f>+IFERROR(+C97*('Regions &amp; Poverty'!$K97/100)*('Regions &amp; Poverty'!$M97/100),"")</f>
        <v>9.9761571255570832E-4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SG25f'!$B$4:$B$157)</f>
        <v>3.7287572189138233E-3</v>
      </c>
      <c r="D98" s="7">
        <f>+IFERROR(+C98*('Regions &amp; Poverty'!$K98/100),"")</f>
        <v>1.118627165674147E-5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SG25f'!$B$4:$B$157)</f>
        <v>1.7253615786171813E-4</v>
      </c>
      <c r="D99" s="7">
        <f>+IFERROR(+C99*('Regions &amp; Poverty'!$K99/100),"")</f>
        <v>3.8993171676748295E-5</v>
      </c>
      <c r="E99" s="7">
        <f>+IFERROR(+C99*('Regions &amp; Poverty'!$K99/100)*('Regions &amp; Poverty'!$M99/100),"")</f>
        <v>2.6125425023421359E-6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SG25f'!$B$4:$B$157)</f>
        <v>2.6077650507605243E-4</v>
      </c>
      <c r="D100" s="7">
        <f>+IFERROR(+C100*('Regions &amp; Poverty'!$K100/100),"")</f>
        <v>1.1865330980960386E-4</v>
      </c>
      <c r="E100" s="7">
        <f>+IFERROR(+C100*('Regions &amp; Poverty'!$K100/100)*('Regions &amp; Poverty'!$M100/100),"")</f>
        <v>1.6136850134106127E-5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SG25f'!$B$4:$B$157)</f>
        <v>1.0456314873963533E-2</v>
      </c>
      <c r="D101" s="7">
        <f>+IFERROR(+C101*('Regions &amp; Poverty'!$K101/100),"")</f>
        <v>5.5941284575704905E-3</v>
      </c>
      <c r="E101" s="7">
        <f>+IFERROR(+C101*('Regions &amp; Poverty'!$K101/100)*('Regions &amp; Poverty'!$M101/100),"")</f>
        <v>1.219520003750367E-3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SG25f'!$B$4:$B$157)</f>
        <v>8.7579872442194168E-5</v>
      </c>
      <c r="D102" s="7">
        <f>+IFERROR(+C102*('Regions &amp; Poverty'!$K102/100),"")</f>
        <v>3.1528754079189903E-6</v>
      </c>
      <c r="E102" s="7">
        <f>+IFERROR(+C102*('Regions &amp; Poverty'!$K102/100)*('Regions &amp; Poverty'!$M102/100),"")</f>
        <v>2.8375878671270917E-8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SG25f'!$B$4:$B$157)</f>
        <v>7.1784936957617165E-4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SG25f'!$B$4:$B$157)</f>
        <v>1.7385754688067486E-4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SG25f'!$B$4:$B$157)</f>
        <v>6.0153853312673831E-3</v>
      </c>
      <c r="D105" s="7">
        <f>+IFERROR(+C105*('Regions &amp; Poverty'!$K105/100),"")</f>
        <v>9.0230779969010741E-4</v>
      </c>
      <c r="E105" s="7">
        <f>+IFERROR(+C105*('Regions &amp; Poverty'!$K105/100)*('Regions &amp; Poverty'!$M105/100),"")</f>
        <v>2.7069233990703222E-5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SG25f'!$B$4:$B$157)</f>
        <v>1.7763783114218141E-4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SG25f'!$B$4:$B$157)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SG25f'!$B$4:$B$157)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SG25f'!$B$4:$B$157)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SG25f'!$B$4:$B$157)</f>
        <v>1.2313713808053425E-5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SG25f'!$B$4:$B$157)</f>
        <v>3.6386441147664129E-3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SG25f'!$B$4:$B$157)</f>
        <v>5.35749919168894E-2</v>
      </c>
      <c r="D112" s="7">
        <f>+IFERROR(+C112*('Regions &amp; Poverty'!$K112/100),"")</f>
        <v>3.2680745069302531E-3</v>
      </c>
      <c r="E112" s="7">
        <f>+IFERROR(+C112*('Regions &amp; Poverty'!$K112/100)*('Regions &amp; Poverty'!$M112/100),"")</f>
        <v>2.941267056237228E-5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SG25f'!$B$4:$B$157)</f>
        <v>1.3083331531685397E-4</v>
      </c>
      <c r="D113" s="7">
        <f>+IFERROR(+C113*('Regions &amp; Poverty'!$K113/100),"")</f>
        <v>2.8783329369707875E-6</v>
      </c>
      <c r="E113" s="7">
        <f>+IFERROR(+C113*('Regions &amp; Poverty'!$K113/100)*('Regions &amp; Poverty'!$M113/100),"")</f>
        <v>1.7269997621824725E-8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SG25f'!$B$4:$B$157)</f>
        <v>7.1450311356951752E-4</v>
      </c>
      <c r="D114" s="7">
        <f>+IFERROR(+C114*('Regions &amp; Poverty'!$K114/100),"")</f>
        <v>2.1435093407085524E-5</v>
      </c>
      <c r="E114" s="7">
        <f>+IFERROR(+C114*('Regions &amp; Poverty'!$K114/100)*('Regions &amp; Poverty'!$M114/100),"")</f>
        <v>1.7148074725668418E-7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SG25f'!$B$4:$B$157)</f>
        <v>6.0334044185239586E-3</v>
      </c>
      <c r="D115" s="7">
        <f>+IFERROR(+C115*('Regions &amp; Poverty'!$K115/100),"")</f>
        <v>5.0077256673748856E-4</v>
      </c>
      <c r="E115" s="7">
        <f>+IFERROR(+C115*('Regions &amp; Poverty'!$K115/100)*('Regions &amp; Poverty'!$M115/100),"")</f>
        <v>8.0123610677998168E-6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SG25f'!$B$4:$B$157)</f>
        <v>3.6735570242055879E-5</v>
      </c>
      <c r="D116" s="7">
        <f>+IFERROR(+C116*('Regions &amp; Poverty'!$K116/100),"")</f>
        <v>1.3959516691981235E-5</v>
      </c>
      <c r="E116" s="7">
        <f>+IFERROR(+C116*('Regions &amp; Poverty'!$K116/100)*('Regions &amp; Poverty'!$M116/100),"")</f>
        <v>2.0660084704132231E-6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SG25f'!$B$4:$B$157)</f>
        <v>1.1621029757394492E-3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SG25f'!$B$4:$B$157)</f>
        <v>2.2672074998147246E-4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SG25f'!$B$4:$B$157)</f>
        <v>2.5846916765722311E-4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SG25f'!$B$4:$B$157)</f>
        <v>1.287671415107415E-4</v>
      </c>
      <c r="D120" s="7">
        <f>+IFERROR(+C120*('Regions &amp; Poverty'!$K120/100),"")</f>
        <v>3.2191785377685375E-6</v>
      </c>
      <c r="E120" s="7">
        <f>+IFERROR(+C120*('Regions &amp; Poverty'!$K120/100)*('Regions &amp; Poverty'!$M120/100),"")</f>
        <v>2.2534249764379762E-8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SG25f'!$B$4:$B$157)</f>
        <v>4.4268659975024596E-4</v>
      </c>
      <c r="D121" s="7">
        <f>+IFERROR(+C121*('Regions &amp; Poverty'!$K121/100),"")</f>
        <v>8.8537319950049197E-7</v>
      </c>
      <c r="E121" s="7">
        <f>+IFERROR(+C121*('Regions &amp; Poverty'!$K121/100)*('Regions &amp; Poverty'!$M121/100),"")</f>
        <v>8.85373199500492E-10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SG25f'!$B$4:$B$157)</f>
        <v>7.0335685599433118E-3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SG25f'!$B$4:$B$157)</f>
        <v>2.9382019310572561E-3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SG25f'!$B$4:$B$157)</f>
        <v>1.5657661634503443E-2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SG25f'!$B$4:$B$157)</f>
        <v>4.50927862589264E-3</v>
      </c>
      <c r="D125" s="7">
        <f>+IFERROR(+C125*('Regions &amp; Poverty'!$K125/100),"")</f>
        <v>2.7236042900391547E-3</v>
      </c>
      <c r="E125" s="7">
        <f>+IFERROR(+C125*('Regions &amp; Poverty'!$K125/100)*('Regions &amp; Poverty'!$M125/100),"")</f>
        <v>6.4549421673927966E-4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SG25f'!$B$4:$B$157)</f>
        <v>5.11929148175767E-3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SG25f'!$B$4:$B$157)</f>
        <v>1.5118930139593017E-2</v>
      </c>
      <c r="D127" s="7">
        <f>+IFERROR(+C127*('Regions &amp; Poverty'!$K127/100),"")</f>
        <v>2.2527205907993592E-3</v>
      </c>
      <c r="E127" s="7">
        <f>+IFERROR(+C127*('Regions &amp; Poverty'!$K127/100)*('Regions &amp; Poverty'!$M127/100),"")</f>
        <v>9.0108823631974375E-5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SG25f'!$B$4:$B$157)</f>
        <v>3.417921885515439E-4</v>
      </c>
      <c r="D128" s="7">
        <f>+IFERROR(+C128*('Regions &amp; Poverty'!$K128/100),"")</f>
        <v>1.2988103164958669E-4</v>
      </c>
      <c r="E128" s="7">
        <f>+IFERROR(+C128*('Regions &amp; Poverty'!$K128/100)*('Regions &amp; Poverty'!$M128/100),"")</f>
        <v>1.6624772051147096E-5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SG25f'!$B$4:$B$157)</f>
        <v>2.7223497972968108E-6</v>
      </c>
      <c r="D129" s="7">
        <f>+IFERROR(+C129*('Regions &amp; Poverty'!$K129/100),"")</f>
        <v>6.8330979912149953E-7</v>
      </c>
      <c r="E129" s="7">
        <f>+IFERROR(+C129*('Regions &amp; Poverty'!$K129/100)*('Regions &amp; Poverty'!$M129/100),"")</f>
        <v>4.646506634026197E-8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SG25f'!$B$4:$B$157)</f>
        <v>1.2007139066850035E-4</v>
      </c>
      <c r="D130" s="7">
        <f>+IFERROR(+C130*('Regions &amp; Poverty'!$K130/100),"")</f>
        <v>6.2797337319625684E-5</v>
      </c>
      <c r="E130" s="7">
        <f>+IFERROR(+C130*('Regions &amp; Poverty'!$K130/100)*('Regions &amp; Poverty'!$M130/100),"")</f>
        <v>1.0487155332377487E-5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SG25f'!$B$4:$B$157)</f>
        <v>8.9275186120937742E-5</v>
      </c>
      <c r="D131" s="7">
        <f>+IFERROR(+C131*('Regions &amp; Poverty'!$K131/100),"")</f>
        <v>2.8568059558700079E-6</v>
      </c>
      <c r="E131" s="7">
        <f>+IFERROR(+C131*('Regions &amp; Poverty'!$K131/100)*('Regions &amp; Poverty'!$M131/100),"")</f>
        <v>1.1427223823480032E-8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SG25f'!$B$4:$B$157)</f>
        <v>4.864815113971254E-5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SG25f'!$B$4:$B$157)</f>
        <v>1.2664980060096312E-3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SG25f'!$B$4:$B$157)</f>
        <v>1.899852946646251E-4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SG25f'!$B$4:$B$157)</f>
        <v>6.6629959757090779E-5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SG25f'!$B$4:$B$157)</f>
        <v>2.9506182301006505E-4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SG25f'!$B$4:$B$157)</f>
        <v>7.0678234201526597E-5</v>
      </c>
      <c r="D137" s="7">
        <f>+IFERROR(+C137*('Regions &amp; Poverty'!$K137/100),"")</f>
        <v>2.9684858364641171E-5</v>
      </c>
      <c r="E137" s="7">
        <f>+IFERROR(+C137*('Regions &amp; Poverty'!$K137/100)*('Regions &amp; Poverty'!$M137/100),"")</f>
        <v>4.9276864885304344E-6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SG25f'!$B$4:$B$157)</f>
        <v>3.3586547200056844E-3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SG25f'!$B$4:$B$157)</f>
        <v>1.5368825059332136E-3</v>
      </c>
      <c r="D139" s="7">
        <f>+IFERROR(+C139*('Regions &amp; Poverty'!$K139/100),"")</f>
        <v>5.9016288227835398E-4</v>
      </c>
      <c r="E139" s="7">
        <f>+IFERROR(+C139*('Regions &amp; Poverty'!$K139/100)*('Regions &amp; Poverty'!$M139/100),"")</f>
        <v>9.0294920988588155E-5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SG25f'!$B$4:$B$157)</f>
        <v>1.3325123082074333E-4</v>
      </c>
      <c r="D140" s="7">
        <f>+IFERROR(+C140*('Regions &amp; Poverty'!$K140/100),"")</f>
        <v>6.5426354332984971E-5</v>
      </c>
      <c r="E140" s="7">
        <f>+IFERROR(+C140*('Regions &amp; Poverty'!$K140/100)*('Regions &amp; Poverty'!$M140/100),"")</f>
        <v>1.3019844512264007E-5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SG25f'!$B$4:$B$157)</f>
        <v>6.6295855378620391E-3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SG25f'!$B$4:$B$157)</f>
        <v>2.2297499055794223E-4</v>
      </c>
      <c r="D142" s="7">
        <f>+IFERROR(+C142*('Regions &amp; Poverty'!$K142/100),"")</f>
        <v>1.0479824556223285E-5</v>
      </c>
      <c r="E142" s="7">
        <f>+IFERROR(+C142*('Regions &amp; Poverty'!$K142/100)*('Regions &amp; Poverty'!$M142/100),"")</f>
        <v>1.0479824556223286E-7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SG25f'!$B$4:$B$157)</f>
        <v>8.9373866293032092E-4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SG25f'!$B$4:$B$157)</f>
        <v>2.8661392374162487E-5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SG25f'!$B$4:$B$157)</f>
        <v>2.7639360067218933E-3</v>
      </c>
      <c r="D145" s="7">
        <f>+IFERROR(+C145*('Regions &amp; Poverty'!$K145/100),"")</f>
        <v>5.5278720134437869E-5</v>
      </c>
      <c r="E145" s="7">
        <f>+IFERROR(+C145*('Regions &amp; Poverty'!$K145/100)*('Regions &amp; Poverty'!$M145/100),"")</f>
        <v>2.2111488053775149E-7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SG25f'!$B$4:$B$157)</f>
        <v>2.3005010641089344E-2</v>
      </c>
      <c r="D146" s="7">
        <f>+IFERROR(+C146*('Regions &amp; Poverty'!$K146/100),"")</f>
        <v>6.9015031923268027E-5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SG25f'!$B$4:$B$157)</f>
        <v>2.0191806546393628E-2</v>
      </c>
      <c r="D147" s="7">
        <f>+IFERROR(+C147*('Regions &amp; Poverty'!$K147/100),"")</f>
        <v>9.9141770142792719E-3</v>
      </c>
      <c r="E147" s="7">
        <f>+IFERROR(+C147*('Regions &amp; Poverty'!$K147/100)*('Regions &amp; Poverty'!$M147/100),"")</f>
        <v>1.5267832601990078E-3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SG25f'!$B$4:$B$157)</f>
        <v>9.9470832107516442E-3</v>
      </c>
      <c r="D148" s="7">
        <f>+IFERROR(+C148*('Regions &amp; Poverty'!$K148/100),"")</f>
        <v>3.4416907909200693E-3</v>
      </c>
      <c r="E148" s="7">
        <f>+IFERROR(+C148*('Regions &amp; Poverty'!$K148/100)*('Regions &amp; Poverty'!$M148/100),"")</f>
        <v>3.5449415146476717E-4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SG25f'!$B$4:$B$157)</f>
        <v>1.8844580270612743E-3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SG25f'!$B$4:$B$157)</f>
        <v>2.7739867192426424E-3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SG25f'!$B$4:$B$157)</f>
        <v>7.3405171757948311E-5</v>
      </c>
      <c r="D151" s="7">
        <f>+IFERROR(+C151*('Regions &amp; Poverty'!$K151/100),"")</f>
        <v>2.2021551527384494E-7</v>
      </c>
      <c r="E151" s="7">
        <f>+IFERROR(+C151*('Regions &amp; Poverty'!$K151/100)*('Regions &amp; Poverty'!$M151/100),"")</f>
        <v>2.2021551527384493E-10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SG25f'!$B$4:$B$157)</f>
        <v>2.6505570487383922E-3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SG25f'!$B$4:$B$157)</f>
        <v>1.4320423369790138E-3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SG25f'!$B$4:$B$157)</f>
        <v>4.176845216222675E-4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SG25f'!$B$4:$B$157)</f>
        <v>7.0079218582011389E-3</v>
      </c>
      <c r="D155" s="7">
        <f>+IFERROR(+C155*('Regions &amp; Poverty'!$K155/100),"")</f>
        <v>1.9622181202963188E-4</v>
      </c>
      <c r="E155" s="7">
        <f>+IFERROR(+C155*('Regions &amp; Poverty'!$K155/100)*('Regions &amp; Poverty'!$M155/100),"")</f>
        <v>1.1773308721777913E-6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SG25f'!$B$4:$B$157)</f>
        <v>1.6555821987336316E-6</v>
      </c>
      <c r="D156" s="7">
        <f>+IFERROR(+C156*('Regions &amp; Poverty'!$K156/100),"")</f>
        <v>2.1688126803410574E-7</v>
      </c>
      <c r="E156" s="7">
        <f>+IFERROR(+C156*('Regions &amp; Poverty'!$K156/100)*('Regions &amp; Poverty'!$M156/100),"")</f>
        <v>7.1570818451254896E-9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SG25f'!$B$4:$B$157)</f>
        <v>1.4874655391693037E-3</v>
      </c>
      <c r="D157" s="7">
        <f>+IFERROR(+C157*('Regions &amp; Poverty'!$K157/100),"")</f>
        <v>2.7964352136382911E-4</v>
      </c>
      <c r="E157" s="7">
        <f>+IFERROR(+C157*('Regions &amp; Poverty'!$K157/100)*('Regions &amp; Poverty'!$M157/100),"")</f>
        <v>1.2583958461372309E-5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SG25f'!$B$4:$B$157)</f>
        <v>3.2649771611407336E-3</v>
      </c>
      <c r="D158" s="7">
        <f>+IFERROR(+C158*('Regions &amp; Poverty'!$K158/100),"")</f>
        <v>5.4198620874936182E-4</v>
      </c>
      <c r="E158" s="7">
        <f>+IFERROR(+C158*('Regions &amp; Poverty'!$K158/100)*('Regions &amp; Poverty'!$M158/100),"")</f>
        <v>2.655732422871873E-5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SG25f'!$B$4:$B$157)</f>
        <v>3.7005145710784846E-3</v>
      </c>
      <c r="D159" s="7">
        <f>+IFERROR(+C159*('Regions &amp; Poverty'!$K159/100),"")</f>
        <v>2.1277958783701284E-3</v>
      </c>
      <c r="E159" s="7">
        <f>+IFERROR(+C159*('Regions &amp; Poverty'!$K159/100)*('Regions &amp; Poverty'!$M159/100),"")</f>
        <v>6.2769978411918788E-4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SG25f'!$B$4:$B$157)</f>
        <v>4.9918788432118627E-4</v>
      </c>
      <c r="D160" s="7">
        <f>+IFERROR(+C160*('Regions &amp; Poverty'!$K160/100),"")</f>
        <v>1.0682620724473386E-4</v>
      </c>
      <c r="E160" s="7">
        <f>+IFERROR(+C160*('Regions &amp; Poverty'!$K160/100)*('Regions &amp; Poverty'!$M160/100),"")</f>
        <v>5.5549627767261612E-6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3.0486495036878409</v>
      </c>
      <c r="D162" s="37">
        <f t="shared" si="0"/>
        <v>0.57887490643158612</v>
      </c>
      <c r="E162" s="37">
        <f t="shared" si="0"/>
        <v>3.2351689213614053E-2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3.630026226323313E-2</v>
      </c>
      <c r="D167" s="37">
        <f>+SUMIF('Regions &amp; Poverty'!$F$3:$F$160,$B167,D$3:D$160)</f>
        <v>1.5550803486477366E-2</v>
      </c>
      <c r="E167" s="37">
        <f>+SUMIF('Regions &amp; Poverty'!$F$3:$F$160,$B167,E$3:E$160)</f>
        <v>2.8546479615315402E-3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8.3931298211455216E-2</v>
      </c>
      <c r="D168" s="37">
        <f>+SUMIF('Regions &amp; Poverty'!$F$3:$F$160,$B168,D$3:D$160)</f>
        <v>1.9443184854571274E-2</v>
      </c>
      <c r="E168" s="37">
        <f>+SUMIF('Regions &amp; Poverty'!$F$3:$F$160,$B168,E$3:E$160)</f>
        <v>2.2142254827713969E-3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2.0852481170305994E-2</v>
      </c>
      <c r="D170" s="37">
        <f>+SUMIF('Regions &amp; Poverty'!$F$3:$F$160,$B170,D$3:D$160)</f>
        <v>1.2167431493427579E-2</v>
      </c>
      <c r="E170" s="37">
        <f>+SUMIF('Regions &amp; Poverty'!$F$3:$F$160,$B170,E$3:E$160)</f>
        <v>3.8510568672684921E-3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1.5495336316258403E-2</v>
      </c>
      <c r="D172" s="37">
        <f>+SUMIF('Regions &amp; Poverty'!$F$3:$F$160,$B172,D$3:D$160)</f>
        <v>7.1771423975309188E-3</v>
      </c>
      <c r="E172" s="37">
        <f>+SUMIF('Regions &amp; Poverty'!$F$3:$F$160,$B172,E$3:E$160)</f>
        <v>1.4176520797838995E-3</v>
      </c>
      <c r="F172" s="37"/>
    </row>
    <row r="173" spans="1:7" x14ac:dyDescent="0.35">
      <c r="A173" s="10" t="s">
        <v>352</v>
      </c>
      <c r="B173" s="10"/>
      <c r="C173" s="38">
        <f>+SUM(C166:C172)</f>
        <v>0.15657937796125274</v>
      </c>
      <c r="D173" s="38">
        <f>+SUM(D166:D172)</f>
        <v>5.4338562232007143E-2</v>
      </c>
      <c r="E173" s="38">
        <f>+SUM(E166:E172)</f>
        <v>1.033758239135533E-2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3.7313270714746903E-4</v>
      </c>
      <c r="D174" s="37">
        <f>+SUMIF('Regions &amp; Poverty'!$F$3:$F$160,$B174,D$3:D$160)</f>
        <v>1.1774811978771969E-5</v>
      </c>
      <c r="E174" s="37">
        <f>+SUMIF('Regions &amp; Poverty'!$F$3:$F$160,$B174,E$3:E$160)</f>
        <v>5.6206225657831616E-7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3.2250561539304895E-3</v>
      </c>
      <c r="D175" s="37">
        <f>+SUMIF('Regions &amp; Poverty'!$F$3:$F$160,$B175,D$3:D$160)</f>
        <v>1.2775308441115329E-4</v>
      </c>
      <c r="E175" s="37">
        <f>+SUMIF('Regions &amp; Poverty'!$F$3:$F$160,$B175,E$3:E$160)</f>
        <v>2.6165216481777385E-6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2.0491504623722278E-3</v>
      </c>
      <c r="D176" s="37">
        <f>+SUMIF('Regions &amp; Poverty'!$F$3:$F$160,$B176,D$3:D$160)</f>
        <v>7.2730788784067593E-5</v>
      </c>
      <c r="E176" s="37">
        <f>+SUMIF('Regions &amp; Poverty'!$F$3:$F$160,$B176,E$3:E$160)</f>
        <v>1.4130279609031303E-6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2.3758051953220757E-3</v>
      </c>
      <c r="D177" s="37">
        <f>+SUMIF('Regions &amp; Poverty'!$F$3:$F$160,$B177,D$3:D$160)</f>
        <v>1.0215962339884925E-4</v>
      </c>
      <c r="E177" s="37">
        <f>+SUMIF('Regions &amp; Poverty'!$F$3:$F$160,$B177,E$3:E$160)</f>
        <v>2.0431924679769848E-6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1.4716398036600119E-3</v>
      </c>
      <c r="D178" s="37">
        <f>+SUMIF('Regions &amp; Poverty'!$F$3:$F$160,$B178,D$3:D$160)</f>
        <v>2.3793547794575028E-5</v>
      </c>
      <c r="E178" s="37">
        <f>+SUMIF('Regions &amp; Poverty'!$F$3:$F$160,$B178,E$3:E$160)</f>
        <v>2.1832184432670119E-7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9.4947843224322745E-3</v>
      </c>
      <c r="D179" s="38">
        <f t="shared" ref="D179" si="2">+SUM(D174:D178)</f>
        <v>3.3821185636741713E-4</v>
      </c>
      <c r="E179" s="38">
        <f t="shared" ref="E179" si="3">+SUM(E174:E178)</f>
        <v>6.8531261779628715E-6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2.9144966246186219E-3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5.4428198714850801E-3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0.19310562168075815</v>
      </c>
      <c r="D182" s="37">
        <f>+SUMIF('Regions &amp; Poverty'!$F$3:$F$160,$B182,D$3:D$160)</f>
        <v>6.163897204069198E-3</v>
      </c>
      <c r="E182" s="37">
        <f>+SUMIF('Regions &amp; Poverty'!$F$3:$F$160,$B182,E$3:E$160)</f>
        <v>1.8490046087064463E-5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5.2339289983486664E-2</v>
      </c>
      <c r="D183" s="37">
        <f>+SUMIF('Regions &amp; Poverty'!$F$3:$F$160,$B183,D$3:D$160)</f>
        <v>2.6738850370442565E-3</v>
      </c>
      <c r="E183" s="37">
        <f>+SUMIF('Regions &amp; Poverty'!$F$3:$F$160,$B183,E$3:E$160)</f>
        <v>4.2923118181996608E-5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5.7817629149655109E-5</v>
      </c>
      <c r="D184" s="37">
        <f>+SUMIF('Regions &amp; Poverty'!$F$3:$F$160,$B184,D$3:D$160)</f>
        <v>1.492556395568957E-5</v>
      </c>
      <c r="E184" s="37">
        <f>+SUMIF('Regions &amp; Poverty'!$F$3:$F$160,$B184,E$3:E$160)</f>
        <v>2.1197623309917163E-6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2.4921557560783185</v>
      </c>
      <c r="D185" s="37">
        <f>+SUMIF('Regions &amp; Poverty'!$F$3:$F$160,$B185,D$3:D$160)</f>
        <v>0.51447795675123342</v>
      </c>
      <c r="E185" s="37">
        <f>+SUMIF('Regions &amp; Poverty'!$F$3:$F$160,$B185,E$3:E$160)</f>
        <v>2.1929016072180642E-2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2.7376584853717132</v>
      </c>
      <c r="D186" s="38">
        <f t="shared" ref="D186" si="5">+SUM(D182:D185)</f>
        <v>0.52333066455630262</v>
      </c>
      <c r="E186" s="38">
        <f t="shared" ref="E186" si="6">+SUM(E182:E185)</f>
        <v>2.1992548998780694E-2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8.8703748904886102E-3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3.5632672223479081E-3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6.01655117400322E-3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1.8450193286839736E-2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3.0935242854494609E-2</v>
      </c>
      <c r="D191" s="37">
        <f>+SUMIF('Regions &amp; Poverty'!$F$3:$F$160,$B191,D$3:D$160)</f>
        <v>3.0538582707242528E-4</v>
      </c>
      <c r="E191" s="37">
        <f>+SUMIF('Regions &amp; Poverty'!$F$3:$F$160,$B191,E$3:E$160)</f>
        <v>7.023107181325784E-7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6.0438243415460786E-2</v>
      </c>
      <c r="D192" s="37">
        <f>+SUMIF('Regions &amp; Poverty'!$F$3:$F$160,$B192,D$3:D$160)</f>
        <v>5.01523915939341E-4</v>
      </c>
      <c r="E192" s="37">
        <f>+SUMIF('Regions &amp; Poverty'!$F$3:$F$160,$B192,E$3:E$160)</f>
        <v>1.3091951336334907E-5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9.1373486269955395E-2</v>
      </c>
      <c r="D193" s="38">
        <f t="shared" ref="D193" si="11">+SUM(D191:D192)</f>
        <v>8.0690974301176623E-4</v>
      </c>
      <c r="E193" s="38">
        <f t="shared" ref="E193" si="12">+SUM(E191:E192)</f>
        <v>1.3794262054467485E-5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1.108549941454081E-3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1.5667808748363505E-4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3.8817506545768864E-3</v>
      </c>
      <c r="D196" s="37">
        <f>+SUMIF('Regions &amp; Poverty'!$F$3:$F$160,$B196,D$3:D$160)</f>
        <v>6.0558043897229044E-5</v>
      </c>
      <c r="E196" s="37">
        <f>+SUMIF('Regions &amp; Poverty'!$F$3:$F$160,$B196,E$3:E$160)</f>
        <v>9.1043524560708593E-7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2.1588881296027772E-2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2.5627310038088293E-2</v>
      </c>
      <c r="D198" s="38">
        <f t="shared" ref="D198" si="14">+SUM(D195:D197)</f>
        <v>6.0558043897229044E-5</v>
      </c>
      <c r="E198" s="38">
        <f t="shared" ref="E198" si="15">+SUM(E195:E197)</f>
        <v>9.1043524560708593E-7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2.1899508550394305E-2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3.1643861212091513E-2</v>
      </c>
      <c r="D201" s="37">
        <f t="shared" ref="D201:E201" si="19">+SUM(D198,D189)</f>
        <v>6.0558043897229044E-5</v>
      </c>
      <c r="E201" s="37">
        <f t="shared" si="19"/>
        <v>9.1043524560708593E-7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2.9989878845799303</v>
      </c>
      <c r="D202" s="37">
        <f t="shared" ref="D202:E202" si="21">+SUM(D173,D179,D182:D185,D193,D196)</f>
        <v>0.57887490643158623</v>
      </c>
      <c r="E202" s="37">
        <f t="shared" si="21"/>
        <v>3.2351689213614067E-2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2.8020348179001902</v>
      </c>
      <c r="D203" s="37">
        <f t="shared" ref="D203:E203" si="23">+SUM(D173,D174:D176,D183:D185,D193,D196)</f>
        <v>0.57258505605632359</v>
      </c>
      <c r="E203" s="37">
        <f t="shared" si="23"/>
        <v>3.2330937653214695E-2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3.0486495036878392</v>
      </c>
      <c r="D204" s="37">
        <f t="shared" ref="D204:E204" si="25">+SUM(D173,D179:D185,D190,D193:D194,D198)</f>
        <v>0.57887490643158623</v>
      </c>
      <c r="E204" s="37">
        <f t="shared" si="25"/>
        <v>3.2351689213614067E-2</v>
      </c>
      <c r="F204" s="3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SG25f'!$C$4:$C$157)</f>
        <v>1.1296811172466039E-3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SG25f'!$C$4:$C$157)</f>
        <v>8.6948236084180373E-3</v>
      </c>
      <c r="D4" s="7">
        <f>+IFERROR(+C4*('Regions &amp; Poverty'!$K4/100),"")</f>
        <v>2.6171419061338293E-3</v>
      </c>
      <c r="E4" s="7">
        <f>+IFERROR(+C4*('Regions &amp; Poverty'!$K4/100)*('Regions &amp; Poverty'!$M4/100),"")</f>
        <v>2.5124562298884761E-4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SG25f'!$C$4:$C$157)</f>
        <v>5.9350931260332331E-4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SG25f'!$C$4:$C$157)</f>
        <v>2.8068582013935625E-4</v>
      </c>
      <c r="D6" s="7">
        <f>+IFERROR(+C6*('Regions &amp; Poverty'!$K6/100),"")</f>
        <v>4.7716589423690564E-6</v>
      </c>
      <c r="E6" s="7">
        <f>+IFERROR(+C6*('Regions &amp; Poverty'!$K6/100)*('Regions &amp; Poverty'!$M6/100),"")</f>
        <v>4.7716589423690566E-8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SG25f'!$C$4:$C$157)</f>
        <v>2.613244810488305E-4</v>
      </c>
      <c r="D7" s="7">
        <f>+IFERROR(+C7*('Regions &amp; Poverty'!$K7/100),"")</f>
        <v>8.3623833935625764E-6</v>
      </c>
      <c r="E7" s="7">
        <f>+IFERROR(+C7*('Regions &amp; Poverty'!$K7/100)*('Regions &amp; Poverty'!$M7/100),"")</f>
        <v>2.5087150180687731E-8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SG25f'!$C$4:$C$157)</f>
        <v>3.2148342321056951E-3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SG25f'!$C$4:$C$157)</f>
        <v>8.7524642198992769E-4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SG25f'!$C$4:$C$157)</f>
        <v>1.4119389552337727E-3</v>
      </c>
      <c r="D10" s="7">
        <f>+IFERROR(+C10*('Regions &amp; Poverty'!$K10/100),"")</f>
        <v>7.0596947761688637E-6</v>
      </c>
      <c r="E10" s="7">
        <f>+IFERROR(+C10*('Regions &amp; Poverty'!$K10/100)*('Regions &amp; Poverty'!$M10/100),"")</f>
        <v>1.4119389552337728E-8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SG25f'!$C$4:$C$157)</f>
        <v>7.6659960104719484E-4</v>
      </c>
      <c r="D11" s="7">
        <f>+IFERROR(+C11*('Regions &amp; Poverty'!$K11/100),"")</f>
        <v>5.6498390597178264E-4</v>
      </c>
      <c r="E11" s="7">
        <f>+IFERROR(+C11*('Regions &amp; Poverty'!$K11/100)*('Regions &amp; Poverty'!$M11/100),"")</f>
        <v>1.8305478553485758E-4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SG25f'!$C$4:$C$157)</f>
        <v>2.2439963696188857E-3</v>
      </c>
      <c r="D12" s="7">
        <f>+IFERROR(+C12*('Regions &amp; Poverty'!$K12/100),"")</f>
        <v>1.1107782029613484E-3</v>
      </c>
      <c r="E12" s="7">
        <f>+IFERROR(+C12*('Regions &amp; Poverty'!$K12/100)*('Regions &amp; Poverty'!$M12/100),"")</f>
        <v>2.4881431746334205E-4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SG25f'!$C$4:$C$157)</f>
        <v>1.6163414538862525E-3</v>
      </c>
      <c r="D13" s="7">
        <f>+IFERROR(+C13*('Regions &amp; Poverty'!$K13/100),"")</f>
        <v>7.0634121534829245E-4</v>
      </c>
      <c r="E13" s="7">
        <f>+IFERROR(+C13*('Regions &amp; Poverty'!$K13/100)*('Regions &amp; Poverty'!$M13/100),"")</f>
        <v>7.8403874903660466E-5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SG25f'!$C$4:$C$157)</f>
        <v>2.0087934509051778E-2</v>
      </c>
      <c r="D14" s="7">
        <f>+IFERROR(+C14*('Regions &amp; Poverty'!$K14/100),"")</f>
        <v>3.7162678841745787E-3</v>
      </c>
      <c r="E14" s="7">
        <f>+IFERROR(+C14*('Regions &amp; Poverty'!$K14/100)*('Regions &amp; Poverty'!$M14/100),"")</f>
        <v>1.226368401777611E-4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SG25f'!$C$4:$C$157)</f>
        <v>4.8163376682487582E-4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SG25f'!$C$4:$C$157)</f>
        <v>4.9731081511495542E-3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SG25f'!$C$4:$C$157)</f>
        <v>5.048812171434471E-4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SG25f'!$C$4:$C$157)</f>
        <v>1.2230294016453774E-3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SG25f'!$C$4:$C$157)</f>
        <v>1.9753545887182078E-5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SG25f'!$C$4:$C$157)</f>
        <v>1.9309266452108412E-5</v>
      </c>
      <c r="D20" s="7">
        <f>+IFERROR(+C20*('Regions &amp; Poverty'!$K20/100),"")</f>
        <v>1.3709579180996972E-6</v>
      </c>
      <c r="E20" s="7">
        <f>+IFERROR(+C20*('Regions &amp; Poverty'!$K20/100)*('Regions &amp; Poverty'!$M20/100),"")</f>
        <v>4.6612569215389705E-8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SG25f'!$C$4:$C$157)</f>
        <v>5.0746330168700195E-3</v>
      </c>
      <c r="D21" s="7">
        <f>+IFERROR(+C21*('Regions &amp; Poverty'!$K21/100),"")</f>
        <v>2.1820921972541082E-4</v>
      </c>
      <c r="E21" s="7">
        <f>+IFERROR(+C21*('Regions &amp; Poverty'!$K21/100)*('Regions &amp; Poverty'!$M21/100),"")</f>
        <v>4.3641843945082168E-6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SG25f'!$C$4:$C$157)</f>
        <v>2.4269270942113089E-4</v>
      </c>
      <c r="D22" s="7">
        <f>+IFERROR(+C22*('Regions &amp; Poverty'!$K22/100),"")</f>
        <v>5.3392396072648798E-6</v>
      </c>
      <c r="E22" s="7">
        <f>+IFERROR(+C22*('Regions &amp; Poverty'!$K22/100)*('Regions &amp; Poverty'!$M22/100),"")</f>
        <v>2.1356958429059521E-8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SG25f'!$C$4:$C$157)</f>
        <v>6.9996778472545458E-5</v>
      </c>
      <c r="D23" s="7">
        <f>+IFERROR(+C23*('Regions &amp; Poverty'!$K23/100),"")</f>
        <v>1.2739413682003273E-5</v>
      </c>
      <c r="E23" s="7">
        <f>+IFERROR(+C23*('Regions &amp; Poverty'!$K23/100)*('Regions &amp; Poverty'!$M23/100),"")</f>
        <v>7.3888599355618972E-7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SG25f'!$C$4:$C$157)</f>
        <v>2.4782063333883742E-4</v>
      </c>
      <c r="D24" s="7">
        <f>+IFERROR(+C24*('Regions &amp; Poverty'!$K24/100),"")</f>
        <v>1.6430507990364919E-4</v>
      </c>
      <c r="E24" s="7">
        <f>+IFERROR(+C24*('Regions &amp; Poverty'!$K24/100)*('Regions &amp; Poverty'!$M24/100),"")</f>
        <v>5.4384981448107883E-5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SG25f'!$C$4:$C$157)</f>
        <v>9.7415960360228994E-4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SG25f'!$C$4:$C$157)</f>
        <v>9.0652763453009103E-5</v>
      </c>
      <c r="D26" s="7">
        <f>+IFERROR(+C26*('Regions &amp; Poverty'!$K26/100),"")</f>
        <v>1.1784859248891184E-6</v>
      </c>
      <c r="E26" s="7">
        <f>+IFERROR(+C26*('Regions &amp; Poverty'!$K26/100)*('Regions &amp; Poverty'!$M26/100),"")</f>
        <v>9.427887399112947E-9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SG25f'!$C$4:$C$157)</f>
        <v>0.46821881793276676</v>
      </c>
      <c r="D27" s="7">
        <f>+IFERROR(+C27*('Regions &amp; Poverty'!$K27/100),"")</f>
        <v>1.4983002173848537E-2</v>
      </c>
      <c r="E27" s="7">
        <f>+IFERROR(+C27*('Regions &amp; Poverty'!$K27/100)*('Regions &amp; Poverty'!$M27/100),"")</f>
        <v>4.4949006521545612E-5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SG25f'!$C$4:$C$157)</f>
        <v>8.7664700644352023E-4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SG25f'!$C$4:$C$157)</f>
        <v>5.0542025873442928E-3</v>
      </c>
      <c r="D29" s="7">
        <f>+IFERROR(+C29*('Regions &amp; Poverty'!$K29/100),"")</f>
        <v>1.4101225218690575E-3</v>
      </c>
      <c r="E29" s="7">
        <f>+IFERROR(+C29*('Regions &amp; Poverty'!$K29/100)*('Regions &amp; Poverty'!$M29/100),"")</f>
        <v>1.2691102696821518E-4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SG25f'!$C$4:$C$157)</f>
        <v>1.7268931991204127E-2</v>
      </c>
      <c r="D30" s="7">
        <f>+IFERROR(+C30*('Regions &amp; Poverty'!$K30/100),"")</f>
        <v>4.1445436778889903E-3</v>
      </c>
      <c r="E30" s="7">
        <f>+IFERROR(+C30*('Regions &amp; Poverty'!$K30/100)*('Regions &amp; Poverty'!$M30/100),"")</f>
        <v>3.1912986319745224E-4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SG25f'!$C$4:$C$157)</f>
        <v>4.7652140548864906E-3</v>
      </c>
      <c r="D31" s="7">
        <f>+IFERROR(+C31*('Regions &amp; Poverty'!$K31/100),"")</f>
        <v>3.6739800363174836E-3</v>
      </c>
      <c r="E31" s="7">
        <f>+IFERROR(+C31*('Regions &amp; Poverty'!$K31/100)*('Regions &amp; Poverty'!$M31/100),"")</f>
        <v>1.4402001742364536E-3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SG25f'!$C$4:$C$157)</f>
        <v>1.5054555015369846E-3</v>
      </c>
      <c r="D32" s="7">
        <f>+IFERROR(+C32*('Regions &amp; Poverty'!$K32/100),"")</f>
        <v>5.5701853556868429E-4</v>
      </c>
      <c r="E32" s="7">
        <f>+IFERROR(+C32*('Regions &amp; Poverty'!$K32/100)*('Regions &amp; Poverty'!$M32/100),"")</f>
        <v>8.2995761799733959E-5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SG25f'!$C$4:$C$157)</f>
        <v>1.7012399596437006E-4</v>
      </c>
      <c r="D33" s="7">
        <f>+IFERROR(+C33*('Regions &amp; Poverty'!$K33/100),"")</f>
        <v>9.3568197780403538E-6</v>
      </c>
      <c r="E33" s="7">
        <f>+IFERROR(+C33*('Regions &amp; Poverty'!$K33/100)*('Regions &amp; Poverty'!$M33/100),"")</f>
        <v>2.058500351168878E-7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SG25f'!$C$4:$C$157)</f>
        <v>3.9205804995160501E-4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SG25f'!$C$4:$C$157)</f>
        <v>6.1176247748699804E-4</v>
      </c>
      <c r="D35" s="7">
        <f>+IFERROR(+C35*('Regions &amp; Poverty'!$K35/100),"")</f>
        <v>9.7881996397919688E-6</v>
      </c>
      <c r="E35" s="7">
        <f>+IFERROR(+C35*('Regions &amp; Poverty'!$K35/100)*('Regions &amp; Poverty'!$M35/100),"")</f>
        <v>5.8729197838751813E-8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SG25f'!$C$4:$C$157)</f>
        <v>8.158822638026879E-4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SG25f'!$C$4:$C$157)</f>
        <v>5.9114371814958593E-5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SG25f'!$C$4:$C$157)</f>
        <v>9.4439441886957009E-4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SG25f'!$C$4:$C$157)</f>
        <v>7.2907649955625421E-3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SG25f'!$C$4:$C$157)</f>
        <v>1.6544093467125602E-4</v>
      </c>
      <c r="D40" s="7">
        <f>+IFERROR(+C40*('Regions &amp; Poverty'!$K40/100),"")</f>
        <v>3.7224210301032605E-5</v>
      </c>
      <c r="E40" s="7">
        <f>+IFERROR(+C40*('Regions &amp; Poverty'!$K40/100)*('Regions &amp; Poverty'!$M40/100),"")</f>
        <v>2.7918157725774454E-6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SG25f'!$C$4:$C$157)</f>
        <v>5.076930183418321E-4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SG25f'!$C$4:$C$157)</f>
        <v>1.1459329626094731E-3</v>
      </c>
      <c r="D42" s="7">
        <f>+IFERROR(+C42*('Regions &amp; Poverty'!$K42/100),"")</f>
        <v>3.6669854803503138E-5</v>
      </c>
      <c r="E42" s="7">
        <f>+IFERROR(+C42*('Regions &amp; Poverty'!$K42/100)*('Regions &amp; Poverty'!$M42/100),"")</f>
        <v>1.8334927401751569E-7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SG25f'!$C$4:$C$157)</f>
        <v>2.5953039926254508E-3</v>
      </c>
      <c r="D43" s="7">
        <f>+IFERROR(+C43*('Regions &amp; Poverty'!$K43/100),"")</f>
        <v>1.2976519963127255E-5</v>
      </c>
      <c r="E43" s="7">
        <f>+IFERROR(+C43*('Regions &amp; Poverty'!$K43/100)*('Regions &amp; Poverty'!$M43/100),"")</f>
        <v>1.2976519963127255E-8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SG25f'!$C$4:$C$157)</f>
        <v>3.616627034837174E-5</v>
      </c>
      <c r="D44" s="7">
        <f>+IFERROR(+C44*('Regions &amp; Poverty'!$K44/100),"")</f>
        <v>1.7359809767218436E-6</v>
      </c>
      <c r="E44" s="7">
        <f>+IFERROR(+C44*('Regions &amp; Poverty'!$K44/100)*('Regions &amp; Poverty'!$M44/100),"")</f>
        <v>3.8191581487880566E-8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SG25f'!$C$4:$C$157)</f>
        <v>1.2959144570399374E-2</v>
      </c>
      <c r="D45" s="7">
        <f>+IFERROR(+C45*('Regions &amp; Poverty'!$K45/100),"")</f>
        <v>1.8142802398559121E-4</v>
      </c>
      <c r="E45" s="7">
        <f>+IFERROR(+C45*('Regions &amp; Poverty'!$K45/100)*('Regions &amp; Poverty'!$M45/100),"")</f>
        <v>3.6285604797118242E-7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SG25f'!$C$4:$C$157)</f>
        <v>1.5373505707985078E-4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SG25f'!$C$4:$C$157)</f>
        <v>1.2702840470593812E-2</v>
      </c>
      <c r="D47" s="7">
        <f>+IFERROR(+C47*('Regions &amp; Poverty'!$K47/100),"")</f>
        <v>4.2554515576489274E-3</v>
      </c>
      <c r="E47" s="7">
        <f>+IFERROR(+C47*('Regions &amp; Poverty'!$K47/100)*('Regions &amp; Poverty'!$M47/100),"")</f>
        <v>3.8299064018840347E-4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SG25f'!$C$4:$C$157)</f>
        <v>1.373761966130723E-6</v>
      </c>
      <c r="D48" s="7">
        <f>+IFERROR(+C48*('Regions &amp; Poverty'!$K48/100),"")</f>
        <v>2.0606429491960846E-8</v>
      </c>
      <c r="E48" s="7">
        <f>+IFERROR(+C48*('Regions &amp; Poverty'!$K48/100)*('Regions &amp; Poverty'!$M48/100),"")</f>
        <v>4.1212858983921691E-11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SG25f'!$C$4:$C$157)</f>
        <v>5.0875462175792167E-4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SG25f'!$C$4:$C$157)</f>
        <v>7.8999311186502517E-3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SG25f'!$C$4:$C$157)</f>
        <v>1.0695240070246561E-3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SG25f'!$C$4:$C$157)</f>
        <v>5.5429141918441173E-4</v>
      </c>
      <c r="D52" s="7">
        <f>+IFERROR(+C52*('Regions &amp; Poverty'!$K52/100),"")</f>
        <v>4.6006187792306173E-5</v>
      </c>
      <c r="E52" s="7">
        <f>+IFERROR(+C52*('Regions &amp; Poverty'!$K52/100)*('Regions &amp; Poverty'!$M52/100),"")</f>
        <v>1.0121361314307358E-6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SG25f'!$C$4:$C$157)</f>
        <v>3.5643479997041288E-3</v>
      </c>
      <c r="D53" s="7">
        <f>+IFERROR(+C53*('Regions &amp; Poverty'!$K53/100),"")</f>
        <v>4.8475132795976157E-4</v>
      </c>
      <c r="E53" s="7">
        <f>+IFERROR(+C53*('Regions &amp; Poverty'!$K53/100)*('Regions &amp; Poverty'!$M53/100),"")</f>
        <v>1.9390053118390463E-5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SG25f'!$C$4:$C$157)</f>
        <v>1.5525290576944325E-3</v>
      </c>
      <c r="D54" s="7">
        <f>+IFERROR(+C54*('Regions &amp; Poverty'!$K54/100),"")</f>
        <v>5.4804275736613465E-4</v>
      </c>
      <c r="E54" s="7">
        <f>+IFERROR(+C54*('Regions &amp; Poverty'!$K54/100)*('Regions &amp; Poverty'!$M54/100),"")</f>
        <v>5.6448404008711874E-5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SG25f'!$C$4:$C$157)</f>
        <v>2.3671427298892136E-4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SG25f'!$C$4:$C$157)</f>
        <v>1.1223225880379319E-4</v>
      </c>
      <c r="D56" s="7">
        <f>+IFERROR(+C56*('Regions &amp; Poverty'!$K56/100),"")</f>
        <v>7.5307845657345232E-5</v>
      </c>
      <c r="E56" s="7">
        <f>+IFERROR(+C56*('Regions &amp; Poverty'!$K56/100)*('Regions &amp; Poverty'!$M56/100),"")</f>
        <v>2.2968892925490297E-5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SG25f'!$C$4:$C$157)</f>
        <v>1.0955485315283957E-3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SG25f'!$C$4:$C$157)</f>
        <v>2.0051390707998794E-3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SG25f'!$C$4:$C$157)</f>
        <v>3.405443311488753E-7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SG25f'!$C$4:$C$157)</f>
        <v>2.2831551331034475E-6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SG25f'!$C$4:$C$157)</f>
        <v>1.1947859529244352E-3</v>
      </c>
      <c r="D61" s="7">
        <f>+IFERROR(+C61*('Regions &amp; Poverty'!$K61/100),"")</f>
        <v>1.1350466552782135E-4</v>
      </c>
      <c r="E61" s="7">
        <f>+IFERROR(+C61*('Regions &amp; Poverty'!$K61/100)*('Regions &amp; Poverty'!$M61/100),"")</f>
        <v>3.1781306347789972E-6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SG25f'!$C$4:$C$157)</f>
        <v>4.6363879950064938E-4</v>
      </c>
      <c r="D62" s="7">
        <f>+IFERROR(+C62*('Regions &amp; Poverty'!$K62/100),"")</f>
        <v>8.2527706311115597E-5</v>
      </c>
      <c r="E62" s="7">
        <f>+IFERROR(+C62*('Regions &amp; Poverty'!$K62/100)*('Regions &amp; Poverty'!$M62/100),"")</f>
        <v>5.2817732039113984E-6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SG25f'!$C$4:$C$157)</f>
        <v>8.9147864500740655E-4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SG25f'!$C$4:$C$157)</f>
        <v>2.0093017144913363E-4</v>
      </c>
      <c r="D64" s="7">
        <f>+IFERROR(+C64*('Regions &amp; Poverty'!$K64/100),"")</f>
        <v>5.0031612690834275E-5</v>
      </c>
      <c r="E64" s="7">
        <f>+IFERROR(+C64*('Regions &amp; Poverty'!$K64/100)*('Regions &amp; Poverty'!$M64/100),"")</f>
        <v>4.0025290152667418E-6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SG25f'!$C$4:$C$157)</f>
        <v>5.4134926617426698E-4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SG25f'!$C$4:$C$157)</f>
        <v>7.9971898521734336E-2</v>
      </c>
      <c r="D66" s="7">
        <f>+IFERROR(+C66*('Regions &amp; Poverty'!$K66/100),"")</f>
        <v>5.9978923891300748E-3</v>
      </c>
      <c r="E66" s="7">
        <f>+IFERROR(+C66*('Regions &amp; Poverty'!$K66/100)*('Regions &amp; Poverty'!$M66/100),"")</f>
        <v>7.7972601058690983E-5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SG25f'!$C$4:$C$157)</f>
        <v>0.93516261199412898</v>
      </c>
      <c r="D67" s="7">
        <f>+IFERROR(+C67*('Regions &amp; Poverty'!$K67/100),"")</f>
        <v>0.19825447374275534</v>
      </c>
      <c r="E67" s="7">
        <f>+IFERROR(+C67*('Regions &amp; Poverty'!$K67/100)*('Regions &amp; Poverty'!$M67/100),"")</f>
        <v>8.5249423709384785E-3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SG25f'!$C$4:$C$157)</f>
        <v>9.2949927125350097E-4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SG25f'!$C$4:$C$157)</f>
        <v>2.5323888458958367E-2</v>
      </c>
      <c r="D69" s="7">
        <f>+IFERROR(+C69*('Regions &amp; Poverty'!$K69/100),"")</f>
        <v>7.5971665376875106E-5</v>
      </c>
      <c r="E69" s="7">
        <f>+IFERROR(+C69*('Regions &amp; Poverty'!$K69/100)*('Regions &amp; Poverty'!$M69/100),"")</f>
        <v>7.597166537687511E-8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SG25f'!$C$4:$C$157)</f>
        <v>2.1665535318531682E-3</v>
      </c>
      <c r="D70" s="7">
        <f>+IFERROR(+C70*('Regions &amp; Poverty'!$K70/100),"")</f>
        <v>5.4163838296329207E-5</v>
      </c>
      <c r="E70" s="7">
        <f>+IFERROR(+C70*('Regions &amp; Poverty'!$K70/100)*('Regions &amp; Poverty'!$M70/100),"")</f>
        <v>2.1665535318531682E-7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SG25f'!$C$4:$C$157)</f>
        <v>3.857665767928939E-5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SG25f'!$C$4:$C$157)</f>
        <v>2.009749846506211E-3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SG25f'!$C$4:$C$157)</f>
        <v>7.4633157245310635E-3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SG25f'!$C$4:$C$157)</f>
        <v>1.4030946973378456E-4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SG25f'!$C$4:$C$157)</f>
        <v>4.4727205312295175E-4</v>
      </c>
      <c r="D75" s="7">
        <f>+IFERROR(+C75*('Regions &amp; Poverty'!$K75/100),"")</f>
        <v>4.4727205312295175E-7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SG25f'!$C$4:$C$157)</f>
        <v>1.7131160224101206E-2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SG25f'!$C$4:$C$157)</f>
        <v>4.2987101582938649E-3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SG25f'!$C$4:$C$157)</f>
        <v>1.1344507275510052E-2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SG25f'!$C$4:$C$157)</f>
        <v>6.1856133046522138E-4</v>
      </c>
      <c r="D79" s="7">
        <f>+IFERROR(+C79*('Regions &amp; Poverty'!$K79/100),"")</f>
        <v>1.5464033261630534E-5</v>
      </c>
      <c r="E79" s="7">
        <f>+IFERROR(+C79*('Regions &amp; Poverty'!$K79/100)*('Regions &amp; Poverty'!$M79/100),"")</f>
        <v>7.7320166308152664E-8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SG25f'!$C$4:$C$157)</f>
        <v>9.5205931037655052E-4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SG25f'!$C$4:$C$157)</f>
        <v>1.3840105202668326E-3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SG25f'!$C$4:$C$157)</f>
        <v>3.8502283360501119E-4</v>
      </c>
      <c r="D82" s="7">
        <f>+IFERROR(+C82*('Regions &amp; Poverty'!$K82/100),"")</f>
        <v>8.7400183228337528E-5</v>
      </c>
      <c r="E82" s="7">
        <f>+IFERROR(+C82*('Regions &amp; Poverty'!$K82/100)*('Regions &amp; Poverty'!$M82/100),"")</f>
        <v>4.5448095278735515E-6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SG25f'!$C$4:$C$157)</f>
        <v>5.0470010770503864E-4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SG25f'!$C$4:$C$157)</f>
        <v>2.7537450097241551E-4</v>
      </c>
      <c r="D84" s="7">
        <f>+IFERROR(+C84*('Regions &amp; Poverty'!$K84/100),"")</f>
        <v>1.0629455737535238E-4</v>
      </c>
      <c r="E84" s="7">
        <f>+IFERROR(+C84*('Regions &amp; Poverty'!$K84/100)*('Regions &amp; Poverty'!$M84/100),"")</f>
        <v>1.2436463212916228E-5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SG25f'!$C$4:$C$157)</f>
        <v>1.1208030603180492E-3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SG25f'!$C$4:$C$157)</f>
        <v>4.9465258221578516E-3</v>
      </c>
      <c r="D86" s="7">
        <f>+IFERROR(+C86*('Regions &amp; Poverty'!$K86/100),"")</f>
        <v>1.5828882630905127E-4</v>
      </c>
      <c r="E86" s="7">
        <f>+IFERROR(+C86*('Regions &amp; Poverty'!$K86/100)*('Regions &amp; Poverty'!$M86/100),"")</f>
        <v>4.7486647892715379E-7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SG25f'!$C$4:$C$157)</f>
        <v>1.2361952483357412E-5</v>
      </c>
      <c r="D87" s="7">
        <f>+IFERROR(+C87*('Regions &amp; Poverty'!$K87/100),"")</f>
        <v>7.3800856325643741E-6</v>
      </c>
      <c r="E87" s="7">
        <f>+IFERROR(+C87*('Regions &amp; Poverty'!$K87/100)*('Regions &amp; Poverty'!$M87/100),"")</f>
        <v>2.346867231155471E-6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SG25f'!$C$4:$C$157)</f>
        <v>3.3166306365636533E-4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SG25f'!$C$4:$C$157)</f>
        <v>1.7107038677236629E-3</v>
      </c>
      <c r="D89" s="7">
        <f>+IFERROR(+C89*('Regions &amp; Poverty'!$K89/100),"")</f>
        <v>1.3309276090890099E-3</v>
      </c>
      <c r="E89" s="7">
        <f>+IFERROR(+C89*('Regions &amp; Poverty'!$K89/100)*('Regions &amp; Poverty'!$M89/100),"")</f>
        <v>5.2172362276289191E-4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SG25f'!$C$4:$C$157)</f>
        <v>8.5977495131562248E-2</v>
      </c>
      <c r="D90" s="7">
        <f>+IFERROR(+C90*('Regions &amp; Poverty'!$K90/100),"")</f>
        <v>2.5793248539468672E-3</v>
      </c>
      <c r="E90" s="7">
        <f>+IFERROR(+C90*('Regions &amp; Poverty'!$K90/100)*('Regions &amp; Poverty'!$M90/100),"")</f>
        <v>2.063459883157494E-5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SG25f'!$C$4:$C$157)</f>
        <v>1.0356188194488437E-3</v>
      </c>
      <c r="D91" s="7">
        <f>+IFERROR(+C91*('Regions &amp; Poverty'!$K91/100),"")</f>
        <v>5.1056007798827997E-4</v>
      </c>
      <c r="E91" s="7">
        <f>+IFERROR(+C91*('Regions &amp; Poverty'!$K91/100)*('Regions &amp; Poverty'!$M91/100),"")</f>
        <v>7.7605131854218556E-5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SG25f'!$C$4:$C$157)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SG25f'!$C$4:$C$157)</f>
        <v>4.2582402777760356E-4</v>
      </c>
      <c r="D93" s="7">
        <f>+IFERROR(+C93*('Regions &amp; Poverty'!$K93/100),"")</f>
        <v>8.5164805555520719E-7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SG25f'!$C$4:$C$157)</f>
        <v>2.2458992430630154E-3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SG25f'!$C$4:$C$157)</f>
        <v>2.1157676868458347E-3</v>
      </c>
      <c r="D95" s="7">
        <f>+IFERROR(+C95*('Regions &amp; Poverty'!$K95/100),"")</f>
        <v>1.4535324008630886E-3</v>
      </c>
      <c r="E95" s="7">
        <f>+IFERROR(+C95*('Regions &amp; Poverty'!$K95/100)*('Regions &amp; Poverty'!$M95/100),"")</f>
        <v>4.5640917387100983E-4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SG25f'!$C$4:$C$157)</f>
        <v>6.0221721877934723E-4</v>
      </c>
      <c r="D96" s="7">
        <f>+IFERROR(+C96*('Regions &amp; Poverty'!$K96/100),"")</f>
        <v>3.5530815907981491E-5</v>
      </c>
      <c r="E96" s="7">
        <f>+IFERROR(+C96*('Regions &amp; Poverty'!$K96/100)*('Regions &amp; Poverty'!$M96/100),"")</f>
        <v>4.9743142271174077E-7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SG25f'!$C$4:$C$157)</f>
        <v>1.5289588462647692E-3</v>
      </c>
      <c r="D97" s="7">
        <f>+IFERROR(+C97*('Regions &amp; Poverty'!$K97/100),"")</f>
        <v>1.0840318220017215E-3</v>
      </c>
      <c r="E97" s="7">
        <f>+IFERROR(+C97*('Regions &amp; Poverty'!$K97/100)*('Regions &amp; Poverty'!$M97/100),"")</f>
        <v>3.6098259672657325E-4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SG25f'!$C$4:$C$157)</f>
        <v>6.59234230768449E-3</v>
      </c>
      <c r="D98" s="7">
        <f>+IFERROR(+C98*('Regions &amp; Poverty'!$K98/100),"")</f>
        <v>1.9777026923053472E-5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SG25f'!$C$4:$C$157)</f>
        <v>3.9938327590885302E-5</v>
      </c>
      <c r="D99" s="7">
        <f>+IFERROR(+C99*('Regions &amp; Poverty'!$K99/100),"")</f>
        <v>9.0260620355400787E-6</v>
      </c>
      <c r="E99" s="7">
        <f>+IFERROR(+C99*('Regions &amp; Poverty'!$K99/100)*('Regions &amp; Poverty'!$M99/100),"")</f>
        <v>6.047461563811853E-7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SG25f'!$C$4:$C$157)</f>
        <v>1.071160771603414E-3</v>
      </c>
      <c r="D100" s="7">
        <f>+IFERROR(+C100*('Regions &amp; Poverty'!$K100/100),"")</f>
        <v>4.8737815107955339E-4</v>
      </c>
      <c r="E100" s="7">
        <f>+IFERROR(+C100*('Regions &amp; Poverty'!$K100/100)*('Regions &amp; Poverty'!$M100/100),"")</f>
        <v>6.6283428546819263E-5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SG25f'!$C$4:$C$157)</f>
        <v>2.9054800187083549E-2</v>
      </c>
      <c r="D101" s="7">
        <f>+IFERROR(+C101*('Regions &amp; Poverty'!$K101/100),"")</f>
        <v>1.55443181000897E-2</v>
      </c>
      <c r="E101" s="7">
        <f>+IFERROR(+C101*('Regions &amp; Poverty'!$K101/100)*('Regions &amp; Poverty'!$M101/100),"")</f>
        <v>3.3886613458195547E-3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SG25f'!$C$4:$C$157)</f>
        <v>3.8611202429956397E-4</v>
      </c>
      <c r="D102" s="7">
        <f>+IFERROR(+C102*('Regions &amp; Poverty'!$K102/100),"")</f>
        <v>1.3900032874784305E-5</v>
      </c>
      <c r="E102" s="7">
        <f>+IFERROR(+C102*('Regions &amp; Poverty'!$K102/100)*('Regions &amp; Poverty'!$M102/100),"")</f>
        <v>1.2510029587305876E-7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SG25f'!$C$4:$C$157)</f>
        <v>2.1392790021830103E-3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SG25f'!$C$4:$C$157)</f>
        <v>7.0700727800408021E-4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SG25f'!$C$4:$C$157)</f>
        <v>2.0366802946880235E-3</v>
      </c>
      <c r="D105" s="7">
        <f>+IFERROR(+C105*('Regions &amp; Poverty'!$K105/100),"")</f>
        <v>3.0550204420320352E-4</v>
      </c>
      <c r="E105" s="7">
        <f>+IFERROR(+C105*('Regions &amp; Poverty'!$K105/100)*('Regions &amp; Poverty'!$M105/100),"")</f>
        <v>9.1650613260961054E-6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SG25f'!$C$4:$C$157)</f>
        <v>3.914443753729708E-5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SG25f'!$C$4:$C$157)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SG25f'!$C$4:$C$157)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SG25f'!$C$4:$C$157)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SG25f'!$C$4:$C$157)</f>
        <v>3.8529658354422148E-6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SG25f'!$C$4:$C$157)</f>
        <v>3.7282219096042473E-3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SG25f'!$C$4:$C$157)</f>
        <v>7.0993648629154277E-2</v>
      </c>
      <c r="D112" s="7">
        <f>+IFERROR(+C112*('Regions &amp; Poverty'!$K112/100),"")</f>
        <v>4.3306125663784105E-3</v>
      </c>
      <c r="E112" s="7">
        <f>+IFERROR(+C112*('Regions &amp; Poverty'!$K112/100)*('Regions &amp; Poverty'!$M112/100),"")</f>
        <v>3.8975513097405701E-5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SG25f'!$C$4:$C$157)</f>
        <v>7.3367250534797017E-4</v>
      </c>
      <c r="D113" s="7">
        <f>+IFERROR(+C113*('Regions &amp; Poverty'!$K113/100),"")</f>
        <v>1.6140795117655346E-5</v>
      </c>
      <c r="E113" s="7">
        <f>+IFERROR(+C113*('Regions &amp; Poverty'!$K113/100)*('Regions &amp; Poverty'!$M113/100),"")</f>
        <v>9.6844770705932072E-8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SG25f'!$C$4:$C$157)</f>
        <v>1.1996289389095243E-4</v>
      </c>
      <c r="D114" s="7">
        <f>+IFERROR(+C114*('Regions &amp; Poverty'!$K114/100),"")</f>
        <v>3.5988868167285728E-6</v>
      </c>
      <c r="E114" s="7">
        <f>+IFERROR(+C114*('Regions &amp; Poverty'!$K114/100)*('Regions &amp; Poverty'!$M114/100),"")</f>
        <v>2.8791094533828585E-8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SG25f'!$C$4:$C$157)</f>
        <v>7.3879623527626616E-3</v>
      </c>
      <c r="D115" s="7">
        <f>+IFERROR(+C115*('Regions &amp; Poverty'!$K115/100),"")</f>
        <v>6.1320087527930091E-4</v>
      </c>
      <c r="E115" s="7">
        <f>+IFERROR(+C115*('Regions &amp; Poverty'!$K115/100)*('Regions &amp; Poverty'!$M115/100),"")</f>
        <v>9.8112140044688155E-6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SG25f'!$C$4:$C$157)</f>
        <v>1.1494574203564671E-5</v>
      </c>
      <c r="D116" s="7">
        <f>+IFERROR(+C116*('Regions &amp; Poverty'!$K116/100),"")</f>
        <v>4.3679381973545753E-6</v>
      </c>
      <c r="E116" s="7">
        <f>+IFERROR(+C116*('Regions &amp; Poverty'!$K116/100)*('Regions &amp; Poverty'!$M116/100),"")</f>
        <v>6.4645485320847725E-7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SG25f'!$C$4:$C$157)</f>
        <v>9.0204373169358448E-3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SG25f'!$C$4:$C$157)</f>
        <v>1.3373496849161104E-3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SG25f'!$C$4:$C$157)</f>
        <v>6.9960798329255479E-4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SG25f'!$C$4:$C$157)</f>
        <v>1.3672312473109356E-5</v>
      </c>
      <c r="D120" s="7">
        <f>+IFERROR(+C120*('Regions &amp; Poverty'!$K120/100),"")</f>
        <v>3.418078118277339E-7</v>
      </c>
      <c r="E120" s="7">
        <f>+IFERROR(+C120*('Regions &amp; Poverty'!$K120/100)*('Regions &amp; Poverty'!$M120/100),"")</f>
        <v>2.3926546827941369E-9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SG25f'!$C$4:$C$157)</f>
        <v>1.7442813257846233E-4</v>
      </c>
      <c r="D121" s="7">
        <f>+IFERROR(+C121*('Regions &amp; Poverty'!$K121/100),"")</f>
        <v>3.4885626515692468E-7</v>
      </c>
      <c r="E121" s="7">
        <f>+IFERROR(+C121*('Regions &amp; Poverty'!$K121/100)*('Regions &amp; Poverty'!$M121/100),"")</f>
        <v>3.4885626515692467E-10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SG25f'!$C$4:$C$157)</f>
        <v>7.6112102929054761E-3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SG25f'!$C$4:$C$157)</f>
        <v>7.1125421661259328E-3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SG25f'!$C$4:$C$157)</f>
        <v>3.962230185139895E-2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SG25f'!$C$4:$C$157)</f>
        <v>2.0982233421616954E-3</v>
      </c>
      <c r="D125" s="7">
        <f>+IFERROR(+C125*('Regions &amp; Poverty'!$K125/100),"")</f>
        <v>1.2673268986656641E-3</v>
      </c>
      <c r="E125" s="7">
        <f>+IFERROR(+C125*('Regions &amp; Poverty'!$K125/100)*('Regions &amp; Poverty'!$M125/100),"")</f>
        <v>3.0035647498376239E-4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SG25f'!$C$4:$C$157)</f>
        <v>6.1727686273350992E-3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SG25f'!$C$4:$C$157)</f>
        <v>9.0384415184049174E-3</v>
      </c>
      <c r="D127" s="7">
        <f>+IFERROR(+C127*('Regions &amp; Poverty'!$K127/100),"")</f>
        <v>1.3467277862423326E-3</v>
      </c>
      <c r="E127" s="7">
        <f>+IFERROR(+C127*('Regions &amp; Poverty'!$K127/100)*('Regions &amp; Poverty'!$M127/100),"")</f>
        <v>5.3869111449693301E-5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SG25f'!$C$4:$C$157)</f>
        <v>1.4893494089789777E-3</v>
      </c>
      <c r="D128" s="7">
        <f>+IFERROR(+C128*('Regions &amp; Poverty'!$K128/100),"")</f>
        <v>5.659527754120115E-4</v>
      </c>
      <c r="E128" s="7">
        <f>+IFERROR(+C128*('Regions &amp; Poverty'!$K128/100)*('Regions &amp; Poverty'!$M128/100),"")</f>
        <v>7.2441955252737473E-5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SG25f'!$C$4:$C$157)</f>
        <v>8.5182430943356401E-7</v>
      </c>
      <c r="D129" s="7">
        <f>+IFERROR(+C129*('Regions &amp; Poverty'!$K129/100),"")</f>
        <v>2.1380790166782456E-7</v>
      </c>
      <c r="E129" s="7">
        <f>+IFERROR(+C129*('Regions &amp; Poverty'!$K129/100)*('Regions &amp; Poverty'!$M129/100),"")</f>
        <v>1.453893731341207E-8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SG25f'!$C$4:$C$157)</f>
        <v>4.1472771819048488E-4</v>
      </c>
      <c r="D130" s="7">
        <f>+IFERROR(+C130*('Regions &amp; Poverty'!$K130/100),"")</f>
        <v>2.1690259661362359E-4</v>
      </c>
      <c r="E130" s="7">
        <f>+IFERROR(+C130*('Regions &amp; Poverty'!$K130/100)*('Regions &amp; Poverty'!$M130/100),"")</f>
        <v>3.6222733634475137E-5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SG25f'!$C$4:$C$157)</f>
        <v>4.7537373068533626E-4</v>
      </c>
      <c r="D131" s="7">
        <f>+IFERROR(+C131*('Regions &amp; Poverty'!$K131/100),"")</f>
        <v>1.521195938193076E-5</v>
      </c>
      <c r="E131" s="7">
        <f>+IFERROR(+C131*('Regions &amp; Poverty'!$K131/100)*('Regions &amp; Poverty'!$M131/100),"")</f>
        <v>6.084783752772304E-8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SG25f'!$C$4:$C$157)</f>
        <v>3.0313101549568196E-5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SG25f'!$C$4:$C$157)</f>
        <v>6.0462399742846036E-3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SG25f'!$C$4:$C$157)</f>
        <v>4.1368766836126199E-4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SG25f'!$C$4:$C$157)</f>
        <v>1.6064887385000687E-4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SG25f'!$C$4:$C$157)</f>
        <v>1.140967903925695E-3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SG25f'!$C$4:$C$157)</f>
        <v>1.1038441513871214E-5</v>
      </c>
      <c r="D137" s="7">
        <f>+IFERROR(+C137*('Regions &amp; Poverty'!$K137/100),"")</f>
        <v>4.6361454358259098E-6</v>
      </c>
      <c r="E137" s="7">
        <f>+IFERROR(+C137*('Regions &amp; Poverty'!$K137/100)*('Regions &amp; Poverty'!$M137/100),"")</f>
        <v>7.6960014234710107E-7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SG25f'!$C$4:$C$157)</f>
        <v>1.4039347120053211E-3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SG25f'!$C$4:$C$157)</f>
        <v>1.3518501147382522E-3</v>
      </c>
      <c r="D139" s="7">
        <f>+IFERROR(+C139*('Regions &amp; Poverty'!$K139/100),"")</f>
        <v>5.1911044405948887E-4</v>
      </c>
      <c r="E139" s="7">
        <f>+IFERROR(+C139*('Regions &amp; Poverty'!$K139/100)*('Regions &amp; Poverty'!$M139/100),"")</f>
        <v>7.9423897941101793E-5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SG25f'!$C$4:$C$157)</f>
        <v>7.9715278866813164E-4</v>
      </c>
      <c r="D140" s="7">
        <f>+IFERROR(+C140*('Regions &amp; Poverty'!$K140/100),"")</f>
        <v>3.9140201923605264E-4</v>
      </c>
      <c r="E140" s="7">
        <f>+IFERROR(+C140*('Regions &amp; Poverty'!$K140/100)*('Regions &amp; Poverty'!$M140/100),"")</f>
        <v>7.7889001827974471E-5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SG25f'!$C$4:$C$157)</f>
        <v>2.0901583879377763E-2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SG25f'!$C$4:$C$157)</f>
        <v>3.4405362295172773E-4</v>
      </c>
      <c r="D142" s="7">
        <f>+IFERROR(+C142*('Regions &amp; Poverty'!$K142/100),"")</f>
        <v>1.6170520278731203E-5</v>
      </c>
      <c r="E142" s="7">
        <f>+IFERROR(+C142*('Regions &amp; Poverty'!$K142/100)*('Regions &amp; Poverty'!$M142/100),"")</f>
        <v>1.6170520278731204E-7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SG25f'!$C$4:$C$157)</f>
        <v>1.258917438775993E-3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SG25f'!$C$4:$C$157)</f>
        <v>3.0786727416083721E-5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SG25f'!$C$4:$C$157)</f>
        <v>1.0299172777964894E-3</v>
      </c>
      <c r="D145" s="7">
        <f>+IFERROR(+C145*('Regions &amp; Poverty'!$K145/100),"")</f>
        <v>2.0598345555929789E-5</v>
      </c>
      <c r="E145" s="7">
        <f>+IFERROR(+C145*('Regions &amp; Poverty'!$K145/100)*('Regions &amp; Poverty'!$M145/100),"")</f>
        <v>8.2393382223719161E-8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SG25f'!$C$4:$C$157)</f>
        <v>4.3787635166059033E-2</v>
      </c>
      <c r="D146" s="7">
        <f>+IFERROR(+C146*('Regions &amp; Poverty'!$K146/100),"")</f>
        <v>1.3136290549817711E-4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SG25f'!$C$4:$C$157)</f>
        <v>1.8590465330279124E-2</v>
      </c>
      <c r="D147" s="7">
        <f>+IFERROR(+C147*('Regions &amp; Poverty'!$K147/100),"")</f>
        <v>9.1279184771670494E-3</v>
      </c>
      <c r="E147" s="7">
        <f>+IFERROR(+C147*('Regions &amp; Poverty'!$K147/100)*('Regions &amp; Poverty'!$M147/100),"")</f>
        <v>1.4056994454837257E-3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SG25f'!$C$4:$C$157)</f>
        <v>9.0628019247204691E-3</v>
      </c>
      <c r="D148" s="7">
        <f>+IFERROR(+C148*('Regions &amp; Poverty'!$K148/100),"")</f>
        <v>3.1357294659532828E-3</v>
      </c>
      <c r="E148" s="7">
        <f>+IFERROR(+C148*('Regions &amp; Poverty'!$K148/100)*('Regions &amp; Poverty'!$M148/100),"")</f>
        <v>3.2298013499318812E-4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SG25f'!$C$4:$C$157)</f>
        <v>6.2505259702671347E-3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SG25f'!$C$4:$C$157)</f>
        <v>8.9100107677673335E-3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SG25f'!$C$4:$C$157)</f>
        <v>1.324468840631082E-5</v>
      </c>
      <c r="D151" s="7">
        <f>+IFERROR(+C151*('Regions &amp; Poverty'!$K151/100),"")</f>
        <v>3.9734065218932461E-8</v>
      </c>
      <c r="E151" s="7">
        <f>+IFERROR(+C151*('Regions &amp; Poverty'!$K151/100)*('Regions &amp; Poverty'!$M151/100),"")</f>
        <v>3.973406521893246E-11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SG25f'!$C$4:$C$157)</f>
        <v>3.612493645279171E-2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SG25f'!$C$4:$C$157)</f>
        <v>2.0171702823926752E-3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SG25f'!$C$4:$C$157)</f>
        <v>1.0617961202261339E-4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SG25f'!$C$4:$C$157)</f>
        <v>1.3746016066258526E-2</v>
      </c>
      <c r="D155" s="7">
        <f>+IFERROR(+C155*('Regions &amp; Poverty'!$K155/100),"")</f>
        <v>3.8488844985523868E-4</v>
      </c>
      <c r="E155" s="7">
        <f>+IFERROR(+C155*('Regions &amp; Poverty'!$K155/100)*('Regions &amp; Poverty'!$M155/100),"")</f>
        <v>2.3093306991314321E-6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SG25f'!$C$4:$C$157)</f>
        <v>5.1803231331517976E-7</v>
      </c>
      <c r="D156" s="7">
        <f>+IFERROR(+C156*('Regions &amp; Poverty'!$K156/100),"")</f>
        <v>6.7862233044288548E-8</v>
      </c>
      <c r="E156" s="7">
        <f>+IFERROR(+C156*('Regions &amp; Poverty'!$K156/100)*('Regions &amp; Poverty'!$M156/100),"")</f>
        <v>2.2394536904615224E-9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SG25f'!$C$4:$C$157)</f>
        <v>6.1131758278903741E-4</v>
      </c>
      <c r="D157" s="7">
        <f>+IFERROR(+C157*('Regions &amp; Poverty'!$K157/100),"")</f>
        <v>1.1492770556433903E-4</v>
      </c>
      <c r="E157" s="7">
        <f>+IFERROR(+C157*('Regions &amp; Poverty'!$K157/100)*('Regions &amp; Poverty'!$M157/100),"")</f>
        <v>5.1717467503952564E-6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SG25f'!$C$4:$C$157)</f>
        <v>1.2449801986070284E-2</v>
      </c>
      <c r="D158" s="7">
        <f>+IFERROR(+C158*('Regions &amp; Poverty'!$K158/100),"")</f>
        <v>2.0666671296876672E-3</v>
      </c>
      <c r="E158" s="7">
        <f>+IFERROR(+C158*('Regions &amp; Poverty'!$K158/100)*('Regions &amp; Poverty'!$M158/100),"")</f>
        <v>1.012666893546957E-4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SG25f'!$C$4:$C$157)</f>
        <v>1.9500323527557727E-3</v>
      </c>
      <c r="D159" s="7">
        <f>+IFERROR(+C159*('Regions &amp; Poverty'!$K159/100),"")</f>
        <v>1.1212686028345693E-3</v>
      </c>
      <c r="E159" s="7">
        <f>+IFERROR(+C159*('Regions &amp; Poverty'!$K159/100)*('Regions &amp; Poverty'!$M159/100),"")</f>
        <v>3.3077423783619794E-4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SG25f'!$C$4:$C$157)</f>
        <v>3.7072597861422869E-4</v>
      </c>
      <c r="D160" s="7">
        <f>+IFERROR(+C160*('Regions &amp; Poverty'!$K160/100),"")</f>
        <v>7.9335359423444944E-5</v>
      </c>
      <c r="E160" s="7">
        <f>+IFERROR(+C160*('Regions &amp; Poverty'!$K160/100)*('Regions &amp; Poverty'!$M160/100),"")</f>
        <v>4.1254386900191377E-6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>+SUM(C3:C160)</f>
        <v>2.2070740679373446</v>
      </c>
      <c r="D162" s="37">
        <f t="shared" ref="D162:E162" si="0">+SUM(D3:D160)</f>
        <v>0.29347984802619631</v>
      </c>
      <c r="E162" s="37">
        <f t="shared" si="0"/>
        <v>1.98258833012054E-2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/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tr">
        <f>C2</f>
        <v>SG0.25f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5.45896337729549E-2</v>
      </c>
      <c r="D167" s="37">
        <f>+SUMIF('Regions &amp; Poverty'!$F$3:$F$160,$B167,D$3:D$160)</f>
        <v>2.0804018157039174E-2</v>
      </c>
      <c r="E167" s="37">
        <f>+SUMIF('Regions &amp; Poverty'!$F$3:$F$160,$B167,E$3:E$160)</f>
        <v>3.6330797470954228E-3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4.536290322573882E-2</v>
      </c>
      <c r="D168" s="37">
        <f>+SUMIF('Regions &amp; Poverty'!$F$3:$F$160,$B168,D$3:D$160)</f>
        <v>1.0607443824783023E-2</v>
      </c>
      <c r="E168" s="37">
        <f>+SUMIF('Regions &amp; Poverty'!$F$3:$F$160,$B168,E$3:E$160)</f>
        <v>1.2460429629224824E-3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2.0259326218335216E-2</v>
      </c>
      <c r="D170" s="37">
        <f>+SUMIF('Regions &amp; Poverty'!$F$3:$F$160,$B170,D$3:D$160)</f>
        <v>7.1695446306854343E-3</v>
      </c>
      <c r="E170" s="37">
        <f>+SUMIF('Regions &amp; Poverty'!$F$3:$F$160,$B170,E$3:E$160)</f>
        <v>1.7797418587648277E-3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4.9120765413765873E-2</v>
      </c>
      <c r="D172" s="37">
        <f>+SUMIF('Regions &amp; Poverty'!$F$3:$F$160,$B172,D$3:D$160)</f>
        <v>2.2193682964864497E-2</v>
      </c>
      <c r="E172" s="37">
        <f>+SUMIF('Regions &amp; Poverty'!$F$3:$F$160,$B172,E$3:E$160)</f>
        <v>4.2849740609592181E-3</v>
      </c>
      <c r="F172" s="37"/>
    </row>
    <row r="173" spans="1:7" x14ac:dyDescent="0.35">
      <c r="A173" s="10" t="s">
        <v>352</v>
      </c>
      <c r="B173" s="10"/>
      <c r="C173" s="38">
        <f>+SUM(C166:C172)</f>
        <v>0.16933262863079482</v>
      </c>
      <c r="D173" s="38">
        <f>+SUM(D166:D172)</f>
        <v>6.0774689577372129E-2</v>
      </c>
      <c r="E173" s="38">
        <f>+SUM(E166:E172)</f>
        <v>1.094383862974195E-2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2.6973960726797879E-3</v>
      </c>
      <c r="D174" s="37">
        <f>+SUMIF('Regions &amp; Poverty'!$F$3:$F$160,$B174,D$3:D$160)</f>
        <v>8.6701467494337413E-5</v>
      </c>
      <c r="E174" s="37">
        <f>+SUMIF('Regions &amp; Poverty'!$F$3:$F$160,$B174,E$3:E$160)</f>
        <v>4.1858782892842578E-6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8.986259416769439E-2</v>
      </c>
      <c r="D175" s="37">
        <f>+SUMIF('Regions &amp; Poverty'!$F$3:$F$160,$B175,D$3:D$160)</f>
        <v>2.8303982127999665E-3</v>
      </c>
      <c r="E175" s="37">
        <f>+SUMIF('Regions &amp; Poverty'!$F$3:$F$160,$B175,E$3:E$160)</f>
        <v>2.9436024772210803E-5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4.5174203867841603E-4</v>
      </c>
      <c r="D176" s="37">
        <f>+SUMIF('Regions &amp; Poverty'!$F$3:$F$160,$B176,D$3:D$160)</f>
        <v>1.6062645489590469E-5</v>
      </c>
      <c r="E176" s="37">
        <f>+SUMIF('Regions &amp; Poverty'!$F$3:$F$160,$B176,E$3:E$160)</f>
        <v>3.1944528035398666E-7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5.0746330168700195E-3</v>
      </c>
      <c r="D177" s="37">
        <f>+SUMIF('Regions &amp; Poverty'!$F$3:$F$160,$B177,D$3:D$160)</f>
        <v>2.1820921972541082E-4</v>
      </c>
      <c r="E177" s="37">
        <f>+SUMIF('Regions &amp; Poverty'!$F$3:$F$160,$B177,E$3:E$160)</f>
        <v>4.3641843945082168E-6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3.9825558447178551E-4</v>
      </c>
      <c r="D178" s="37">
        <f>+SUMIF('Regions &amp; Poverty'!$F$3:$F$160,$B178,D$3:D$160)</f>
        <v>6.3316867443048413E-6</v>
      </c>
      <c r="E178" s="37">
        <f>+SUMIF('Regions &amp; Poverty'!$F$3:$F$160,$B178,E$3:E$160)</f>
        <v>5.957686557081658E-8</v>
      </c>
      <c r="F178" s="37"/>
    </row>
    <row r="179" spans="1:6" x14ac:dyDescent="0.35">
      <c r="A179" s="10" t="s">
        <v>322</v>
      </c>
      <c r="B179" s="10"/>
      <c r="C179" s="38">
        <f>+SUM(C174:C178)</f>
        <v>9.8484620880394391E-2</v>
      </c>
      <c r="D179" s="38">
        <f t="shared" ref="D179" si="1">+SUM(D174:D178)</f>
        <v>3.1577032322536096E-3</v>
      </c>
      <c r="E179" s="38">
        <f t="shared" ref="E179" si="2">+SUM(E174:E178)</f>
        <v>3.8365109601928075E-5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3.709943660072515E-2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1.8515170744368037E-2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0.46998199164546045</v>
      </c>
      <c r="D182" s="37">
        <f>+SUMIF('Regions &amp; Poverty'!$F$3:$F$160,$B182,D$3:D$160)</f>
        <v>1.4983853821904092E-2</v>
      </c>
      <c r="E182" s="37">
        <f>+SUMIF('Regions &amp; Poverty'!$F$3:$F$160,$B182,E$3:E$160)</f>
        <v>4.4949006521545612E-5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0.1336958939088197</v>
      </c>
      <c r="D183" s="37">
        <f>+SUMIF('Regions &amp; Poverty'!$F$3:$F$160,$B183,D$3:D$160)</f>
        <v>7.1031589244160056E-3</v>
      </c>
      <c r="E183" s="37">
        <f>+SUMIF('Regions &amp; Poverty'!$F$3:$F$160,$B183,E$3:E$160)</f>
        <v>9.4637955290164785E-5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1.8091158627886349E-5</v>
      </c>
      <c r="D184" s="37">
        <f>+SUMIF('Regions &amp; Poverty'!$F$3:$F$160,$B184,D$3:D$160)</f>
        <v>4.670214761558649E-6</v>
      </c>
      <c r="E184" s="37">
        <f>+SUMIF('Regions &amp; Poverty'!$F$3:$F$160,$B184,E$3:E$160)</f>
        <v>6.6327445707133474E-7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1.0345997750758487</v>
      </c>
      <c r="D185" s="37">
        <f>+SUMIF('Regions &amp; Poverty'!$F$3:$F$160,$B185,D$3:D$160)</f>
        <v>0.20677048430342784</v>
      </c>
      <c r="E185" s="37">
        <f>+SUMIF('Regions &amp; Poverty'!$F$3:$F$160,$B185,E$3:E$160)</f>
        <v>8.6962160089770965E-3</v>
      </c>
      <c r="F185" s="37"/>
    </row>
    <row r="186" spans="1:6" x14ac:dyDescent="0.35">
      <c r="A186" s="10" t="s">
        <v>355</v>
      </c>
      <c r="B186" s="10"/>
      <c r="C186" s="38">
        <f>+SUM(C182:C185)</f>
        <v>1.6382957517887566</v>
      </c>
      <c r="D186" s="38">
        <f t="shared" ref="D186" si="3">+SUM(D182:D185)</f>
        <v>0.2288621672645095</v>
      </c>
      <c r="E186" s="38">
        <f t="shared" ref="E186" si="4">+SUM(E182:E185)</f>
        <v>8.8364662452458786E-3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3.0387922667704084E-2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1.627341712472306E-2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2.0159681434752486E-2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>+SUM(C187:C189)</f>
        <v>6.6821021227179631E-2</v>
      </c>
      <c r="D190" s="38">
        <f t="shared" ref="D190" si="5">+SUM(D187:D189)</f>
        <v>0</v>
      </c>
      <c r="E190" s="38">
        <f t="shared" ref="E190" si="6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1.9951068144202378E-2</v>
      </c>
      <c r="D191" s="37">
        <f>+SUMIF('Regions &amp; Poverty'!$F$3:$F$160,$B191,D$3:D$160)</f>
        <v>2.1500288950464827E-4</v>
      </c>
      <c r="E191" s="37">
        <f>+SUMIF('Regions &amp; Poverty'!$F$3:$F$160,$B191,E$3:E$160)</f>
        <v>4.5822595015802884E-7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9.0213458511818168E-2</v>
      </c>
      <c r="D192" s="37">
        <f>+SUMIF('Regions &amp; Poverty'!$F$3:$F$160,$B192,D$3:D$160)</f>
        <v>3.7722224305400029E-4</v>
      </c>
      <c r="E192" s="37">
        <f>+SUMIF('Regions &amp; Poverty'!$F$3:$F$160,$B192,E$3:E$160)</f>
        <v>5.4647226252226051E-6</v>
      </c>
      <c r="F192" s="37"/>
    </row>
    <row r="193" spans="1:6" x14ac:dyDescent="0.35">
      <c r="A193" s="10" t="s">
        <v>341</v>
      </c>
      <c r="B193" s="10"/>
      <c r="C193" s="38">
        <f>+SUM(C191:C192)</f>
        <v>0.11016452665602054</v>
      </c>
      <c r="D193" s="38">
        <f t="shared" ref="D193" si="7">+SUM(D191:D192)</f>
        <v>5.9222513255864856E-4</v>
      </c>
      <c r="E193" s="38">
        <f t="shared" ref="E193" si="8">+SUM(E191:E192)</f>
        <v>5.9229485753806339E-6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3.2539786696429924E-3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5.048812171434471E-4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6.4662575300526316E-3</v>
      </c>
      <c r="D196" s="37">
        <f>+SUMIF('Regions &amp; Poverty'!$F$3:$F$160,$B196,D$3:D$160)</f>
        <v>9.3062819502399356E-5</v>
      </c>
      <c r="E196" s="37">
        <f>+SUMIF('Regions &amp; Poverty'!$F$3:$F$160,$B196,E$3:E$160)</f>
        <v>1.290368040259226E-6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5.8135793992266066E-2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>+SUM(C195:C197)</f>
        <v>6.5106932739462151E-2</v>
      </c>
      <c r="D198" s="38">
        <f t="shared" ref="D198" si="9">+SUM(D195:D197)</f>
        <v>9.3062819502399356E-5</v>
      </c>
      <c r="E198" s="38">
        <f t="shared" ref="E198" si="10">+SUM(E195:E197)</f>
        <v>1.290368040259226E-6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>+SUM(C194,C188,C187,C181,C180)</f>
        <v>0.10552992580716332</v>
      </c>
      <c r="D200" s="37">
        <f t="shared" ref="D200:E200" si="11">+SUM(D194,D188,D187,D181,D180)</f>
        <v>0</v>
      </c>
      <c r="E200" s="37">
        <f t="shared" si="11"/>
        <v>0</v>
      </c>
      <c r="F200" s="37"/>
    </row>
    <row r="201" spans="1:6" x14ac:dyDescent="0.35">
      <c r="A201" s="4" t="s">
        <v>354</v>
      </c>
      <c r="B201" s="4"/>
      <c r="C201" s="37">
        <f>+SUM(C198,C189)</f>
        <v>8.5266614174214633E-2</v>
      </c>
      <c r="D201" s="37">
        <f t="shared" ref="D201:E201" si="12">+SUM(D198,D189)</f>
        <v>9.3062819502399356E-5</v>
      </c>
      <c r="E201" s="37">
        <f t="shared" si="12"/>
        <v>1.290368040259226E-6</v>
      </c>
      <c r="F201" s="37"/>
    </row>
    <row r="202" spans="1:6" x14ac:dyDescent="0.35">
      <c r="A202" s="4" t="s">
        <v>425</v>
      </c>
      <c r="B202" s="4"/>
      <c r="C202" s="37">
        <f>+SUM(C173,C179,C182:C185,C193,C196)</f>
        <v>2.0227437854860191</v>
      </c>
      <c r="D202" s="37">
        <f t="shared" ref="D202:E202" si="13">+SUM(D173,D179,D182:D185,D193,D196)</f>
        <v>0.29347984802619625</v>
      </c>
      <c r="E202" s="37">
        <f t="shared" si="13"/>
        <v>1.9825883301205396E-2</v>
      </c>
      <c r="F202" s="37"/>
    </row>
    <row r="203" spans="1:6" x14ac:dyDescent="0.35">
      <c r="A203" s="4" t="s">
        <v>426</v>
      </c>
      <c r="B203" s="4"/>
      <c r="C203" s="37">
        <f>+SUM(C173,C174:C176,C183:C185,C193,C196)</f>
        <v>1.5472889052392169</v>
      </c>
      <c r="D203" s="37">
        <f t="shared" ref="D203:E203" si="14">+SUM(D173,D174:D176,D183:D185,D193,D196)</f>
        <v>0.27827145329782244</v>
      </c>
      <c r="E203" s="37">
        <f t="shared" si="14"/>
        <v>1.9776510533423771E-2</v>
      </c>
      <c r="F203" s="37"/>
    </row>
    <row r="204" spans="1:6" x14ac:dyDescent="0.35">
      <c r="A204" s="3" t="s">
        <v>351</v>
      </c>
      <c r="B204" s="3"/>
      <c r="C204" s="37">
        <f>+SUM(C173,C179:C185,C190,C193:C194,C198)</f>
        <v>2.2070740679373446</v>
      </c>
      <c r="D204" s="37">
        <f t="shared" ref="D204:E204" si="15">+SUM(D173,D179:D185,D190,D193:D194,D198)</f>
        <v>0.29347984802619625</v>
      </c>
      <c r="E204" s="37">
        <f t="shared" si="15"/>
        <v>1.9825883301205396E-2</v>
      </c>
      <c r="F204" s="3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SG25f'!$D$4:$D$157)</f>
        <v>1.0172503630726205E-3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SG25f'!$D$4:$D$157)</f>
        <v>9.7543009526147445E-2</v>
      </c>
      <c r="D4" s="7">
        <f>+IFERROR(+C4*('Regions &amp; Poverty'!$K4/100),"")</f>
        <v>2.9360445867370379E-2</v>
      </c>
      <c r="E4" s="7">
        <f>+IFERROR(+C4*('Regions &amp; Poverty'!$K4/100)*('Regions &amp; Poverty'!$M4/100),"")</f>
        <v>2.8186028032675566E-3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SG25f'!$D$4:$D$157)</f>
        <v>1.3382344966777146E-3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SG25f'!$D$4:$D$157)</f>
        <v>5.2380426652554784E-4</v>
      </c>
      <c r="D6" s="7">
        <f>+IFERROR(+C6*('Regions &amp; Poverty'!$K6/100),"")</f>
        <v>8.9046725309343135E-6</v>
      </c>
      <c r="E6" s="7">
        <f>+IFERROR(+C6*('Regions &amp; Poverty'!$K6/100)*('Regions &amp; Poverty'!$M6/100),"")</f>
        <v>8.9046725309343141E-8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SG25f'!$D$4:$D$157)</f>
        <v>9.8701789471613969E-4</v>
      </c>
      <c r="D7" s="7">
        <f>+IFERROR(+C7*('Regions &amp; Poverty'!$K7/100),"")</f>
        <v>3.1584572630916468E-5</v>
      </c>
      <c r="E7" s="7">
        <f>+IFERROR(+C7*('Regions &amp; Poverty'!$K7/100)*('Regions &amp; Poverty'!$M7/100),"")</f>
        <v>9.4753717892749402E-8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SG25f'!$D$4:$D$157)</f>
        <v>2.7392128357096148E-3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SG25f'!$D$4:$D$157)</f>
        <v>4.7651960644619412E-3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SG25f'!$D$4:$D$157)</f>
        <v>4.3487358206580427E-3</v>
      </c>
      <c r="D10" s="7">
        <f>+IFERROR(+C10*('Regions &amp; Poverty'!$K10/100),"")</f>
        <v>2.1743679103290212E-5</v>
      </c>
      <c r="E10" s="7">
        <f>+IFERROR(+C10*('Regions &amp; Poverty'!$K10/100)*('Regions &amp; Poverty'!$M10/100),"")</f>
        <v>4.3487358206580423E-8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SG25f'!$D$4:$D$157)</f>
        <v>1.0325560911317497E-3</v>
      </c>
      <c r="D11" s="7">
        <f>+IFERROR(+C11*('Regions &amp; Poverty'!$K11/100),"")</f>
        <v>7.6099383916409949E-4</v>
      </c>
      <c r="E11" s="7">
        <f>+IFERROR(+C11*('Regions &amp; Poverty'!$K11/100)*('Regions &amp; Poverty'!$M11/100),"")</f>
        <v>2.4656200388916826E-4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SG25f'!$D$4:$D$157)</f>
        <v>3.2046379583013777E-3</v>
      </c>
      <c r="D12" s="7">
        <f>+IFERROR(+C12*('Regions &amp; Poverty'!$K12/100),"")</f>
        <v>1.5862957893591819E-3</v>
      </c>
      <c r="E12" s="7">
        <f>+IFERROR(+C12*('Regions &amp; Poverty'!$K12/100)*('Regions &amp; Poverty'!$M12/100),"")</f>
        <v>3.5533025681645672E-4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SG25f'!$D$4:$D$157)</f>
        <v>1.1130200000219949E-3</v>
      </c>
      <c r="D13" s="7">
        <f>+IFERROR(+C13*('Regions &amp; Poverty'!$K13/100),"")</f>
        <v>4.8638974000961185E-4</v>
      </c>
      <c r="E13" s="7">
        <f>+IFERROR(+C13*('Regions &amp; Poverty'!$K13/100)*('Regions &amp; Poverty'!$M13/100),"")</f>
        <v>5.3989261141066915E-5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SG25f'!$D$4:$D$157)</f>
        <v>7.5769367459962607E-3</v>
      </c>
      <c r="D14" s="7">
        <f>+IFERROR(+C14*('Regions &amp; Poverty'!$K14/100),"")</f>
        <v>1.4017332980093083E-3</v>
      </c>
      <c r="E14" s="7">
        <f>+IFERROR(+C14*('Regions &amp; Poverty'!$K14/100)*('Regions &amp; Poverty'!$M14/100),"")</f>
        <v>4.6257198834307174E-5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SG25f'!$D$4:$D$157)</f>
        <v>1.8716997411191275E-3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SG25f'!$D$4:$D$157)</f>
        <v>8.0713731691166007E-3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SG25f'!$D$4:$D$157)</f>
        <v>2.0502827243724531E-3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SG25f'!$D$4:$D$157)</f>
        <v>6.3390290776270666E-3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SG25f'!$D$4:$D$157)</f>
        <v>5.7754141272064345E-6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SG25f'!$D$4:$D$157)</f>
        <v>7.0632547871966826E-5</v>
      </c>
      <c r="D20" s="7">
        <f>+IFERROR(+C20*('Regions &amp; Poverty'!$K20/100),"")</f>
        <v>5.0149108989096443E-6</v>
      </c>
      <c r="E20" s="7">
        <f>+IFERROR(+C20*('Regions &amp; Poverty'!$K20/100)*('Regions &amp; Poverty'!$M20/100),"")</f>
        <v>1.7050697056292791E-7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SG25f'!$D$4:$D$157)</f>
        <v>6.0056938237894444E-2</v>
      </c>
      <c r="D21" s="7">
        <f>+IFERROR(+C21*('Regions &amp; Poverty'!$K21/100),"")</f>
        <v>2.5824483442294611E-3</v>
      </c>
      <c r="E21" s="7">
        <f>+IFERROR(+C21*('Regions &amp; Poverty'!$K21/100)*('Regions &amp; Poverty'!$M21/100),"")</f>
        <v>5.1648966884589223E-5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SG25f'!$D$4:$D$157)</f>
        <v>1.9956460271081968E-4</v>
      </c>
      <c r="D22" s="7">
        <f>+IFERROR(+C22*('Regions &amp; Poverty'!$K22/100),"")</f>
        <v>4.3904212596380331E-6</v>
      </c>
      <c r="E22" s="7">
        <f>+IFERROR(+C22*('Regions &amp; Poverty'!$K22/100)*('Regions &amp; Poverty'!$M22/100),"")</f>
        <v>1.7561685038552133E-8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SG25f'!$D$4:$D$157)</f>
        <v>1.4901503936998719E-3</v>
      </c>
      <c r="D23" s="7">
        <f>+IFERROR(+C23*('Regions &amp; Poverty'!$K23/100),"")</f>
        <v>2.7120737165337667E-4</v>
      </c>
      <c r="E23" s="7">
        <f>+IFERROR(+C23*('Regions &amp; Poverty'!$K23/100)*('Regions &amp; Poverty'!$M23/100),"")</f>
        <v>1.5730027555895845E-5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SG25f'!$D$4:$D$157)</f>
        <v>7.7307226217353188E-4</v>
      </c>
      <c r="D24" s="7">
        <f>+IFERROR(+C24*('Regions &amp; Poverty'!$K24/100),"")</f>
        <v>5.1254690982105162E-4</v>
      </c>
      <c r="E24" s="7">
        <f>+IFERROR(+C24*('Regions &amp; Poverty'!$K24/100)*('Regions &amp; Poverty'!$M24/100),"")</f>
        <v>1.6965302715076809E-4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SG25f'!$D$4:$D$157)</f>
        <v>4.8178761612332147E-3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SG25f'!$D$4:$D$157)</f>
        <v>1.324574450426542E-4</v>
      </c>
      <c r="D26" s="7">
        <f>+IFERROR(+C26*('Regions &amp; Poverty'!$K26/100),"")</f>
        <v>1.7219467855545048E-6</v>
      </c>
      <c r="E26" s="7">
        <f>+IFERROR(+C26*('Regions &amp; Poverty'!$K26/100)*('Regions &amp; Poverty'!$M26/100),"")</f>
        <v>1.3775574284436038E-8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SG25f'!$D$4:$D$157)</f>
        <v>2.7805284173088669</v>
      </c>
      <c r="D27" s="7">
        <f>+IFERROR(+C27*('Regions &amp; Poverty'!$K27/100),"")</f>
        <v>8.8976909353883749E-2</v>
      </c>
      <c r="E27" s="7">
        <f>+IFERROR(+C27*('Regions &amp; Poverty'!$K27/100)*('Regions &amp; Poverty'!$M27/100),"")</f>
        <v>2.6693072806165124E-4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SG25f'!$D$4:$D$157)</f>
        <v>4.7728214135733743E-3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SG25f'!$D$4:$D$157)</f>
        <v>1.1103056807761906E-2</v>
      </c>
      <c r="D29" s="7">
        <f>+IFERROR(+C29*('Regions &amp; Poverty'!$K29/100),"")</f>
        <v>3.0977528493655714E-3</v>
      </c>
      <c r="E29" s="7">
        <f>+IFERROR(+C29*('Regions &amp; Poverty'!$K29/100)*('Regions &amp; Poverty'!$M29/100),"")</f>
        <v>2.7879775644290143E-4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SG25f'!$D$4:$D$157)</f>
        <v>1.0372350717269689E-2</v>
      </c>
      <c r="D30" s="7">
        <f>+IFERROR(+C30*('Regions &amp; Poverty'!$K30/100),"")</f>
        <v>2.4893641721447251E-3</v>
      </c>
      <c r="E30" s="7">
        <f>+IFERROR(+C30*('Regions &amp; Poverty'!$K30/100)*('Regions &amp; Poverty'!$M30/100),"")</f>
        <v>1.9168104125514383E-4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SG25f'!$D$4:$D$157)</f>
        <v>0.11033065887285687</v>
      </c>
      <c r="D31" s="7">
        <f>+IFERROR(+C31*('Regions &amp; Poverty'!$K31/100),"")</f>
        <v>8.5064937990972631E-2</v>
      </c>
      <c r="E31" s="7">
        <f>+IFERROR(+C31*('Regions &amp; Poverty'!$K31/100)*('Regions &amp; Poverty'!$M31/100),"")</f>
        <v>3.3345455692461272E-2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SG25f'!$D$4:$D$157)</f>
        <v>4.6162865595130234E-3</v>
      </c>
      <c r="D32" s="7">
        <f>+IFERROR(+C32*('Regions &amp; Poverty'!$K32/100),"")</f>
        <v>1.7080260270198187E-3</v>
      </c>
      <c r="E32" s="7">
        <f>+IFERROR(+C32*('Regions &amp; Poverty'!$K32/100)*('Regions &amp; Poverty'!$M32/100),"")</f>
        <v>2.5449587802595298E-4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SG25f'!$D$4:$D$157)</f>
        <v>1.3487562043654317E-3</v>
      </c>
      <c r="D33" s="7">
        <f>+IFERROR(+C33*('Regions &amp; Poverty'!$K33/100),"")</f>
        <v>7.418159124009875E-5</v>
      </c>
      <c r="E33" s="7">
        <f>+IFERROR(+C33*('Regions &amp; Poverty'!$K33/100)*('Regions &amp; Poverty'!$M33/100),"")</f>
        <v>1.6319950072821727E-6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SG25f'!$D$4:$D$157)</f>
        <v>1.3847162828112557E-4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SG25f'!$D$4:$D$157)</f>
        <v>3.6118444185375504E-3</v>
      </c>
      <c r="D35" s="7">
        <f>+IFERROR(+C35*('Regions &amp; Poverty'!$K35/100),"")</f>
        <v>5.7789510696600811E-5</v>
      </c>
      <c r="E35" s="7">
        <f>+IFERROR(+C35*('Regions &amp; Poverty'!$K35/100)*('Regions &amp; Poverty'!$M35/100),"")</f>
        <v>3.4673706417960485E-7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SG25f'!$D$4:$D$157)</f>
        <v>5.1581761066435148E-3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SG25f'!$D$4:$D$157)</f>
        <v>3.1558859588734419E-4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SG25f'!$D$4:$D$157)</f>
        <v>5.1414517765875078E-3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SG25f'!$D$4:$D$157)</f>
        <v>3.9693877965000485E-2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SG25f'!$D$4:$D$157)</f>
        <v>1.8317530006630914E-4</v>
      </c>
      <c r="D40" s="7">
        <f>+IFERROR(+C40*('Regions &amp; Poverty'!$K40/100),"")</f>
        <v>4.121444251491956E-5</v>
      </c>
      <c r="E40" s="7">
        <f>+IFERROR(+C40*('Regions &amp; Poverty'!$K40/100)*('Regions &amp; Poverty'!$M40/100),"")</f>
        <v>3.0910831886189667E-6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SG25f'!$D$4:$D$157)</f>
        <v>2.7640864471710378E-3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SG25f'!$D$4:$D$157)</f>
        <v>2.0710331654764783E-3</v>
      </c>
      <c r="D42" s="7">
        <f>+IFERROR(+C42*('Regions &amp; Poverty'!$K42/100),"")</f>
        <v>6.6273061295247314E-5</v>
      </c>
      <c r="E42" s="7">
        <f>+IFERROR(+C42*('Regions &amp; Poverty'!$K42/100)*('Regions &amp; Poverty'!$M42/100),"")</f>
        <v>3.313653064762366E-7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SG25f'!$D$4:$D$157)</f>
        <v>1.5100842208452174E-2</v>
      </c>
      <c r="D43" s="7">
        <f>+IFERROR(+C43*('Regions &amp; Poverty'!$K43/100),"")</f>
        <v>7.550421104226087E-5</v>
      </c>
      <c r="E43" s="7">
        <f>+IFERROR(+C43*('Regions &amp; Poverty'!$K43/100)*('Regions &amp; Poverty'!$M43/100),"")</f>
        <v>7.5504211042260866E-8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SG25f'!$D$4:$D$157)</f>
        <v>7.1164432153666149E-5</v>
      </c>
      <c r="D44" s="7">
        <f>+IFERROR(+C44*('Regions &amp; Poverty'!$K44/100),"")</f>
        <v>3.4158927433759753E-6</v>
      </c>
      <c r="E44" s="7">
        <f>+IFERROR(+C44*('Regions &amp; Poverty'!$K44/100)*('Regions &amp; Poverty'!$M44/100),"")</f>
        <v>7.5149640354271463E-8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SG25f'!$D$4:$D$157)</f>
        <v>3.3330946432004065E-2</v>
      </c>
      <c r="D45" s="7">
        <f>+IFERROR(+C45*('Regions &amp; Poverty'!$K45/100),"")</f>
        <v>4.6663325004805685E-4</v>
      </c>
      <c r="E45" s="7">
        <f>+IFERROR(+C45*('Regions &amp; Poverty'!$K45/100)*('Regions &amp; Poverty'!$M45/100),"")</f>
        <v>9.3326650009611373E-7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SG25f'!$D$4:$D$157)</f>
        <v>1.7103211342244301E-4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SG25f'!$D$4:$D$157)</f>
        <v>8.4922057715142232E-3</v>
      </c>
      <c r="D47" s="7">
        <f>+IFERROR(+C47*('Regions &amp; Poverty'!$K47/100),"")</f>
        <v>2.8448889334572649E-3</v>
      </c>
      <c r="E47" s="7">
        <f>+IFERROR(+C47*('Regions &amp; Poverty'!$K47/100)*('Regions &amp; Poverty'!$M47/100),"")</f>
        <v>2.5604000401115384E-4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SG25f'!$D$4:$D$157)</f>
        <v>2.4386354719923404E-4</v>
      </c>
      <c r="D48" s="7">
        <f>+IFERROR(+C48*('Regions &amp; Poverty'!$K48/100),"")</f>
        <v>3.6579532079885105E-6</v>
      </c>
      <c r="E48" s="7">
        <f>+IFERROR(+C48*('Regions &amp; Poverty'!$K48/100)*('Regions &amp; Poverty'!$M48/100),"")</f>
        <v>7.3159064159770207E-9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SG25f'!$D$4:$D$157)</f>
        <v>2.7698662462005141E-3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SG25f'!$D$4:$D$157)</f>
        <v>3.0347413797630184E-2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SG25f'!$D$4:$D$157)</f>
        <v>1.5978132176760968E-3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SG25f'!$D$4:$D$157)</f>
        <v>1.6334811106888131E-3</v>
      </c>
      <c r="D52" s="7">
        <f>+IFERROR(+C52*('Regions &amp; Poverty'!$K52/100),"")</f>
        <v>1.355789321871715E-4</v>
      </c>
      <c r="E52" s="7">
        <f>+IFERROR(+C52*('Regions &amp; Poverty'!$K52/100)*('Regions &amp; Poverty'!$M52/100),"")</f>
        <v>2.9827365081177733E-6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SG25f'!$D$4:$D$157)</f>
        <v>3.2973134994765486E-2</v>
      </c>
      <c r="D53" s="7">
        <f>+IFERROR(+C53*('Regions &amp; Poverty'!$K53/100),"")</f>
        <v>4.4843463592881064E-3</v>
      </c>
      <c r="E53" s="7">
        <f>+IFERROR(+C53*('Regions &amp; Poverty'!$K53/100)*('Regions &amp; Poverty'!$M53/100),"")</f>
        <v>1.7937385437152427E-4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SG25f'!$D$4:$D$157)</f>
        <v>3.00542132978823E-3</v>
      </c>
      <c r="D54" s="7">
        <f>+IFERROR(+C54*('Regions &amp; Poverty'!$K54/100),"")</f>
        <v>1.0609137294152451E-3</v>
      </c>
      <c r="E54" s="7">
        <f>+IFERROR(+C54*('Regions &amp; Poverty'!$K54/100)*('Regions &amp; Poverty'!$M54/100),"")</f>
        <v>1.0927411412977026E-4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SG25f'!$D$4:$D$157)</f>
        <v>1.6445480722402132E-4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SG25f'!$D$4:$D$157)</f>
        <v>8.1738287307464517E-5</v>
      </c>
      <c r="D56" s="7">
        <f>+IFERROR(+C56*('Regions &amp; Poverty'!$K56/100),"")</f>
        <v>5.4846390783308683E-5</v>
      </c>
      <c r="E56" s="7">
        <f>+IFERROR(+C56*('Regions &amp; Poverty'!$K56/100)*('Regions &amp; Poverty'!$M56/100),"")</f>
        <v>1.6728149188909148E-5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SG25f'!$D$4:$D$157)</f>
        <v>1.3751976421071223E-3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SG25f'!$D$4:$D$157)</f>
        <v>3.9748781611202225E-3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SG25f'!$D$4:$D$157)</f>
        <v>4.2201916765652756E-6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SG25f'!$D$4:$D$157)</f>
        <v>4.0317226541645091E-6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SG25f'!$D$4:$D$157)</f>
        <v>4.2920846943644858E-4</v>
      </c>
      <c r="D61" s="7">
        <f>+IFERROR(+C61*('Regions &amp; Poverty'!$K61/100),"")</f>
        <v>4.0774804596462616E-5</v>
      </c>
      <c r="E61" s="7">
        <f>+IFERROR(+C61*('Regions &amp; Poverty'!$K61/100)*('Regions &amp; Poverty'!$M61/100),"")</f>
        <v>1.1416945287009531E-6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SG25f'!$D$4:$D$157)</f>
        <v>1.7258997772610473E-4</v>
      </c>
      <c r="D62" s="7">
        <f>+IFERROR(+C62*('Regions &amp; Poverty'!$K62/100),"")</f>
        <v>3.0721016035246643E-5</v>
      </c>
      <c r="E62" s="7">
        <f>+IFERROR(+C62*('Regions &amp; Poverty'!$K62/100)*('Regions &amp; Poverty'!$M62/100),"")</f>
        <v>1.9661450262557851E-6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SG25f'!$D$4:$D$157)</f>
        <v>3.2821721470438219E-3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SG25f'!$D$4:$D$157)</f>
        <v>1.0307652064752333E-3</v>
      </c>
      <c r="D64" s="7">
        <f>+IFERROR(+C64*('Regions &amp; Poverty'!$K64/100),"")</f>
        <v>2.5666053641233309E-4</v>
      </c>
      <c r="E64" s="7">
        <f>+IFERROR(+C64*('Regions &amp; Poverty'!$K64/100)*('Regions &amp; Poverty'!$M64/100),"")</f>
        <v>2.0532842912986649E-5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SG25f'!$D$4:$D$157)</f>
        <v>2.6906373245711005E-3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SG25f'!$D$4:$D$157)</f>
        <v>0.54981155314232799</v>
      </c>
      <c r="D66" s="7">
        <f>+IFERROR(+C66*('Regions &amp; Poverty'!$K66/100),"")</f>
        <v>4.1235866485674601E-2</v>
      </c>
      <c r="E66" s="7">
        <f>+IFERROR(+C66*('Regions &amp; Poverty'!$K66/100)*('Regions &amp; Poverty'!$M66/100),"")</f>
        <v>5.3606626431376985E-4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SG25f'!$D$4:$D$157)</f>
        <v>1.1436669966392614</v>
      </c>
      <c r="D67" s="7">
        <f>+IFERROR(+C67*('Regions &amp; Poverty'!$K67/100),"")</f>
        <v>0.24245740328752341</v>
      </c>
      <c r="E67" s="7">
        <f>+IFERROR(+C67*('Regions &amp; Poverty'!$K67/100)*('Regions &amp; Poverty'!$M67/100),"")</f>
        <v>1.0425668341363506E-2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SG25f'!$D$4:$D$157)</f>
        <v>2.8397684152954E-3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SG25f'!$D$4:$D$157)</f>
        <v>3.7281742036709954E-2</v>
      </c>
      <c r="D69" s="7">
        <f>+IFERROR(+C69*('Regions &amp; Poverty'!$K69/100),"")</f>
        <v>1.1184522611012987E-4</v>
      </c>
      <c r="E69" s="7">
        <f>+IFERROR(+C69*('Regions &amp; Poverty'!$K69/100)*('Regions &amp; Poverty'!$M69/100),"")</f>
        <v>1.1184522611012988E-7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SG25f'!$D$4:$D$157)</f>
        <v>1.1127617435251726E-2</v>
      </c>
      <c r="D70" s="7">
        <f>+IFERROR(+C70*('Regions &amp; Poverty'!$K70/100),"")</f>
        <v>2.7819043588129318E-4</v>
      </c>
      <c r="E70" s="7">
        <f>+IFERROR(+C70*('Regions &amp; Poverty'!$K70/100)*('Regions &amp; Poverty'!$M70/100),"")</f>
        <v>1.1127617435251727E-6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SG25f'!$D$4:$D$157)</f>
        <v>2.1002695096485727E-4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SG25f'!$D$4:$D$157)</f>
        <v>1.19485442088667E-2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SG25f'!$D$4:$D$157)</f>
        <v>2.3200696006416763E-2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SG25f'!$D$4:$D$157)</f>
        <v>6.3928933286220999E-5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SG25f'!$D$4:$D$157)</f>
        <v>2.6591617406617626E-3</v>
      </c>
      <c r="D75" s="7">
        <f>+IFERROR(+C75*('Regions &amp; Poverty'!$K75/100),"")</f>
        <v>2.6591617406617627E-6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SG25f'!$D$4:$D$157)</f>
        <v>5.0675059997582345E-2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SG25f'!$D$4:$D$157)</f>
        <v>1.7732380226779466E-2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SG25f'!$D$4:$D$157)</f>
        <v>1.0432998711038578E-2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SG25f'!$D$4:$D$157)</f>
        <v>1.0151952051132397E-3</v>
      </c>
      <c r="D79" s="7">
        <f>+IFERROR(+C79*('Regions &amp; Poverty'!$K79/100),"")</f>
        <v>2.5379880127830996E-5</v>
      </c>
      <c r="E79" s="7">
        <f>+IFERROR(+C79*('Regions &amp; Poverty'!$K79/100)*('Regions &amp; Poverty'!$M79/100),"")</f>
        <v>1.2689940063915499E-7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SG25f'!$D$4:$D$157)</f>
        <v>1.2225642835125782E-3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SG25f'!$D$4:$D$157)</f>
        <v>2.7007919767646656E-2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SG25f'!$D$4:$D$157)</f>
        <v>2.7955025980474731E-4</v>
      </c>
      <c r="D82" s="7">
        <f>+IFERROR(+C82*('Regions &amp; Poverty'!$K82/100),"")</f>
        <v>6.3457908975677631E-5</v>
      </c>
      <c r="E82" s="7">
        <f>+IFERROR(+C82*('Regions &amp; Poverty'!$K82/100)*('Regions &amp; Poverty'!$M82/100),"")</f>
        <v>3.299811266735237E-6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SG25f'!$D$4:$D$157)</f>
        <v>2.9805262349033978E-3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SG25f'!$D$4:$D$157)</f>
        <v>3.4257922833966779E-4</v>
      </c>
      <c r="D84" s="7">
        <f>+IFERROR(+C84*('Regions &amp; Poverty'!$K84/100),"")</f>
        <v>1.3223558213911176E-4</v>
      </c>
      <c r="E84" s="7">
        <f>+IFERROR(+C84*('Regions &amp; Poverty'!$K84/100)*('Regions &amp; Poverty'!$M84/100),"")</f>
        <v>1.5471563110276075E-5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SG25f'!$D$4:$D$157)</f>
        <v>6.4611075499620575E-3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SG25f'!$D$4:$D$157)</f>
        <v>0.26831339695154754</v>
      </c>
      <c r="D86" s="7">
        <f>+IFERROR(+C86*('Regions &amp; Poverty'!$K86/100),"")</f>
        <v>8.5860287024495212E-3</v>
      </c>
      <c r="E86" s="7">
        <f>+IFERROR(+C86*('Regions &amp; Poverty'!$K86/100)*('Regions &amp; Poverty'!$M86/100),"")</f>
        <v>2.5758086107348563E-5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SG25f'!$D$4:$D$157)</f>
        <v>2.0920593245040531E-4</v>
      </c>
      <c r="D87" s="7">
        <f>+IFERROR(+C87*('Regions &amp; Poverty'!$K87/100),"")</f>
        <v>1.2489594167289196E-4</v>
      </c>
      <c r="E87" s="7">
        <f>+IFERROR(+C87*('Regions &amp; Poverty'!$K87/100)*('Regions &amp; Poverty'!$M87/100),"")</f>
        <v>3.9716909451979644E-5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SG25f'!$D$4:$D$157)</f>
        <v>8.1934442635661761E-4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SG25f'!$D$4:$D$157)</f>
        <v>7.6033617471100434E-3</v>
      </c>
      <c r="D89" s="7">
        <f>+IFERROR(+C89*('Regions &amp; Poverty'!$K89/100),"")</f>
        <v>5.9154154392516136E-3</v>
      </c>
      <c r="E89" s="7">
        <f>+IFERROR(+C89*('Regions &amp; Poverty'!$K89/100)*('Regions &amp; Poverty'!$M89/100),"")</f>
        <v>2.3188428521866327E-3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SG25f'!$D$4:$D$157)</f>
        <v>7.1474868667013528E-3</v>
      </c>
      <c r="D90" s="7">
        <f>+IFERROR(+C90*('Regions &amp; Poverty'!$K90/100),"")</f>
        <v>2.1442460600104059E-4</v>
      </c>
      <c r="E90" s="7">
        <f>+IFERROR(+C90*('Regions &amp; Poverty'!$K90/100)*('Regions &amp; Poverty'!$M90/100),"")</f>
        <v>1.7153968480083248E-6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SG25f'!$D$4:$D$157)</f>
        <v>7.7348174397123674E-4</v>
      </c>
      <c r="D91" s="7">
        <f>+IFERROR(+C91*('Regions &amp; Poverty'!$K91/100),"")</f>
        <v>3.8132649977781969E-4</v>
      </c>
      <c r="E91" s="7">
        <f>+IFERROR(+C91*('Regions &amp; Poverty'!$K91/100)*('Regions &amp; Poverty'!$M91/100),"")</f>
        <v>5.7961627966228594E-5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SG25f'!$D$4:$D$157)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SG25f'!$D$4:$D$157)</f>
        <v>1.8326423747910842E-3</v>
      </c>
      <c r="D93" s="7">
        <f>+IFERROR(+C93*('Regions &amp; Poverty'!$K93/100),"")</f>
        <v>3.6652847495821686E-6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SG25f'!$D$4:$D$157)</f>
        <v>1.0319736494627862E-2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SG25f'!$D$4:$D$157)</f>
        <v>2.1101840810900354E-2</v>
      </c>
      <c r="D95" s="7">
        <f>+IFERROR(+C95*('Regions &amp; Poverty'!$K95/100),"")</f>
        <v>1.4496964637088544E-2</v>
      </c>
      <c r="E95" s="7">
        <f>+IFERROR(+C95*('Regions &amp; Poverty'!$K95/100)*('Regions &amp; Poverty'!$M95/100),"")</f>
        <v>4.5520468960458032E-3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SG25f'!$D$4:$D$157)</f>
        <v>3.6680821782128091E-4</v>
      </c>
      <c r="D96" s="7">
        <f>+IFERROR(+C96*('Regions &amp; Poverty'!$K96/100),"")</f>
        <v>2.1641684851455577E-5</v>
      </c>
      <c r="E96" s="7">
        <f>+IFERROR(+C96*('Regions &amp; Poverty'!$K96/100)*('Regions &amp; Poverty'!$M96/100),"")</f>
        <v>3.0298358792037803E-7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SG25f'!$D$4:$D$157)</f>
        <v>6.1536256617028976E-3</v>
      </c>
      <c r="D97" s="7">
        <f>+IFERROR(+C97*('Regions &amp; Poverty'!$K97/100),"")</f>
        <v>4.3629205941473547E-3</v>
      </c>
      <c r="E97" s="7">
        <f>+IFERROR(+C97*('Regions &amp; Poverty'!$K97/100)*('Regions &amp; Poverty'!$M97/100),"")</f>
        <v>1.4528525578510689E-3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SG25f'!$D$4:$D$157)</f>
        <v>7.9243436604033834E-3</v>
      </c>
      <c r="D98" s="7">
        <f>+IFERROR(+C98*('Regions &amp; Poverty'!$K98/100),"")</f>
        <v>2.3773030981210152E-5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SG25f'!$D$4:$D$157)</f>
        <v>8.445703840456154E-4</v>
      </c>
      <c r="D99" s="7">
        <f>+IFERROR(+C99*('Regions &amp; Poverty'!$K99/100),"")</f>
        <v>1.908729067943091E-4</v>
      </c>
      <c r="E99" s="7">
        <f>+IFERROR(+C99*('Regions &amp; Poverty'!$K99/100)*('Regions &amp; Poverty'!$M99/100),"")</f>
        <v>1.278848475521871E-5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SG25f'!$D$4:$D$157)</f>
        <v>7.3456227150574802E-4</v>
      </c>
      <c r="D100" s="7">
        <f>+IFERROR(+C100*('Regions &amp; Poverty'!$K100/100),"")</f>
        <v>3.3422583353511534E-4</v>
      </c>
      <c r="E100" s="7">
        <f>+IFERROR(+C100*('Regions &amp; Poverty'!$K100/100)*('Regions &amp; Poverty'!$M100/100),"")</f>
        <v>4.5454713360775692E-5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SG25f'!$D$4:$D$157)</f>
        <v>1.1944659585059203</v>
      </c>
      <c r="D101" s="7">
        <f>+IFERROR(+C101*('Regions &amp; Poverty'!$K101/100),"")</f>
        <v>0.63903928780066743</v>
      </c>
      <c r="E101" s="7">
        <f>+IFERROR(+C101*('Regions &amp; Poverty'!$K101/100)*('Regions &amp; Poverty'!$M101/100),"")</f>
        <v>0.13931056474054551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SG25f'!$D$4:$D$157)</f>
        <v>3.4277958980730676E-4</v>
      </c>
      <c r="D102" s="7">
        <f>+IFERROR(+C102*('Regions &amp; Poverty'!$K102/100),"")</f>
        <v>1.2340065233063045E-5</v>
      </c>
      <c r="E102" s="7">
        <f>+IFERROR(+C102*('Regions &amp; Poverty'!$K102/100)*('Regions &amp; Poverty'!$M102/100),"")</f>
        <v>1.1106058709756741E-7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SG25f'!$D$4:$D$157)</f>
        <v>9.5431958562451329E-3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SG25f'!$D$4:$D$157)</f>
        <v>3.8492340146119024E-3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SG25f'!$D$4:$D$157)</f>
        <v>8.4891466504910616E-4</v>
      </c>
      <c r="D105" s="7">
        <f>+IFERROR(+C105*('Regions &amp; Poverty'!$K105/100),"")</f>
        <v>1.2733719975736591E-4</v>
      </c>
      <c r="E105" s="7">
        <f>+IFERROR(+C105*('Regions &amp; Poverty'!$K105/100)*('Regions &amp; Poverty'!$M105/100),"")</f>
        <v>3.8201159927209771E-6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SG25f'!$D$4:$D$157)</f>
        <v>3.2520845825057204E-4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SG25f'!$D$4:$D$157)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SG25f'!$D$4:$D$157)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SG25f'!$D$4:$D$157)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SG25f'!$D$4:$D$157)</f>
        <v>4.3022735285019024E-4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SG25f'!$D$4:$D$157)</f>
        <v>2.367835354601399E-3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SG25f'!$D$4:$D$157)</f>
        <v>9.6905740485485406E-3</v>
      </c>
      <c r="D112" s="7">
        <f>+IFERROR(+C112*('Regions &amp; Poverty'!$K112/100),"")</f>
        <v>5.9112501696146095E-4</v>
      </c>
      <c r="E112" s="7">
        <f>+IFERROR(+C112*('Regions &amp; Poverty'!$K112/100)*('Regions &amp; Poverty'!$M112/100),"")</f>
        <v>5.3201251526531495E-6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SG25f'!$D$4:$D$157)</f>
        <v>5.2836422022077838E-4</v>
      </c>
      <c r="D113" s="7">
        <f>+IFERROR(+C113*('Regions &amp; Poverty'!$K113/100),"")</f>
        <v>1.1624012844857125E-5</v>
      </c>
      <c r="E113" s="7">
        <f>+IFERROR(+C113*('Regions &amp; Poverty'!$K113/100)*('Regions &amp; Poverty'!$M113/100),"")</f>
        <v>6.9744077069142751E-8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SG25f'!$D$4:$D$157)</f>
        <v>6.813222564887128E-4</v>
      </c>
      <c r="D114" s="7">
        <f>+IFERROR(+C114*('Regions &amp; Poverty'!$K114/100),"")</f>
        <v>2.0439667694661383E-5</v>
      </c>
      <c r="E114" s="7">
        <f>+IFERROR(+C114*('Regions &amp; Poverty'!$K114/100)*('Regions &amp; Poverty'!$M114/100),"")</f>
        <v>1.6351734155729107E-7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SG25f'!$D$4:$D$157)</f>
        <v>1.6470725364925193E-2</v>
      </c>
      <c r="D115" s="7">
        <f>+IFERROR(+C115*('Regions &amp; Poverty'!$K115/100),"")</f>
        <v>1.3670702052887911E-3</v>
      </c>
      <c r="E115" s="7">
        <f>+IFERROR(+C115*('Regions &amp; Poverty'!$K115/100)*('Regions &amp; Poverty'!$M115/100),"")</f>
        <v>2.187312328462066E-5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SG25f'!$D$4:$D$157)</f>
        <v>5.456725930314702E-3</v>
      </c>
      <c r="D116" s="7">
        <f>+IFERROR(+C116*('Regions &amp; Poverty'!$K116/100),"")</f>
        <v>2.073555853519587E-3</v>
      </c>
      <c r="E116" s="7">
        <f>+IFERROR(+C116*('Regions &amp; Poverty'!$K116/100)*('Regions &amp; Poverty'!$M116/100),"")</f>
        <v>3.068862663208989E-4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SG25f'!$D$4:$D$157)</f>
        <v>1.2820622849364917E-2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SG25f'!$D$4:$D$157)</f>
        <v>2.2673561984880473E-4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SG25f'!$D$4:$D$157)</f>
        <v>3.4244845079122598E-3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SG25f'!$D$4:$D$157)</f>
        <v>3.7278521057765247E-4</v>
      </c>
      <c r="D120" s="7">
        <f>+IFERROR(+C120*('Regions &amp; Poverty'!$K120/100),"")</f>
        <v>9.3196302644413128E-6</v>
      </c>
      <c r="E120" s="7">
        <f>+IFERROR(+C120*('Regions &amp; Poverty'!$K120/100)*('Regions &amp; Poverty'!$M120/100),"")</f>
        <v>6.5237411851089189E-8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SG25f'!$D$4:$D$157)</f>
        <v>1.0370257059638384E-3</v>
      </c>
      <c r="D121" s="7">
        <f>+IFERROR(+C121*('Regions &amp; Poverty'!$K121/100),"")</f>
        <v>2.0740514119276771E-6</v>
      </c>
      <c r="E121" s="7">
        <f>+IFERROR(+C121*('Regions &amp; Poverty'!$K121/100)*('Regions &amp; Poverty'!$M121/100),"")</f>
        <v>2.0740514119276772E-9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SG25f'!$D$4:$D$157)</f>
        <v>4.5250846927969303E-2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SG25f'!$D$4:$D$157)</f>
        <v>1.3419368085378129E-2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SG25f'!$D$4:$D$157)</f>
        <v>0.13724534071742617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SG25f'!$D$4:$D$157)</f>
        <v>2.851008534124433E-3</v>
      </c>
      <c r="D125" s="7">
        <f>+IFERROR(+C125*('Regions &amp; Poverty'!$K125/100),"")</f>
        <v>1.7220091546111575E-3</v>
      </c>
      <c r="E125" s="7">
        <f>+IFERROR(+C125*('Regions &amp; Poverty'!$K125/100)*('Regions &amp; Poverty'!$M125/100),"")</f>
        <v>4.0811616964284429E-4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SG25f'!$D$4:$D$157)</f>
        <v>3.6698895120224569E-2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SG25f'!$D$4:$D$157)</f>
        <v>1.0228369319002791E-2</v>
      </c>
      <c r="D127" s="7">
        <f>+IFERROR(+C127*('Regions &amp; Poverty'!$K127/100),"")</f>
        <v>1.5240270285314158E-3</v>
      </c>
      <c r="E127" s="7">
        <f>+IFERROR(+C127*('Regions &amp; Poverty'!$K127/100)*('Regions &amp; Poverty'!$M127/100),"")</f>
        <v>6.0961081141256631E-5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SG25f'!$D$4:$D$157)</f>
        <v>1.3722164234114323E-3</v>
      </c>
      <c r="D128" s="7">
        <f>+IFERROR(+C128*('Regions &amp; Poverty'!$K128/100),"")</f>
        <v>5.2144224089634432E-4</v>
      </c>
      <c r="E128" s="7">
        <f>+IFERROR(+C128*('Regions &amp; Poverty'!$K128/100)*('Regions &amp; Poverty'!$M128/100),"")</f>
        <v>6.6744606834732078E-5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SG25f'!$D$4:$D$157)</f>
        <v>1.4537738864145617E-5</v>
      </c>
      <c r="D129" s="7">
        <f>+IFERROR(+C129*('Regions &amp; Poverty'!$K129/100),"")</f>
        <v>3.6489724549005497E-6</v>
      </c>
      <c r="E129" s="7">
        <f>+IFERROR(+C129*('Regions &amp; Poverty'!$K129/100)*('Regions &amp; Poverty'!$M129/100),"")</f>
        <v>2.4813012693323742E-7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SG25f'!$D$4:$D$157)</f>
        <v>4.4115359160583107E-4</v>
      </c>
      <c r="D130" s="7">
        <f>+IFERROR(+C130*('Regions &amp; Poverty'!$K130/100),"")</f>
        <v>2.3072332840984967E-4</v>
      </c>
      <c r="E130" s="7">
        <f>+IFERROR(+C130*('Regions &amp; Poverty'!$K130/100)*('Regions &amp; Poverty'!$M130/100),"")</f>
        <v>3.8530795844444889E-5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SG25f'!$D$4:$D$157)</f>
        <v>1.8167213091792257E-4</v>
      </c>
      <c r="D131" s="7">
        <f>+IFERROR(+C131*('Regions &amp; Poverty'!$K131/100),"")</f>
        <v>5.8135081893735223E-6</v>
      </c>
      <c r="E131" s="7">
        <f>+IFERROR(+C131*('Regions &amp; Poverty'!$K131/100)*('Regions &amp; Poverty'!$M131/100),"")</f>
        <v>2.3254032757494088E-8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SG25f'!$D$4:$D$157)</f>
        <v>3.8737411086925004E-5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SG25f'!$D$4:$D$157)</f>
        <v>1.7851055644943062E-2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SG25f'!$D$4:$D$157)</f>
        <v>2.1983064330715783E-3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SG25f'!$D$4:$D$157)</f>
        <v>8.4409851112341328E-4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SG25f'!$D$4:$D$157)</f>
        <v>5.7632653799828803E-3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SG25f'!$D$4:$D$157)</f>
        <v>2.186691192747656E-4</v>
      </c>
      <c r="D137" s="7">
        <f>+IFERROR(+C137*('Regions &amp; Poverty'!$K137/100),"")</f>
        <v>9.1841030095401557E-5</v>
      </c>
      <c r="E137" s="7">
        <f>+IFERROR(+C137*('Regions &amp; Poverty'!$K137/100)*('Regions &amp; Poverty'!$M137/100),"")</f>
        <v>1.5245610995836659E-5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SG25f'!$D$4:$D$157)</f>
        <v>7.8678940904642492E-3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SG25f'!$D$4:$D$157)</f>
        <v>1.8648767886526559E-3</v>
      </c>
      <c r="D139" s="7">
        <f>+IFERROR(+C139*('Regions &amp; Poverty'!$K139/100),"")</f>
        <v>7.1611268684261987E-4</v>
      </c>
      <c r="E139" s="7">
        <f>+IFERROR(+C139*('Regions &amp; Poverty'!$K139/100)*('Regions &amp; Poverty'!$M139/100),"")</f>
        <v>1.0956524108692084E-4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SG25f'!$D$4:$D$157)</f>
        <v>6.2660463638240359E-4</v>
      </c>
      <c r="D140" s="7">
        <f>+IFERROR(+C140*('Regions &amp; Poverty'!$K140/100),"")</f>
        <v>3.0766287646376018E-4</v>
      </c>
      <c r="E140" s="7">
        <f>+IFERROR(+C140*('Regions &amp; Poverty'!$K140/100)*('Regions &amp; Poverty'!$M140/100),"")</f>
        <v>6.1224912416288271E-5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SG25f'!$D$4:$D$157)</f>
        <v>0.18312296848912954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SG25f'!$D$4:$D$157)</f>
        <v>1.3517314505475751E-3</v>
      </c>
      <c r="D142" s="7">
        <f>+IFERROR(+C142*('Regions &amp; Poverty'!$K142/100),"")</f>
        <v>6.3531378175736032E-5</v>
      </c>
      <c r="E142" s="7">
        <f>+IFERROR(+C142*('Regions &amp; Poverty'!$K142/100)*('Regions &amp; Poverty'!$M142/100),"")</f>
        <v>6.3531378175736032E-7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SG25f'!$D$4:$D$157)</f>
        <v>5.4180724763359398E-3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SG25f'!$D$4:$D$157)</f>
        <v>2.0564600783297326E-5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SG25f'!$D$4:$D$157)</f>
        <v>6.0994608818300952E-3</v>
      </c>
      <c r="D145" s="7">
        <f>+IFERROR(+C145*('Regions &amp; Poverty'!$K145/100),"")</f>
        <v>1.2198921763660191E-4</v>
      </c>
      <c r="E145" s="7">
        <f>+IFERROR(+C145*('Regions &amp; Poverty'!$K145/100)*('Regions &amp; Poverty'!$M145/100),"")</f>
        <v>4.8795687054640768E-7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SG25f'!$D$4:$D$157)</f>
        <v>5.4445726942186294E-2</v>
      </c>
      <c r="D146" s="7">
        <f>+IFERROR(+C146*('Regions &amp; Poverty'!$K146/100),"")</f>
        <v>1.6333718082655888E-4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SG25f'!$D$4:$D$157)</f>
        <v>8.4259623717075433E-2</v>
      </c>
      <c r="D147" s="7">
        <f>+IFERROR(+C147*('Regions &amp; Poverty'!$K147/100),"")</f>
        <v>4.1371475245084034E-2</v>
      </c>
      <c r="E147" s="7">
        <f>+IFERROR(+C147*('Regions &amp; Poverty'!$K147/100)*('Regions &amp; Poverty'!$M147/100),"")</f>
        <v>6.3712071877429412E-3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SG25f'!$D$4:$D$157)</f>
        <v>5.0944279736943023E-2</v>
      </c>
      <c r="D148" s="7">
        <f>+IFERROR(+C148*('Regions &amp; Poverty'!$K148/100),"")</f>
        <v>1.7626720788982288E-2</v>
      </c>
      <c r="E148" s="7">
        <f>+IFERROR(+C148*('Regions &amp; Poverty'!$K148/100)*('Regions &amp; Poverty'!$M148/100),"")</f>
        <v>1.8155522412651758E-3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SG25f'!$D$4:$D$157)</f>
        <v>3.4030395333254922E-2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SG25f'!$D$4:$D$157)</f>
        <v>1.9200837986379359E-2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SG25f'!$D$4:$D$157)</f>
        <v>2.1295502612272021E-5</v>
      </c>
      <c r="D151" s="7">
        <f>+IFERROR(+C151*('Regions &amp; Poverty'!$K151/100),"")</f>
        <v>6.3886507836816069E-8</v>
      </c>
      <c r="E151" s="7">
        <f>+IFERROR(+C151*('Regions &amp; Poverty'!$K151/100)*('Regions &amp; Poverty'!$M151/100),"")</f>
        <v>6.388650783681607E-11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SG25f'!$D$4:$D$157)</f>
        <v>5.4298697154735211E-2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SG25f'!$D$4:$D$157)</f>
        <v>8.6814070966724013E-3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SG25f'!$D$4:$D$157)</f>
        <v>3.2146755521523856E-4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SG25f'!$D$4:$D$157)</f>
        <v>5.8478200997683062E-2</v>
      </c>
      <c r="D155" s="7">
        <f>+IFERROR(+C155*('Regions &amp; Poverty'!$K155/100),"")</f>
        <v>1.6373896279351255E-3</v>
      </c>
      <c r="E155" s="7">
        <f>+IFERROR(+C155*('Regions &amp; Poverty'!$K155/100)*('Regions &amp; Poverty'!$M155/100),"")</f>
        <v>9.8243377676107535E-6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SG25f'!$D$4:$D$157)</f>
        <v>4.303765759226684E-6</v>
      </c>
      <c r="D156" s="7">
        <f>+IFERROR(+C156*('Regions &amp; Poverty'!$K156/100),"")</f>
        <v>5.6379331445869566E-7</v>
      </c>
      <c r="E156" s="7">
        <f>+IFERROR(+C156*('Regions &amp; Poverty'!$K156/100)*('Regions &amp; Poverty'!$M156/100),"")</f>
        <v>1.8605179377136957E-8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SG25f'!$D$4:$D$157)</f>
        <v>3.4844967110461344E-3</v>
      </c>
      <c r="D157" s="7">
        <f>+IFERROR(+C157*('Regions &amp; Poverty'!$K157/100),"")</f>
        <v>6.5508538167667325E-4</v>
      </c>
      <c r="E157" s="7">
        <f>+IFERROR(+C157*('Regions &amp; Poverty'!$K157/100)*('Regions &amp; Poverty'!$M157/100),"")</f>
        <v>2.9478842175450296E-5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SG25f'!$D$4:$D$157)</f>
        <v>2.8162639834271516E-2</v>
      </c>
      <c r="D158" s="7">
        <f>+IFERROR(+C158*('Regions &amp; Poverty'!$K158/100),"")</f>
        <v>4.674998212489072E-3</v>
      </c>
      <c r="E158" s="7">
        <f>+IFERROR(+C158*('Regions &amp; Poverty'!$K158/100)*('Regions &amp; Poverty'!$M158/100),"")</f>
        <v>2.2907491241196454E-4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SG25f'!$D$4:$D$157)</f>
        <v>5.568110783957152E-3</v>
      </c>
      <c r="D159" s="7">
        <f>+IFERROR(+C159*('Regions &amp; Poverty'!$K159/100),"")</f>
        <v>3.2016637007753622E-3</v>
      </c>
      <c r="E159" s="7">
        <f>+IFERROR(+C159*('Regions &amp; Poverty'!$K159/100)*('Regions &amp; Poverty'!$M159/100),"")</f>
        <v>9.4449079172873182E-4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SG25f'!$D$4:$D$157)</f>
        <v>4.9261594418642735E-4</v>
      </c>
      <c r="D160" s="7">
        <f>+IFERROR(+C160*('Regions &amp; Poverty'!$K160/100),"")</f>
        <v>1.0541981205589546E-4</v>
      </c>
      <c r="E160" s="7">
        <f>+IFERROR(+C160*('Regions &amp; Poverty'!$K160/100)*('Regions &amp; Poverty'!$M160/100),"")</f>
        <v>5.481830226906564E-6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7.7185364538607777</v>
      </c>
      <c r="D162" s="37">
        <f t="shared" si="0"/>
        <v>1.265032698056247</v>
      </c>
      <c r="E162" s="37">
        <f t="shared" si="0"/>
        <v>0.20799518161582981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0.31273288930347187</v>
      </c>
      <c r="D167" s="37">
        <f>+SUMIF('Regions &amp; Poverty'!$F$3:$F$160,$B167,D$3:D$160)</f>
        <v>0.16122290889925525</v>
      </c>
      <c r="E167" s="37">
        <f>+SUMIF('Regions &amp; Poverty'!$F$3:$F$160,$B167,E$3:E$160)</f>
        <v>4.3260660870990557E-2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8.4374362988330481E-2</v>
      </c>
      <c r="D168" s="37">
        <f>+SUMIF('Regions &amp; Poverty'!$F$3:$F$160,$B168,D$3:D$160)</f>
        <v>2.4519854187261145E-2</v>
      </c>
      <c r="E168" s="37">
        <f>+SUMIF('Regions &amp; Poverty'!$F$3:$F$160,$B168,E$3:E$160)</f>
        <v>2.7903225831382179E-3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7.1844790611599055E-2</v>
      </c>
      <c r="D170" s="37">
        <f>+SUMIF('Regions &amp; Poverty'!$F$3:$F$160,$B170,D$3:D$160)</f>
        <v>3.3436199646023824E-2</v>
      </c>
      <c r="E170" s="37">
        <f>+SUMIF('Regions &amp; Poverty'!$F$3:$F$160,$B170,E$3:E$160)</f>
        <v>9.5862708732100382E-3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1.2507688288041281</v>
      </c>
      <c r="D172" s="37">
        <f>+SUMIF('Regions &amp; Poverty'!$F$3:$F$160,$B172,D$3:D$160)</f>
        <v>0.65173909070496194</v>
      </c>
      <c r="E172" s="37">
        <f>+SUMIF('Regions &amp; Poverty'!$F$3:$F$160,$B172,E$3:E$160)</f>
        <v>0.1405897493357568</v>
      </c>
      <c r="F172" s="37"/>
    </row>
    <row r="173" spans="1:7" x14ac:dyDescent="0.35">
      <c r="A173" s="10" t="s">
        <v>352</v>
      </c>
      <c r="B173" s="10"/>
      <c r="C173" s="38">
        <f>+SUM(C166:C172)</f>
        <v>1.7197208717075294</v>
      </c>
      <c r="D173" s="38">
        <f>+SUM(D166:D172)</f>
        <v>0.87091805343750217</v>
      </c>
      <c r="E173" s="38">
        <f>+SUM(E166:E172)</f>
        <v>0.19622700366309562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8.4664067628167361E-3</v>
      </c>
      <c r="D174" s="37">
        <f>+SUMIF('Regions &amp; Poverty'!$F$3:$F$160,$B174,D$3:D$160)</f>
        <v>3.2293359770758039E-4</v>
      </c>
      <c r="E174" s="37">
        <f>+SUMIF('Regions &amp; Poverty'!$F$3:$F$160,$B174,E$3:E$160)</f>
        <v>2.0864208219462884E-5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1.2419721087474673E-2</v>
      </c>
      <c r="D175" s="37">
        <f>+SUMIF('Regions &amp; Poverty'!$F$3:$F$160,$B175,D$3:D$160)</f>
        <v>3.7348752359664432E-4</v>
      </c>
      <c r="E175" s="37">
        <f>+SUMIF('Regions &amp; Poverty'!$F$3:$F$160,$B175,E$3:E$160)</f>
        <v>5.3740321640688722E-6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2.4933429960950163E-3</v>
      </c>
      <c r="D176" s="37">
        <f>+SUMIF('Regions &amp; Poverty'!$F$3:$F$160,$B176,D$3:D$160)</f>
        <v>1.0305206257704576E-4</v>
      </c>
      <c r="E176" s="37">
        <f>+SUMIF('Regions &amp; Poverty'!$F$3:$F$160,$B176,E$3:E$160)</f>
        <v>2.0411689597566632E-6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6.0056938237894444E-2</v>
      </c>
      <c r="D177" s="37">
        <f>+SUMIF('Regions &amp; Poverty'!$F$3:$F$160,$B177,D$3:D$160)</f>
        <v>2.5824483442294611E-3</v>
      </c>
      <c r="E177" s="37">
        <f>+SUMIF('Regions &amp; Poverty'!$F$3:$F$160,$B177,E$3:E$160)</f>
        <v>5.1648966884589223E-5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1.0503424247581266E-3</v>
      </c>
      <c r="D178" s="37">
        <f>+SUMIF('Regions &amp; Poverty'!$F$3:$F$160,$B178,D$3:D$160)</f>
        <v>2.0010136088766947E-5</v>
      </c>
      <c r="E178" s="37">
        <f>+SUMIF('Regions &amp; Poverty'!$F$3:$F$160,$B178,E$3:E$160)</f>
        <v>1.6812359795270518E-7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8.4486751509039004E-2</v>
      </c>
      <c r="D179" s="38">
        <f t="shared" ref="D179" si="2">+SUM(D174:D178)</f>
        <v>3.4019316641994988E-3</v>
      </c>
      <c r="E179" s="38">
        <f t="shared" ref="E179" si="3">+SUM(E174:E178)</f>
        <v>8.0096499825830342E-5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5.9120793507644993E-2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7.7682979765229004E-2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2.7825877953035065</v>
      </c>
      <c r="D182" s="37">
        <f>+SUMIF('Regions &amp; Poverty'!$F$3:$F$160,$B182,D$3:D$160)</f>
        <v>8.8980574638633333E-2</v>
      </c>
      <c r="E182" s="37">
        <f>+SUMIF('Regions &amp; Poverty'!$F$3:$F$160,$B182,E$3:E$160)</f>
        <v>2.6693072806165124E-4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0.81969830615317119</v>
      </c>
      <c r="D183" s="37">
        <f>+SUMIF('Regions &amp; Poverty'!$F$3:$F$160,$B183,D$3:D$160)</f>
        <v>4.4327557258855399E-2</v>
      </c>
      <c r="E183" s="37">
        <f>+SUMIF('Regions &amp; Poverty'!$F$3:$F$160,$B183,E$3:E$160)</f>
        <v>5.7106353663273642E-4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6.1496583349874984E-3</v>
      </c>
      <c r="D184" s="37">
        <f>+SUMIF('Regions &amp; Poverty'!$F$3:$F$160,$B184,D$3:D$160)</f>
        <v>2.0814265724969348E-3</v>
      </c>
      <c r="E184" s="37">
        <f>+SUMIF('Regions &amp; Poverty'!$F$3:$F$160,$B184,E$3:E$160)</f>
        <v>3.0716031753362527E-4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1.4313136340161865</v>
      </c>
      <c r="D185" s="37">
        <f>+SUMIF('Regions &amp; Poverty'!$F$3:$F$160,$B185,D$3:D$160)</f>
        <v>0.25316801792596072</v>
      </c>
      <c r="E185" s="37">
        <f>+SUMIF('Regions &amp; Poverty'!$F$3:$F$160,$B185,E$3:E$160)</f>
        <v>1.0506841429135575E-2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5.0397493938078517</v>
      </c>
      <c r="D186" s="38">
        <f t="shared" ref="D186" si="5">+SUM(D182:D185)</f>
        <v>0.3885575763959464</v>
      </c>
      <c r="E186" s="38">
        <f t="shared" ref="E186" si="6">+SUM(E182:E185)</f>
        <v>1.1651996011363588E-2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0.14768817696201969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4.8766702916279651E-2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4.360659136493731E-2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0.24006147124323665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7.1312093566876247E-2</v>
      </c>
      <c r="D191" s="37">
        <f>+SUMIF('Regions &amp; Poverty'!$F$3:$F$160,$B191,D$3:D$160)</f>
        <v>6.6412667872691963E-4</v>
      </c>
      <c r="E191" s="37">
        <f>+SUMIF('Regions &amp; Poverty'!$F$3:$F$160,$B191,E$3:E$160)</f>
        <v>1.4967275816847823E-6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0.21478247715424795</v>
      </c>
      <c r="D192" s="37">
        <f>+SUMIF('Regions &amp; Poverty'!$F$3:$F$160,$B192,D$3:D$160)</f>
        <v>1.2131914376472446E-3</v>
      </c>
      <c r="E192" s="37">
        <f>+SUMIF('Regions &amp; Poverty'!$F$3:$F$160,$B192,E$3:E$160)</f>
        <v>3.0705523196497524E-5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0.28609457072112421</v>
      </c>
      <c r="D193" s="38">
        <f t="shared" ref="D193" si="11">+SUM(D191:D192)</f>
        <v>1.8773181163741642E-3</v>
      </c>
      <c r="E193" s="38">
        <f t="shared" ref="E193" si="12">+SUM(E191:E192)</f>
        <v>3.2202250778182306E-5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3.0644212939601868E-3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2.0502827243724531E-3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2.3435641054732153E-2</v>
      </c>
      <c r="D196" s="37">
        <f>+SUMIF('Regions &amp; Poverty'!$F$3:$F$160,$B196,D$3:D$160)</f>
        <v>2.7781844222494518E-4</v>
      </c>
      <c r="E196" s="37">
        <f>+SUMIF('Regions &amp; Poverty'!$F$3:$F$160,$B196,E$3:E$160)</f>
        <v>3.8831907666136187E-6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0.18306927652605823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0.20855520030516284</v>
      </c>
      <c r="D198" s="38">
        <f t="shared" ref="D198" si="14">+SUM(D195:D197)</f>
        <v>2.7781844222494518E-4</v>
      </c>
      <c r="E198" s="38">
        <f t="shared" ref="E198" si="15">+SUM(E195:E197)</f>
        <v>3.8831907666136187E-6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0.33632307444513354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0.25216179167010017</v>
      </c>
      <c r="D201" s="37">
        <f t="shared" ref="D201:E201" si="19">+SUM(D198,D189)</f>
        <v>2.7781844222494518E-4</v>
      </c>
      <c r="E201" s="37">
        <f t="shared" si="19"/>
        <v>3.8831907666136187E-6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7.1534872288002758</v>
      </c>
      <c r="D202" s="37">
        <f t="shared" ref="D202:E202" si="21">+SUM(D173,D179,D182:D185,D193,D196)</f>
        <v>1.2650326980562472</v>
      </c>
      <c r="E202" s="37">
        <f t="shared" si="21"/>
        <v>0.20799518161582986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4.3097921528341168</v>
      </c>
      <c r="D203" s="37">
        <f t="shared" ref="D203:E203" si="23">+SUM(D173,D174:D176,D183:D185,D193,D196)</f>
        <v>1.1734496649372956</v>
      </c>
      <c r="E203" s="37">
        <f t="shared" si="23"/>
        <v>0.20767643379728565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7.7185364538607768</v>
      </c>
      <c r="D204" s="37">
        <f t="shared" ref="D204:E204" si="25">+SUM(D173,D179:D185,D190,D193:D194,D198)</f>
        <v>1.2650326980562472</v>
      </c>
      <c r="E204" s="37">
        <f t="shared" si="25"/>
        <v>0.20799518161582986</v>
      </c>
      <c r="F204" s="3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SG25f'!$E$4:$E$157)</f>
        <v>7.1273785007465158E-4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SG25f'!$E$4:$E$157)</f>
        <v>1.0340979581487115E-3</v>
      </c>
      <c r="D4" s="7">
        <f>+IFERROR(+C4*('Regions &amp; Poverty'!$K4/100),"")</f>
        <v>3.1126348540276214E-4</v>
      </c>
      <c r="E4" s="7">
        <f>+IFERROR(+C4*('Regions &amp; Poverty'!$K4/100)*('Regions &amp; Poverty'!$M4/100),"")</f>
        <v>2.9881294598665165E-5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SG25f'!$E$4:$E$157)</f>
        <v>2.6781986109491667E-5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SG25f'!$E$4:$E$157)</f>
        <v>5.3272234823644495E-3</v>
      </c>
      <c r="D6" s="7">
        <f>+IFERROR(+C6*('Regions &amp; Poverty'!$K6/100),"")</f>
        <v>9.0562799200195651E-5</v>
      </c>
      <c r="E6" s="7">
        <f>+IFERROR(+C6*('Regions &amp; Poverty'!$K6/100)*('Regions &amp; Poverty'!$M6/100),"")</f>
        <v>9.056279920019565E-7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SG25f'!$E$4:$E$157)</f>
        <v>1.9753114728198118E-5</v>
      </c>
      <c r="D7" s="7">
        <f>+IFERROR(+C7*('Regions &amp; Poverty'!$K7/100),"")</f>
        <v>6.3209967130233975E-7</v>
      </c>
      <c r="E7" s="7">
        <f>+IFERROR(+C7*('Regions &amp; Poverty'!$K7/100)*('Regions &amp; Poverty'!$M7/100),"")</f>
        <v>1.8962990139070194E-9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SG25f'!$E$4:$E$157)</f>
        <v>3.3125160182009444E-3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SG25f'!$E$4:$E$157)</f>
        <v>1.7239644173583848E-4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SG25f'!$E$4:$E$157)</f>
        <v>8.7030922182811815E-5</v>
      </c>
      <c r="D10" s="7">
        <f>+IFERROR(+C10*('Regions &amp; Poverty'!$K10/100),"")</f>
        <v>4.3515461091405906E-7</v>
      </c>
      <c r="E10" s="7">
        <f>+IFERROR(+C10*('Regions &amp; Poverty'!$K10/100)*('Regions &amp; Poverty'!$M10/100),"")</f>
        <v>8.7030922182811817E-10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SG25f'!$E$4:$E$157)</f>
        <v>7.4527131848855279E-5</v>
      </c>
      <c r="D11" s="7">
        <f>+IFERROR(+C11*('Regions &amp; Poverty'!$K11/100),"")</f>
        <v>5.492649617260634E-5</v>
      </c>
      <c r="E11" s="7">
        <f>+IFERROR(+C11*('Regions &amp; Poverty'!$K11/100)*('Regions &amp; Poverty'!$M11/100),"")</f>
        <v>1.7796184759924455E-5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SG25f'!$E$4:$E$157)</f>
        <v>2.0936783226271322E-4</v>
      </c>
      <c r="D12" s="7">
        <f>+IFERROR(+C12*('Regions &amp; Poverty'!$K12/100),"")</f>
        <v>1.0363707697004305E-4</v>
      </c>
      <c r="E12" s="7">
        <f>+IFERROR(+C12*('Regions &amp; Poverty'!$K12/100)*('Regions &amp; Poverty'!$M12/100),"")</f>
        <v>2.3214705241289641E-5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SG25f'!$E$4:$E$157)</f>
        <v>4.1937749708771004E-4</v>
      </c>
      <c r="D13" s="7">
        <f>+IFERROR(+C13*('Regions &amp; Poverty'!$K13/100),"")</f>
        <v>1.832679662273293E-4</v>
      </c>
      <c r="E13" s="7">
        <f>+IFERROR(+C13*('Regions &amp; Poverty'!$K13/100)*('Regions &amp; Poverty'!$M13/100),"")</f>
        <v>2.0342744251233551E-5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SG25f'!$E$4:$E$157)</f>
        <v>7.6010673473777277E-3</v>
      </c>
      <c r="D14" s="7">
        <f>+IFERROR(+C14*('Regions &amp; Poverty'!$K14/100),"")</f>
        <v>1.4061974592648797E-3</v>
      </c>
      <c r="E14" s="7">
        <f>+IFERROR(+C14*('Regions &amp; Poverty'!$K14/100)*('Regions &amp; Poverty'!$M14/100),"")</f>
        <v>4.6404516155741031E-5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SG25f'!$E$4:$E$157)</f>
        <v>1.2846960073324552E-4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SG25f'!$E$4:$E$157)</f>
        <v>1.6153178283511538E-4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SG25f'!$E$4:$E$157)</f>
        <v>7.4175635472867497E-5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SG25f'!$E$4:$E$157)</f>
        <v>2.2933496172236012E-4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SG25f'!$E$4:$E$157)</f>
        <v>7.9771701589730435E-7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SG25f'!$E$4:$E$157)</f>
        <v>2.0764520648793375E-4</v>
      </c>
      <c r="D20" s="7">
        <f>+IFERROR(+C20*('Regions &amp; Poverty'!$K20/100),"")</f>
        <v>1.4742809660643295E-5</v>
      </c>
      <c r="E20" s="7">
        <f>+IFERROR(+C20*('Regions &amp; Poverty'!$K20/100)*('Regions &amp; Poverty'!$M20/100),"")</f>
        <v>5.0125552846187204E-7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SG25f'!$E$4:$E$157)</f>
        <v>2.1342340884639693E-3</v>
      </c>
      <c r="D21" s="7">
        <f>+IFERROR(+C21*('Regions &amp; Poverty'!$K21/100),"")</f>
        <v>9.1772065803950669E-5</v>
      </c>
      <c r="E21" s="7">
        <f>+IFERROR(+C21*('Regions &amp; Poverty'!$K21/100)*('Regions &amp; Poverty'!$M21/100),"")</f>
        <v>1.8354413160790133E-6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SG25f'!$E$4:$E$157)</f>
        <v>1.3982521024370225E-4</v>
      </c>
      <c r="D22" s="7">
        <f>+IFERROR(+C22*('Regions &amp; Poverty'!$K22/100),"")</f>
        <v>3.0761546253614496E-6</v>
      </c>
      <c r="E22" s="7">
        <f>+IFERROR(+C22*('Regions &amp; Poverty'!$K22/100)*('Regions &amp; Poverty'!$M22/100),"")</f>
        <v>1.2304618501445798E-8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SG25f'!$E$4:$E$157)</f>
        <v>1.6300316596773622E-4</v>
      </c>
      <c r="D23" s="7">
        <f>+IFERROR(+C23*('Regions &amp; Poverty'!$K23/100),"")</f>
        <v>2.9666576206127991E-5</v>
      </c>
      <c r="E23" s="7">
        <f>+IFERROR(+C23*('Regions &amp; Poverty'!$K23/100)*('Regions &amp; Poverty'!$M23/100),"")</f>
        <v>1.7206614199554233E-6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SG25f'!$E$4:$E$157)</f>
        <v>4.1820103688534066E-5</v>
      </c>
      <c r="D24" s="7">
        <f>+IFERROR(+C24*('Regions &amp; Poverty'!$K24/100),"")</f>
        <v>2.7726728745498081E-5</v>
      </c>
      <c r="E24" s="7">
        <f>+IFERROR(+C24*('Regions &amp; Poverty'!$K24/100)*('Regions &amp; Poverty'!$M24/100),"")</f>
        <v>9.1775472147598658E-6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SG25f'!$E$4:$E$157)</f>
        <v>1.5331634560297679E-3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SG25f'!$E$4:$E$157)</f>
        <v>3.0103691122460533E-3</v>
      </c>
      <c r="D26" s="7">
        <f>+IFERROR(+C26*('Regions &amp; Poverty'!$K26/100),"")</f>
        <v>3.9134798459198697E-5</v>
      </c>
      <c r="E26" s="7">
        <f>+IFERROR(+C26*('Regions &amp; Poverty'!$K26/100)*('Regions &amp; Poverty'!$M26/100),"")</f>
        <v>3.1307838767358958E-7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SG25f'!$E$4:$E$157)</f>
        <v>0.43672634618322093</v>
      </c>
      <c r="D27" s="7">
        <f>+IFERROR(+C27*('Regions &amp; Poverty'!$K27/100),"")</f>
        <v>1.397524307786307E-2</v>
      </c>
      <c r="E27" s="7">
        <f>+IFERROR(+C27*('Regions &amp; Poverty'!$K27/100)*('Regions &amp; Poverty'!$M27/100),"")</f>
        <v>4.1925729233589213E-5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SG25f'!$E$4:$E$157)</f>
        <v>1.7267231350187313E-4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SG25f'!$E$4:$E$157)</f>
        <v>8.7400396739732548E-4</v>
      </c>
      <c r="D29" s="7">
        <f>+IFERROR(+C29*('Regions &amp; Poverty'!$K29/100),"")</f>
        <v>2.438471069038538E-4</v>
      </c>
      <c r="E29" s="7">
        <f>+IFERROR(+C29*('Regions &amp; Poverty'!$K29/100)*('Regions &amp; Poverty'!$M29/100),"")</f>
        <v>2.1946239621346839E-5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SG25f'!$E$4:$E$157)</f>
        <v>7.3877229573183145E-4</v>
      </c>
      <c r="D30" s="7">
        <f>+IFERROR(+C30*('Regions &amp; Poverty'!$K30/100),"")</f>
        <v>1.7730535097563955E-4</v>
      </c>
      <c r="E30" s="7">
        <f>+IFERROR(+C30*('Regions &amp; Poverty'!$K30/100)*('Regions &amp; Poverty'!$M30/100),"")</f>
        <v>1.3652512025124245E-5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SG25f'!$E$4:$E$157)</f>
        <v>5.5256257457178581E-4</v>
      </c>
      <c r="D31" s="7">
        <f>+IFERROR(+C31*('Regions &amp; Poverty'!$K31/100),"")</f>
        <v>4.2602574499484681E-4</v>
      </c>
      <c r="E31" s="7">
        <f>+IFERROR(+C31*('Regions &amp; Poverty'!$K31/100)*('Regions &amp; Poverty'!$M31/100),"")</f>
        <v>1.6700209203797996E-4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SG25f'!$E$4:$E$157)</f>
        <v>2.5122284510275628E-4</v>
      </c>
      <c r="D32" s="7">
        <f>+IFERROR(+C32*('Regions &amp; Poverty'!$K32/100),"")</f>
        <v>9.2952452688019815E-5</v>
      </c>
      <c r="E32" s="7">
        <f>+IFERROR(+C32*('Regions &amp; Poverty'!$K32/100)*('Regions &amp; Poverty'!$M32/100),"")</f>
        <v>1.3849915450514951E-5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SG25f'!$E$4:$E$157)</f>
        <v>4.68389851996065E-4</v>
      </c>
      <c r="D33" s="7">
        <f>+IFERROR(+C33*('Regions &amp; Poverty'!$K33/100),"")</f>
        <v>2.5761441859783574E-5</v>
      </c>
      <c r="E33" s="7">
        <f>+IFERROR(+C33*('Regions &amp; Poverty'!$K33/100)*('Regions &amp; Poverty'!$M33/100),"")</f>
        <v>5.667517209152387E-7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SG25f'!$E$4:$E$157)</f>
        <v>1.6108207996225863E-5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SG25f'!$E$4:$E$157)</f>
        <v>2.3494942438184048E-5</v>
      </c>
      <c r="D35" s="7">
        <f>+IFERROR(+C35*('Regions &amp; Poverty'!$K35/100),"")</f>
        <v>3.7591907901094477E-7</v>
      </c>
      <c r="E35" s="7">
        <f>+IFERROR(+C35*('Regions &amp; Poverty'!$K35/100)*('Regions &amp; Poverty'!$M35/100),"")</f>
        <v>2.2555144740656685E-9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SG25f'!$E$4:$E$157)</f>
        <v>2.2945804408560261E-5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SG25f'!$E$4:$E$157)</f>
        <v>1.2199839546046455E-5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SG25f'!$E$4:$E$157)</f>
        <v>1.8600871394368852E-4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SG25f'!$E$4:$E$157)</f>
        <v>1.4360549340030923E-3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SG25f'!$E$4:$E$157)</f>
        <v>2.7740785616375599E-5</v>
      </c>
      <c r="D40" s="7">
        <f>+IFERROR(+C40*('Regions &amp; Poverty'!$K40/100),"")</f>
        <v>6.2416767636845098E-6</v>
      </c>
      <c r="E40" s="7">
        <f>+IFERROR(+C40*('Regions &amp; Poverty'!$K40/100)*('Regions &amp; Poverty'!$M40/100),"")</f>
        <v>4.6812575727633821E-7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SG25f'!$E$4:$E$157)</f>
        <v>9.9999803092330541E-5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SG25f'!$E$4:$E$157)</f>
        <v>3.9873827946025977E-5</v>
      </c>
      <c r="D42" s="7">
        <f>+IFERROR(+C42*('Regions &amp; Poverty'!$K42/100),"")</f>
        <v>1.2759624942728313E-6</v>
      </c>
      <c r="E42" s="7">
        <f>+IFERROR(+C42*('Regions &amp; Poverty'!$K42/100)*('Regions &amp; Poverty'!$M42/100),"")</f>
        <v>6.3798124713641567E-9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SG25f'!$E$4:$E$157)</f>
        <v>2.1757447764465579E-3</v>
      </c>
      <c r="D43" s="7">
        <f>+IFERROR(+C43*('Regions &amp; Poverty'!$K43/100),"")</f>
        <v>1.087872388223279E-5</v>
      </c>
      <c r="E43" s="7">
        <f>+IFERROR(+C43*('Regions &amp; Poverty'!$K43/100)*('Regions &amp; Poverty'!$M43/100),"")</f>
        <v>1.087872388223279E-8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SG25f'!$E$4:$E$157)</f>
        <v>1.2130906982452935E-4</v>
      </c>
      <c r="D44" s="7">
        <f>+IFERROR(+C44*('Regions &amp; Poverty'!$K44/100),"")</f>
        <v>5.8228353515774092E-6</v>
      </c>
      <c r="E44" s="7">
        <f>+IFERROR(+C44*('Regions &amp; Poverty'!$K44/100)*('Regions &amp; Poverty'!$M44/100),"")</f>
        <v>1.2810237773470302E-7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SG25f'!$E$4:$E$157)</f>
        <v>4.546084333232123E-3</v>
      </c>
      <c r="D45" s="7">
        <f>+IFERROR(+C45*('Regions &amp; Poverty'!$K45/100),"")</f>
        <v>6.3645180665249719E-5</v>
      </c>
      <c r="E45" s="7">
        <f>+IFERROR(+C45*('Regions &amp; Poverty'!$K45/100)*('Regions &amp; Poverty'!$M45/100),"")</f>
        <v>1.2729036133049945E-7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SG25f'!$E$4:$E$157)</f>
        <v>3.707965642842262E-5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SG25f'!$E$4:$E$157)</f>
        <v>2.7874741524200091E-2</v>
      </c>
      <c r="D47" s="7">
        <f>+IFERROR(+C47*('Regions &amp; Poverty'!$K47/100),"")</f>
        <v>9.3380384106070309E-3</v>
      </c>
      <c r="E47" s="7">
        <f>+IFERROR(+C47*('Regions &amp; Poverty'!$K47/100)*('Regions &amp; Poverty'!$M47/100),"")</f>
        <v>8.4042345695463274E-4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SG25f'!$E$4:$E$157)</f>
        <v>4.7857476503426196E-7</v>
      </c>
      <c r="D48" s="7">
        <f>+IFERROR(+C48*('Regions &amp; Poverty'!$K48/100),"")</f>
        <v>7.1786214755139288E-9</v>
      </c>
      <c r="E48" s="7">
        <f>+IFERROR(+C48*('Regions &amp; Poverty'!$K48/100)*('Regions &amp; Poverty'!$M48/100),"")</f>
        <v>1.4357242951027858E-11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SG25f'!$E$4:$E$157)</f>
        <v>1.002089060910636E-4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SG25f'!$E$4:$E$157)</f>
        <v>1.0979162418130795E-3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SG25f'!$E$4:$E$157)</f>
        <v>1.8048378082382224E-4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SG25f'!$E$4:$E$157)</f>
        <v>3.2690734340799588E-5</v>
      </c>
      <c r="D52" s="7">
        <f>+IFERROR(+C52*('Regions &amp; Poverty'!$K52/100),"")</f>
        <v>2.7133309502863659E-6</v>
      </c>
      <c r="E52" s="7">
        <f>+IFERROR(+C52*('Regions &amp; Poverty'!$K52/100)*('Regions &amp; Poverty'!$M52/100),"")</f>
        <v>5.9693280906300055E-8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SG25f'!$E$4:$E$157)</f>
        <v>9.2480913563867441E-4</v>
      </c>
      <c r="D53" s="7">
        <f>+IFERROR(+C53*('Regions &amp; Poverty'!$K53/100),"")</f>
        <v>1.2577404244685974E-4</v>
      </c>
      <c r="E53" s="7">
        <f>+IFERROR(+C53*('Regions &amp; Poverty'!$K53/100)*('Regions &amp; Poverty'!$M53/100),"")</f>
        <v>5.0309616978743896E-6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SG25f'!$E$4:$E$157)</f>
        <v>4.028206718366155E-4</v>
      </c>
      <c r="D54" s="7">
        <f>+IFERROR(+C54*('Regions &amp; Poverty'!$K54/100),"")</f>
        <v>1.4219569715832525E-4</v>
      </c>
      <c r="E54" s="7">
        <f>+IFERROR(+C54*('Regions &amp; Poverty'!$K54/100)*('Regions &amp; Poverty'!$M54/100),"")</f>
        <v>1.4646156807307502E-5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SG25f'!$E$4:$E$157)</f>
        <v>6.1418111310790474E-5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SG25f'!$E$4:$E$157)</f>
        <v>2.9119889041061005E-5</v>
      </c>
      <c r="D56" s="7">
        <f>+IFERROR(+C56*('Regions &amp; Poverty'!$K56/100),"")</f>
        <v>1.9539445546551934E-5</v>
      </c>
      <c r="E56" s="7">
        <f>+IFERROR(+C56*('Regions &amp; Poverty'!$K56/100)*('Regions &amp; Poverty'!$M56/100),"")</f>
        <v>5.9595308916983395E-6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SG25f'!$E$4:$E$157)</f>
        <v>1.8487545837919E-4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SG25f'!$E$4:$E$157)</f>
        <v>5.4020801406826731E-4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SG25f'!$E$4:$E$157)</f>
        <v>7.0922776989134305E-8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SG25f'!$E$4:$E$157)</f>
        <v>8.0616848721413253E-6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SG25f'!$E$4:$E$157)</f>
        <v>2.9718940498392882E-5</v>
      </c>
      <c r="D61" s="7">
        <f>+IFERROR(+C61*('Regions &amp; Poverty'!$K61/100),"")</f>
        <v>2.8232993473473237E-6</v>
      </c>
      <c r="E61" s="7">
        <f>+IFERROR(+C61*('Regions &amp; Poverty'!$K61/100)*('Regions &amp; Poverty'!$M61/100),"")</f>
        <v>7.9052381725725062E-8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SG25f'!$E$4:$E$157)</f>
        <v>1.3039354179864195E-5</v>
      </c>
      <c r="D62" s="7">
        <f>+IFERROR(+C62*('Regions &amp; Poverty'!$K62/100),"")</f>
        <v>2.3210050440158272E-6</v>
      </c>
      <c r="E62" s="7">
        <f>+IFERROR(+C62*('Regions &amp; Poverty'!$K62/100)*('Regions &amp; Poverty'!$M62/100),"")</f>
        <v>1.4854432281701295E-7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SG25f'!$E$4:$E$157)</f>
        <v>6.5685863777473436E-5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SG25f'!$E$4:$E$157)</f>
        <v>6.786936129022965E-6</v>
      </c>
      <c r="D64" s="7">
        <f>+IFERROR(+C64*('Regions &amp; Poverty'!$K64/100),"")</f>
        <v>1.6899470961267183E-6</v>
      </c>
      <c r="E64" s="7">
        <f>+IFERROR(+C64*('Regions &amp; Poverty'!$K64/100)*('Regions &amp; Poverty'!$M64/100),"")</f>
        <v>1.3519576769013747E-7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SG25f'!$E$4:$E$157)</f>
        <v>9.8712770802288262E-5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SG25f'!$E$4:$E$157)</f>
        <v>3.1113598816894319E-2</v>
      </c>
      <c r="D66" s="7">
        <f>+IFERROR(+C66*('Regions &amp; Poverty'!$K66/100),"")</f>
        <v>2.333519911267074E-3</v>
      </c>
      <c r="E66" s="7">
        <f>+IFERROR(+C66*('Regions &amp; Poverty'!$K66/100)*('Regions &amp; Poverty'!$M66/100),"")</f>
        <v>3.0335758846471964E-5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SG25f'!$E$4:$E$157)</f>
        <v>2.1776134443026529</v>
      </c>
      <c r="D67" s="7">
        <f>+IFERROR(+C67*('Regions &amp; Poverty'!$K67/100),"")</f>
        <v>0.46165405019216238</v>
      </c>
      <c r="E67" s="7">
        <f>+IFERROR(+C67*('Regions &amp; Poverty'!$K67/100)*('Regions &amp; Poverty'!$M67/100),"")</f>
        <v>1.985112415826298E-2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SG25f'!$E$4:$E$157)</f>
        <v>1.0273784405259866E-4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SG25f'!$E$4:$E$157)</f>
        <v>2.5846530424366566E-2</v>
      </c>
      <c r="D69" s="7">
        <f>+IFERROR(+C69*('Regions &amp; Poverty'!$K69/100),"")</f>
        <v>7.75395912730997E-5</v>
      </c>
      <c r="E69" s="7">
        <f>+IFERROR(+C69*('Regions &amp; Poverty'!$K69/100)*('Regions &amp; Poverty'!$M69/100),"")</f>
        <v>7.7539591273099705E-8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SG25f'!$E$4:$E$157)</f>
        <v>2.0701842390410358E-3</v>
      </c>
      <c r="D70" s="7">
        <f>+IFERROR(+C70*('Regions &amp; Poverty'!$K70/100),"")</f>
        <v>5.1754605976025895E-5</v>
      </c>
      <c r="E70" s="7">
        <f>+IFERROR(+C70*('Regions &amp; Poverty'!$K70/100)*('Regions &amp; Poverty'!$M70/100),"")</f>
        <v>2.0701842390410357E-7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SG25f'!$E$4:$E$157)</f>
        <v>7.5984069753186974E-6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SG25f'!$E$4:$E$157)</f>
        <v>1.6336131749113024E-3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SG25f'!$E$4:$E$157)</f>
        <v>3.0216627519362421E-3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SG25f'!$E$4:$E$157)</f>
        <v>5.7666820755509116E-6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SG25f'!$E$4:$E$157)</f>
        <v>2.7521532401994975E-4</v>
      </c>
      <c r="D75" s="7">
        <f>+IFERROR(+C75*('Regions &amp; Poverty'!$K75/100),"")</f>
        <v>2.7521532401994977E-7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SG25f'!$E$4:$E$157)</f>
        <v>7.3514521492507954E-3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SG25f'!$E$4:$E$157)</f>
        <v>1.9309185547292137E-3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SG25f'!$E$4:$E$157)</f>
        <v>8.4991543359733894E-4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SG25f'!$E$4:$E$157)</f>
        <v>2.0317025117245363E-5</v>
      </c>
      <c r="D79" s="7">
        <f>+IFERROR(+C79*('Regions &amp; Poverty'!$K79/100),"")</f>
        <v>5.0792562793113404E-7</v>
      </c>
      <c r="E79" s="7">
        <f>+IFERROR(+C79*('Regions &amp; Poverty'!$K79/100)*('Regions &amp; Poverty'!$M79/100),"")</f>
        <v>2.5396281396556702E-9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SG25f'!$E$4:$E$157)</f>
        <v>9.421419742067467E-4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SG25f'!$E$4:$E$157)</f>
        <v>3.9180502170521672E-3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SG25f'!$E$4:$E$157)</f>
        <v>5.3108622059687774E-4</v>
      </c>
      <c r="D82" s="7">
        <f>+IFERROR(+C82*('Regions &amp; Poverty'!$K82/100),"")</f>
        <v>1.2055657207549123E-4</v>
      </c>
      <c r="E82" s="7">
        <f>+IFERROR(+C82*('Regions &amp; Poverty'!$K82/100)*('Regions &amp; Poverty'!$M82/100),"")</f>
        <v>6.2689417479255446E-6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SG25f'!$E$4:$E$157)</f>
        <v>3.1241635955092293E-4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SG25f'!$E$4:$E$157)</f>
        <v>7.14489309804684E-5</v>
      </c>
      <c r="D84" s="7">
        <f>+IFERROR(+C84*('Regions &amp; Poverty'!$K84/100),"")</f>
        <v>2.7579287358460802E-5</v>
      </c>
      <c r="E84" s="7">
        <f>+IFERROR(+C84*('Regions &amp; Poverty'!$K84/100)*('Regions &amp; Poverty'!$M84/100),"")</f>
        <v>3.2267766209399136E-6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SG25f'!$E$4:$E$157)</f>
        <v>6.5090729080027009E-4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SG25f'!$E$4:$E$157)</f>
        <v>2.0658111623507798E-3</v>
      </c>
      <c r="D86" s="7">
        <f>+IFERROR(+C86*('Regions &amp; Poverty'!$K86/100),"")</f>
        <v>6.6105957195224956E-5</v>
      </c>
      <c r="E86" s="7">
        <f>+IFERROR(+C86*('Regions &amp; Poverty'!$K86/100)*('Regions &amp; Poverty'!$M86/100),"")</f>
        <v>1.9831787158567487E-7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SG25f'!$E$4:$E$157)</f>
        <v>2.288442124554891E-5</v>
      </c>
      <c r="D87" s="7">
        <f>+IFERROR(+C87*('Regions &amp; Poverty'!$K87/100),"")</f>
        <v>1.3661999483592698E-5</v>
      </c>
      <c r="E87" s="7">
        <f>+IFERROR(+C87*('Regions &amp; Poverty'!$K87/100)*('Regions &amp; Poverty'!$M87/100),"")</f>
        <v>4.3445158357824785E-6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SG25f'!$E$4:$E$157)</f>
        <v>6.6509556757738148E-5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SG25f'!$E$4:$E$157)</f>
        <v>2.307987180452939E-4</v>
      </c>
      <c r="D89" s="7">
        <f>+IFERROR(+C89*('Regions &amp; Poverty'!$K89/100),"")</f>
        <v>1.7956140263923867E-4</v>
      </c>
      <c r="E89" s="7">
        <f>+IFERROR(+C89*('Regions &amp; Poverty'!$K89/100)*('Regions &amp; Poverty'!$M89/100),"")</f>
        <v>7.0388069834581563E-5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SG25f'!$E$4:$E$157)</f>
        <v>1.694682852744038E-2</v>
      </c>
      <c r="D90" s="7">
        <f>+IFERROR(+C90*('Regions &amp; Poverty'!$K90/100),"")</f>
        <v>5.084048558232114E-4</v>
      </c>
      <c r="E90" s="7">
        <f>+IFERROR(+C90*('Regions &amp; Poverty'!$K90/100)*('Regions &amp; Poverty'!$M90/100),"")</f>
        <v>4.0672388465856914E-6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SG25f'!$E$4:$E$157)</f>
        <v>2.6870264781809491E-4</v>
      </c>
      <c r="D91" s="7">
        <f>+IFERROR(+C91*('Regions &amp; Poverty'!$K91/100),"")</f>
        <v>1.3247040537432079E-4</v>
      </c>
      <c r="E91" s="7">
        <f>+IFERROR(+C91*('Regions &amp; Poverty'!$K91/100)*('Regions &amp; Poverty'!$M91/100),"")</f>
        <v>2.0135501616896759E-5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SG25f'!$E$4:$E$157)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SG25f'!$E$4:$E$157)</f>
        <v>3.6676533707037555E-5</v>
      </c>
      <c r="D93" s="7">
        <f>+IFERROR(+C93*('Regions &amp; Poverty'!$K93/100),"")</f>
        <v>7.3353067414075113E-8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SG25f'!$E$4:$E$157)</f>
        <v>2.5587471134136414E-3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SG25f'!$E$4:$E$157)</f>
        <v>3.5703897150389616E-4</v>
      </c>
      <c r="D95" s="7">
        <f>+IFERROR(+C95*('Regions &amp; Poverty'!$K95/100),"")</f>
        <v>2.4528577342317667E-4</v>
      </c>
      <c r="E95" s="7">
        <f>+IFERROR(+C95*('Regions &amp; Poverty'!$K95/100)*('Regions &amp; Poverty'!$M95/100),"")</f>
        <v>7.701973285487748E-5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SG25f'!$E$4:$E$157)</f>
        <v>1.3926820541379731E-4</v>
      </c>
      <c r="D96" s="7">
        <f>+IFERROR(+C96*('Regions &amp; Poverty'!$K96/100),"")</f>
        <v>8.2168241194140422E-6</v>
      </c>
      <c r="E96" s="7">
        <f>+IFERROR(+C96*('Regions &amp; Poverty'!$K96/100)*('Regions &amp; Poverty'!$M96/100),"")</f>
        <v>1.1503553767179657E-7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SG25f'!$E$4:$E$157)</f>
        <v>7.2957175994675021E-4</v>
      </c>
      <c r="D97" s="7">
        <f>+IFERROR(+C97*('Regions &amp; Poverty'!$K97/100),"")</f>
        <v>5.1726637780224593E-4</v>
      </c>
      <c r="E97" s="7">
        <f>+IFERROR(+C97*('Regions &amp; Poverty'!$K97/100)*('Regions &amp; Poverty'!$M97/100),"")</f>
        <v>1.7224970380814788E-4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SG25f'!$E$4:$E$157)</f>
        <v>9.3237030332137868E-3</v>
      </c>
      <c r="D98" s="7">
        <f>+IFERROR(+C98*('Regions &amp; Poverty'!$K98/100),"")</f>
        <v>2.797110909964136E-5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SG25f'!$E$4:$E$157)</f>
        <v>9.2385068691093128E-5</v>
      </c>
      <c r="D99" s="7">
        <f>+IFERROR(+C99*('Regions &amp; Poverty'!$K99/100),"")</f>
        <v>2.0879025524187047E-5</v>
      </c>
      <c r="E99" s="7">
        <f>+IFERROR(+C99*('Regions &amp; Poverty'!$K99/100)*('Regions &amp; Poverty'!$M99/100),"")</f>
        <v>1.3988947101205323E-6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SG25f'!$E$4:$E$157)</f>
        <v>6.7398413274085802E-3</v>
      </c>
      <c r="D100" s="7">
        <f>+IFERROR(+C100*('Regions &amp; Poverty'!$K100/100),"")</f>
        <v>3.0666278039709039E-3</v>
      </c>
      <c r="E100" s="7">
        <f>+IFERROR(+C100*('Regions &amp; Poverty'!$K100/100)*('Regions &amp; Poverty'!$M100/100),"")</f>
        <v>4.1706138134004297E-4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SG25f'!$E$4:$E$157)</f>
        <v>7.5385862012916751E-3</v>
      </c>
      <c r="D101" s="7">
        <f>+IFERROR(+C101*('Regions &amp; Poverty'!$K101/100),"")</f>
        <v>4.0331436176910462E-3</v>
      </c>
      <c r="E101" s="7">
        <f>+IFERROR(+C101*('Regions &amp; Poverty'!$K101/100)*('Regions &amp; Poverty'!$M101/100),"")</f>
        <v>8.7922530865664806E-4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SG25f'!$E$4:$E$157)</f>
        <v>7.5494272588339603E-6</v>
      </c>
      <c r="D102" s="7">
        <f>+IFERROR(+C102*('Regions &amp; Poverty'!$K102/100),"")</f>
        <v>2.7177938131802259E-7</v>
      </c>
      <c r="E102" s="7">
        <f>+IFERROR(+C102*('Regions &amp; Poverty'!$K102/100)*('Regions &amp; Poverty'!$M102/100),"")</f>
        <v>2.4460144318622036E-9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SG25f'!$E$4:$E$157)</f>
        <v>3.4525609988528917E-4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SG25f'!$E$4:$E$157)</f>
        <v>1.3925854016304316E-4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SG25f'!$E$4:$E$157)</f>
        <v>8.1273625402856911E-4</v>
      </c>
      <c r="D105" s="7">
        <f>+IFERROR(+C105*('Regions &amp; Poverty'!$K105/100),"")</f>
        <v>1.2191043810428536E-4</v>
      </c>
      <c r="E105" s="7">
        <f>+IFERROR(+C105*('Regions &amp; Poverty'!$K105/100)*('Regions &amp; Poverty'!$M105/100),"")</f>
        <v>3.6573131431285606E-6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SG25f'!$E$4:$E$157)</f>
        <v>1.3636671023564843E-5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SG25f'!$E$4:$E$157)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SG25f'!$E$4:$E$157)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SG25f'!$E$4:$E$157)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SG25f'!$E$4:$E$157)</f>
        <v>1.3422501603937503E-6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SG25f'!$E$4:$E$157)</f>
        <v>5.2729109479875734E-3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SG25f'!$E$4:$E$157)</f>
        <v>0.19039143318946031</v>
      </c>
      <c r="D112" s="7">
        <f>+IFERROR(+C112*('Regions &amp; Poverty'!$K112/100),"")</f>
        <v>1.1613877424557079E-2</v>
      </c>
      <c r="E112" s="7">
        <f>+IFERROR(+C112*('Regions &amp; Poverty'!$K112/100)*('Regions &amp; Poverty'!$M112/100),"")</f>
        <v>1.0452489682101372E-4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SG25f'!$E$4:$E$157)</f>
        <v>2.9315784798493529E-5</v>
      </c>
      <c r="D113" s="7">
        <f>+IFERROR(+C113*('Regions &amp; Poverty'!$K113/100),"")</f>
        <v>6.4494726556685773E-7</v>
      </c>
      <c r="E113" s="7">
        <f>+IFERROR(+C113*('Regions &amp; Poverty'!$K113/100)*('Regions &amp; Poverty'!$M113/100),"")</f>
        <v>3.8696835934011461E-9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SG25f'!$E$4:$E$157)</f>
        <v>3.7743558975190604E-3</v>
      </c>
      <c r="D114" s="7">
        <f>+IFERROR(+C114*('Regions &amp; Poverty'!$K114/100),"")</f>
        <v>1.1323067692557181E-4</v>
      </c>
      <c r="E114" s="7">
        <f>+IFERROR(+C114*('Regions &amp; Poverty'!$K114/100)*('Regions &amp; Poverty'!$M114/100),"")</f>
        <v>9.0584541540457456E-7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SG25f'!$E$4:$E$157)</f>
        <v>8.3753806706279525E-3</v>
      </c>
      <c r="D115" s="7">
        <f>+IFERROR(+C115*('Regions &amp; Poverty'!$K115/100),"")</f>
        <v>6.9515659566212005E-4</v>
      </c>
      <c r="E115" s="7">
        <f>+IFERROR(+C115*('Regions &amp; Poverty'!$K115/100)*('Regions &amp; Poverty'!$M115/100),"")</f>
        <v>1.1122505530593921E-5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SG25f'!$E$4:$E$157)</f>
        <v>4.004342298203059E-6</v>
      </c>
      <c r="D116" s="7">
        <f>+IFERROR(+C116*('Regions &amp; Poverty'!$K116/100),"")</f>
        <v>1.5216500733171624E-6</v>
      </c>
      <c r="E116" s="7">
        <f>+IFERROR(+C116*('Regions &amp; Poverty'!$K116/100)*('Regions &amp; Poverty'!$M116/100),"")</f>
        <v>2.2520421085094008E-7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SG25f'!$E$4:$E$157)</f>
        <v>4.6382766420698476E-4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SG25f'!$E$4:$E$157)</f>
        <v>5.0731792412586304E-4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SG25f'!$E$4:$E$157)</f>
        <v>1.687281588460073E-4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SG25f'!$E$4:$E$157)</f>
        <v>4.2962238832612324E-5</v>
      </c>
      <c r="D120" s="7">
        <f>+IFERROR(+C120*('Regions &amp; Poverty'!$K120/100),"")</f>
        <v>1.0740559708153081E-6</v>
      </c>
      <c r="E120" s="7">
        <f>+IFERROR(+C120*('Regions &amp; Poverty'!$K120/100)*('Regions &amp; Poverty'!$M120/100),"")</f>
        <v>7.5183917957071567E-9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SG25f'!$E$4:$E$157)</f>
        <v>1.1138268814310615E-4</v>
      </c>
      <c r="D121" s="7">
        <f>+IFERROR(+C121*('Regions &amp; Poverty'!$K121/100),"")</f>
        <v>2.2276537628621231E-7</v>
      </c>
      <c r="E121" s="7">
        <f>+IFERROR(+C121*('Regions &amp; Poverty'!$K121/100)*('Regions &amp; Poverty'!$M121/100),"")</f>
        <v>2.2276537628621231E-10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SG25f'!$E$4:$E$157)</f>
        <v>4.513265052382115E-3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SG25f'!$E$4:$E$157)</f>
        <v>5.126219858161132E-4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SG25f'!$E$4:$E$157)</f>
        <v>4.9565672256795923E-2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SG25f'!$E$4:$E$157)</f>
        <v>1.9916172397480217E-4</v>
      </c>
      <c r="D125" s="7">
        <f>+IFERROR(+C125*('Regions &amp; Poverty'!$K125/100),"")</f>
        <v>1.2029368128078051E-4</v>
      </c>
      <c r="E125" s="7">
        <f>+IFERROR(+C125*('Regions &amp; Poverty'!$K125/100)*('Regions &amp; Poverty'!$M125/100),"")</f>
        <v>2.8509602463544978E-5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SG25f'!$E$4:$E$157)</f>
        <v>3.6603036639468933E-3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SG25f'!$E$4:$E$157)</f>
        <v>3.0517480525785535E-3</v>
      </c>
      <c r="D127" s="7">
        <f>+IFERROR(+C127*('Regions &amp; Poverty'!$K127/100),"")</f>
        <v>4.5471045983420445E-4</v>
      </c>
      <c r="E127" s="7">
        <f>+IFERROR(+C127*('Regions &amp; Poverty'!$K127/100)*('Regions &amp; Poverty'!$M127/100),"")</f>
        <v>1.8188418393368178E-5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SG25f'!$E$4:$E$157)</f>
        <v>3.8642801984995623E-4</v>
      </c>
      <c r="D128" s="7">
        <f>+IFERROR(+C128*('Regions &amp; Poverty'!$K128/100),"")</f>
        <v>1.4684264754298337E-4</v>
      </c>
      <c r="E128" s="7">
        <f>+IFERROR(+C128*('Regions &amp; Poverty'!$K128/100)*('Regions &amp; Poverty'!$M128/100),"")</f>
        <v>1.8795858885501873E-5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SG25f'!$E$4:$E$157)</f>
        <v>2.9674836601121075E-7</v>
      </c>
      <c r="D129" s="7">
        <f>+IFERROR(+C129*('Regions &amp; Poverty'!$K129/100),"")</f>
        <v>7.4483839868813902E-8</v>
      </c>
      <c r="E129" s="7">
        <f>+IFERROR(+C129*('Regions &amp; Poverty'!$K129/100)*('Regions &amp; Poverty'!$M129/100),"")</f>
        <v>5.0649011110793457E-9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SG25f'!$E$4:$E$157)</f>
        <v>1.0760564978980151E-4</v>
      </c>
      <c r="D130" s="7">
        <f>+IFERROR(+C130*('Regions &amp; Poverty'!$K130/100),"")</f>
        <v>5.6277754840066195E-5</v>
      </c>
      <c r="E130" s="7">
        <f>+IFERROR(+C130*('Regions &amp; Poverty'!$K130/100)*('Regions &amp; Poverty'!$M130/100),"")</f>
        <v>9.3983850582910544E-6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SG25f'!$E$4:$E$157)</f>
        <v>1.2862914328158133E-5</v>
      </c>
      <c r="D131" s="7">
        <f>+IFERROR(+C131*('Regions &amp; Poverty'!$K131/100),"")</f>
        <v>4.1161325850106025E-7</v>
      </c>
      <c r="E131" s="7">
        <f>+IFERROR(+C131*('Regions &amp; Poverty'!$K131/100)*('Regions &amp; Poverty'!$M131/100),"")</f>
        <v>1.646453034004241E-9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SG25f'!$E$4:$E$157)</f>
        <v>4.7072337804801234E-6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SG25f'!$E$4:$E$157)</f>
        <v>1.4192026632977105E-2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SG25f'!$E$4:$E$157)</f>
        <v>9.2727149407035146E-5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SG25f'!$E$4:$E$157)</f>
        <v>3.0538004695642412E-5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SG25f'!$E$4:$E$157)</f>
        <v>2.0850484027262821E-4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SG25f'!$E$4:$E$157)</f>
        <v>2.3919571401557644E-5</v>
      </c>
      <c r="D137" s="7">
        <f>+IFERROR(+C137*('Regions &amp; Poverty'!$K137/100),"")</f>
        <v>1.0046219988654211E-5</v>
      </c>
      <c r="E137" s="7">
        <f>+IFERROR(+C137*('Regions &amp; Poverty'!$K137/100)*('Regions &amp; Poverty'!$M137/100),"")</f>
        <v>1.6676725181165991E-6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SG25f'!$E$4:$E$157)</f>
        <v>2.2031262988376939E-3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SG25f'!$E$4:$E$157)</f>
        <v>1.8187211759939013E-4</v>
      </c>
      <c r="D139" s="7">
        <f>+IFERROR(+C139*('Regions &amp; Poverty'!$K139/100),"")</f>
        <v>6.9838893158165812E-5</v>
      </c>
      <c r="E139" s="7">
        <f>+IFERROR(+C139*('Regions &amp; Poverty'!$K139/100)*('Regions &amp; Poverty'!$M139/100),"")</f>
        <v>1.0685350653199369E-5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SG25f'!$E$4:$E$157)</f>
        <v>9.8818689559891583E-5</v>
      </c>
      <c r="D140" s="7">
        <f>+IFERROR(+C140*('Regions &amp; Poverty'!$K140/100),"")</f>
        <v>4.8519976573906764E-5</v>
      </c>
      <c r="E140" s="7">
        <f>+IFERROR(+C140*('Regions &amp; Poverty'!$K140/100)*('Regions &amp; Poverty'!$M140/100),"")</f>
        <v>9.6554753382074445E-6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SG25f'!$E$4:$E$157)</f>
        <v>1.3370713062889072E-2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SG25f'!$E$4:$E$157)</f>
        <v>2.7052099629925079E-5</v>
      </c>
      <c r="D142" s="7">
        <f>+IFERROR(+C142*('Regions &amp; Poverty'!$K142/100),"")</f>
        <v>1.2714486826064788E-6</v>
      </c>
      <c r="E142" s="7">
        <f>+IFERROR(+C142*('Regions &amp; Poverty'!$K142/100)*('Regions &amp; Poverty'!$M142/100),"")</f>
        <v>1.2714486826064787E-8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SG25f'!$E$4:$E$157)</f>
        <v>1.0843147606917068E-4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SG25f'!$E$4:$E$157)</f>
        <v>4.1534419104351137E-5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SG25f'!$E$4:$E$157)</f>
        <v>7.9193923291678153E-4</v>
      </c>
      <c r="D145" s="7">
        <f>+IFERROR(+C145*('Regions &amp; Poverty'!$K145/100),"")</f>
        <v>1.5838784658335631E-5</v>
      </c>
      <c r="E145" s="7">
        <f>+IFERROR(+C145*('Regions &amp; Poverty'!$K145/100)*('Regions &amp; Poverty'!$M145/100),"")</f>
        <v>6.3355138633342521E-8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SG25f'!$E$4:$E$157)</f>
        <v>8.6024197052352355E-2</v>
      </c>
      <c r="D146" s="7">
        <f>+IFERROR(+C146*('Regions &amp; Poverty'!$K146/100),"")</f>
        <v>2.5807259115705709E-4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SG25f'!$E$4:$E$157)</f>
        <v>3.5508800335640285E-3</v>
      </c>
      <c r="D147" s="7">
        <f>+IFERROR(+C147*('Regions &amp; Poverty'!$K147/100),"")</f>
        <v>1.7434820964799379E-3</v>
      </c>
      <c r="E147" s="7">
        <f>+IFERROR(+C147*('Regions &amp; Poverty'!$K147/100)*('Regions &amp; Poverty'!$M147/100),"")</f>
        <v>2.6849624285791044E-4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SG25f'!$E$4:$E$157)</f>
        <v>9.0016936034399762E-4</v>
      </c>
      <c r="D148" s="7">
        <f>+IFERROR(+C148*('Regions &amp; Poverty'!$K148/100),"")</f>
        <v>3.1145859867902321E-4</v>
      </c>
      <c r="E148" s="7">
        <f>+IFERROR(+C148*('Regions &amp; Poverty'!$K148/100)*('Regions &amp; Poverty'!$M148/100),"")</f>
        <v>3.208023566393939E-5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SG25f'!$E$4:$E$157)</f>
        <v>1.2311600586742003E-3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SG25f'!$E$4:$E$157)</f>
        <v>3.8426492331385099E-4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SG25f'!$E$4:$E$157)</f>
        <v>4.6383230845794038E-5</v>
      </c>
      <c r="D151" s="7">
        <f>+IFERROR(+C151*('Regions &amp; Poverty'!$K151/100),"")</f>
        <v>1.3914969253738213E-7</v>
      </c>
      <c r="E151" s="7">
        <f>+IFERROR(+C151*('Regions &amp; Poverty'!$K151/100)*('Regions &amp; Poverty'!$M151/100),"")</f>
        <v>1.3914969253738213E-10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SG25f'!$E$4:$E$157)</f>
        <v>9.9499078597680025E-3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SG25f'!$E$4:$E$157)</f>
        <v>5.8858831704717359E-4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SG25f'!$E$4:$E$157)</f>
        <v>3.4307868083577596E-4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SG25f'!$E$4:$E$157)</f>
        <v>8.0155165452998074E-3</v>
      </c>
      <c r="D155" s="7">
        <f>+IFERROR(+C155*('Regions &amp; Poverty'!$K155/100),"")</f>
        <v>2.2443446326839459E-4</v>
      </c>
      <c r="E155" s="7">
        <f>+IFERROR(+C155*('Regions &amp; Poverty'!$K155/100)*('Regions &amp; Poverty'!$M155/100),"")</f>
        <v>1.3466067796103676E-6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SG25f'!$E$4:$E$157)</f>
        <v>1.8046590219937439E-7</v>
      </c>
      <c r="D156" s="7">
        <f>+IFERROR(+C156*('Regions &amp; Poverty'!$K156/100),"")</f>
        <v>2.3641033188118047E-8</v>
      </c>
      <c r="E156" s="7">
        <f>+IFERROR(+C156*('Regions &amp; Poverty'!$K156/100)*('Regions &amp; Poverty'!$M156/100),"")</f>
        <v>7.8015409520789559E-10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SG25f'!$E$4:$E$157)</f>
        <v>7.7437712206944508E-4</v>
      </c>
      <c r="D157" s="7">
        <f>+IFERROR(+C157*('Regions &amp; Poverty'!$K157/100),"")</f>
        <v>1.4558289894905569E-4</v>
      </c>
      <c r="E157" s="7">
        <f>+IFERROR(+C157*('Regions &amp; Poverty'!$K157/100)*('Regions &amp; Poverty'!$M157/100),"")</f>
        <v>6.5512304527075054E-6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SG25f'!$E$4:$E$157)</f>
        <v>3.0806282871874485E-3</v>
      </c>
      <c r="D158" s="7">
        <f>+IFERROR(+C158*('Regions &amp; Poverty'!$K158/100),"")</f>
        <v>5.1138429567311645E-4</v>
      </c>
      <c r="E158" s="7">
        <f>+IFERROR(+C158*('Regions &amp; Poverty'!$K158/100)*('Regions &amp; Poverty'!$M158/100),"")</f>
        <v>2.5057830487982706E-5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SG25f'!$E$4:$E$157)</f>
        <v>3.2907088521858836E-4</v>
      </c>
      <c r="D159" s="7">
        <f>+IFERROR(+C159*('Regions &amp; Poverty'!$K159/100),"")</f>
        <v>1.8921575900068829E-4</v>
      </c>
      <c r="E159" s="7">
        <f>+IFERROR(+C159*('Regions &amp; Poverty'!$K159/100)*('Regions &amp; Poverty'!$M159/100),"")</f>
        <v>5.5818648905203042E-5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SG25f'!$E$4:$E$157)</f>
        <v>5.8146682817497546E-5</v>
      </c>
      <c r="D160" s="7">
        <f>+IFERROR(+C160*('Regions &amp; Poverty'!$K160/100),"")</f>
        <v>1.2443390122944475E-5</v>
      </c>
      <c r="E160" s="7">
        <f>+IFERROR(+C160*('Regions &amp; Poverty'!$K160/100)*('Regions &amp; Poverty'!$M160/100),"")</f>
        <v>6.4705628639311281E-7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3.2315118943874492</v>
      </c>
      <c r="D162" s="37">
        <f t="shared" si="0"/>
        <v>0.5169752444886685</v>
      </c>
      <c r="E162" s="37">
        <f t="shared" si="0"/>
        <v>2.3423155578229191E-2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6.7165871676100504E-3</v>
      </c>
      <c r="D167" s="37">
        <f>+SUMIF('Regions &amp; Poverty'!$F$3:$F$160,$B167,D$3:D$160)</f>
        <v>2.8485947524448697E-3</v>
      </c>
      <c r="E167" s="37">
        <f>+SUMIF('Regions &amp; Poverty'!$F$3:$F$160,$B167,E$3:E$160)</f>
        <v>5.1274495483815395E-4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3.3019790902368916E-2</v>
      </c>
      <c r="D168" s="37">
        <f>+SUMIF('Regions &amp; Poverty'!$F$3:$F$160,$B168,D$3:D$160)</f>
        <v>1.028566932333733E-2</v>
      </c>
      <c r="E168" s="37">
        <f>+SUMIF('Regions &amp; Poverty'!$F$3:$F$160,$B168,E$3:E$160)</f>
        <v>9.3746602399268607E-4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5.08744753202541E-3</v>
      </c>
      <c r="D170" s="37">
        <f>+SUMIF('Regions &amp; Poverty'!$F$3:$F$160,$B170,D$3:D$160)</f>
        <v>1.7294108198639721E-3</v>
      </c>
      <c r="E170" s="37">
        <f>+SUMIF('Regions &amp; Poverty'!$F$3:$F$160,$B170,E$3:E$160)</f>
        <v>4.1031278666116088E-4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1.8271616776687157E-2</v>
      </c>
      <c r="D172" s="37">
        <f>+SUMIF('Regions &amp; Poverty'!$F$3:$F$160,$B172,D$3:D$160)</f>
        <v>8.3379396527240648E-3</v>
      </c>
      <c r="E172" s="37">
        <f>+SUMIF('Regions &amp; Poverty'!$F$3:$F$160,$B172,E$3:E$160)</f>
        <v>1.4487540615649502E-3</v>
      </c>
      <c r="F172" s="37"/>
    </row>
    <row r="173" spans="1:7" x14ac:dyDescent="0.35">
      <c r="A173" s="10" t="s">
        <v>352</v>
      </c>
      <c r="B173" s="10"/>
      <c r="C173" s="38">
        <f>+SUM(C166:C172)</f>
        <v>6.3095442378691538E-2</v>
      </c>
      <c r="D173" s="38">
        <f>+SUM(D166:D172)</f>
        <v>2.3201614548370237E-2</v>
      </c>
      <c r="E173" s="38">
        <f>+SUM(E166:E172)</f>
        <v>3.3092778270569509E-3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9.954314342752732E-5</v>
      </c>
      <c r="D174" s="37">
        <f>+SUMIF('Regions &amp; Poverty'!$F$3:$F$160,$B174,D$3:D$160)</f>
        <v>2.9659095903995498E-6</v>
      </c>
      <c r="E174" s="37">
        <f>+SUMIF('Regions &amp; Poverty'!$F$3:$F$160,$B174,E$3:E$160)</f>
        <v>1.4157558016150164E-7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1.7063607607958203E-2</v>
      </c>
      <c r="D175" s="37">
        <f>+SUMIF('Regions &amp; Poverty'!$F$3:$F$160,$B175,D$3:D$160)</f>
        <v>5.1525341919897135E-4</v>
      </c>
      <c r="E175" s="37">
        <f>+SUMIF('Regions &amp; Poverty'!$F$3:$F$160,$B175,E$3:E$160)</f>
        <v>4.3050532166617625E-6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4.914778706663364E-3</v>
      </c>
      <c r="D176" s="37">
        <f>+SUMIF('Regions &amp; Poverty'!$F$3:$F$160,$B176,D$3:D$160)</f>
        <v>1.5955776379757608E-4</v>
      </c>
      <c r="E176" s="37">
        <f>+SUMIF('Regions &amp; Poverty'!$F$3:$F$160,$B176,E$3:E$160)</f>
        <v>2.1019550425163883E-6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2.1342340884639693E-3</v>
      </c>
      <c r="D177" s="37">
        <f>+SUMIF('Regions &amp; Poverty'!$F$3:$F$160,$B177,D$3:D$160)</f>
        <v>9.1772065803950669E-5</v>
      </c>
      <c r="E177" s="37">
        <f>+SUMIF('Regions &amp; Poverty'!$F$3:$F$160,$B177,E$3:E$160)</f>
        <v>1.8354413160790133E-6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8.4269380642889094E-3</v>
      </c>
      <c r="D178" s="37">
        <f>+SUMIF('Regions &amp; Poverty'!$F$3:$F$160,$B178,D$3:D$160)</f>
        <v>1.3091080332274703E-4</v>
      </c>
      <c r="E178" s="37">
        <f>+SUMIF('Regions &amp; Poverty'!$F$3:$F$160,$B178,E$3:E$160)</f>
        <v>1.2263639211637907E-6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3.2639101610801975E-2</v>
      </c>
      <c r="D179" s="38">
        <f t="shared" ref="D179" si="2">+SUM(D174:D178)</f>
        <v>9.0045996171364475E-4</v>
      </c>
      <c r="E179" s="38">
        <f t="shared" ref="E179" si="3">+SUM(E174:E178)</f>
        <v>9.6103890765824564E-6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1.1483142238574759E-2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1.1269502366302963E-2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0.4372703406410538</v>
      </c>
      <c r="D182" s="37">
        <f>+SUMIF('Regions &amp; Poverty'!$F$3:$F$160,$B182,D$3:D$160)</f>
        <v>1.3975316430930484E-2</v>
      </c>
      <c r="E182" s="37">
        <f>+SUMIF('Regions &amp; Poverty'!$F$3:$F$160,$B182,E$3:E$160)</f>
        <v>4.1925729233589213E-5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7.698658569082048E-2</v>
      </c>
      <c r="D183" s="37">
        <f>+SUMIF('Regions &amp; Poverty'!$F$3:$F$160,$B183,D$3:D$160)</f>
        <v>3.4016386513727212E-3</v>
      </c>
      <c r="E183" s="37">
        <f>+SUMIF('Regions &amp; Poverty'!$F$3:$F$160,$B183,E$3:E$160)</f>
        <v>4.9073812904601796E-5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6.3023814918416567E-6</v>
      </c>
      <c r="D184" s="37">
        <f>+SUMIF('Regions &amp; Poverty'!$F$3:$F$160,$B184,D$3:D$160)</f>
        <v>1.6269535678496084E-6</v>
      </c>
      <c r="E184" s="37">
        <f>+SUMIF('Regions &amp; Poverty'!$F$3:$F$160,$B184,E$3:E$160)</f>
        <v>2.3106362330017836E-7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2.3793370553161886</v>
      </c>
      <c r="D185" s="37">
        <f>+SUMIF('Regions &amp; Poverty'!$F$3:$F$160,$B185,D$3:D$160)</f>
        <v>0.47486521762590927</v>
      </c>
      <c r="E185" s="37">
        <f>+SUMIF('Regions &amp; Poverty'!$F$3:$F$160,$B185,E$3:E$160)</f>
        <v>2.0005921506872953E-2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2.8936002840295547</v>
      </c>
      <c r="D186" s="38">
        <f t="shared" ref="D186" si="5">+SUM(D182:D185)</f>
        <v>0.49224379966178033</v>
      </c>
      <c r="E186" s="38">
        <f t="shared" ref="E186" si="6">+SUM(E182:E185)</f>
        <v>2.0097152112634444E-2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5.3430993919827158E-3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1.7934825397373667E-2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1.6053737394919629E-3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2.4883298528848349E-2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1.0723422746809375E-2</v>
      </c>
      <c r="D191" s="37">
        <f>+SUMIF('Regions &amp; Poverty'!$F$3:$F$160,$B191,D$3:D$160)</f>
        <v>9.0362689205818135E-5</v>
      </c>
      <c r="E191" s="37">
        <f>+SUMIF('Regions &amp; Poverty'!$F$3:$F$160,$B191,E$3:E$160)</f>
        <v>2.0152422384607475E-7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0.12742461139962141</v>
      </c>
      <c r="D192" s="37">
        <f>+SUMIF('Regions &amp; Poverty'!$F$3:$F$160,$B192,D$3:D$160)</f>
        <v>5.3344766805554452E-4</v>
      </c>
      <c r="E192" s="37">
        <f>+SUMIF('Regions &amp; Poverty'!$F$3:$F$160,$B192,E$3:E$160)</f>
        <v>6.8360112332609953E-6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0.13814803414643079</v>
      </c>
      <c r="D193" s="38">
        <f t="shared" ref="D193" si="11">+SUM(D191:D192)</f>
        <v>6.2381035726136267E-4</v>
      </c>
      <c r="E193" s="38">
        <f t="shared" ref="E193" si="12">+SUM(E191:E192)</f>
        <v>7.0375354571070702E-6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3.3261526892245093E-3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7.4175635472867497E-5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8.8386368911532419E-4</v>
      </c>
      <c r="D196" s="37">
        <f>+SUMIF('Regions &amp; Poverty'!$F$3:$F$160,$B196,D$3:D$160)</f>
        <v>5.5599595430403768E-6</v>
      </c>
      <c r="E196" s="37">
        <f>+SUMIF('Regions &amp; Poverty'!$F$3:$F$160,$B196,E$3:E$160)</f>
        <v>7.7714004107755645E-8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5.2108897074431844E-2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5.3066936399020034E-2</v>
      </c>
      <c r="D198" s="38">
        <f t="shared" ref="D198" si="14">+SUM(D195:D197)</f>
        <v>5.5599595430403768E-6</v>
      </c>
      <c r="E198" s="38">
        <f t="shared" ref="E198" si="15">+SUM(E195:E197)</f>
        <v>7.7714004107755645E-8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4.9356722083458614E-2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5.4672310138511995E-2</v>
      </c>
      <c r="D201" s="37">
        <f t="shared" ref="D201:E201" si="19">+SUM(D198,D189)</f>
        <v>5.5599595430403768E-6</v>
      </c>
      <c r="E201" s="37">
        <f t="shared" si="19"/>
        <v>7.7714004107755645E-8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3.1283667258545944</v>
      </c>
      <c r="D202" s="37">
        <f t="shared" ref="D202:E202" si="21">+SUM(D173,D179,D182:D185,D193,D196)</f>
        <v>0.5169752444886685</v>
      </c>
      <c r="E202" s="37">
        <f t="shared" si="21"/>
        <v>2.3423155578229191E-2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2.6805352130607876</v>
      </c>
      <c r="D203" s="37">
        <f t="shared" ref="D203:E203" si="23">+SUM(D173,D174:D176,D183:D185,D193,D196)</f>
        <v>0.50277724518861133</v>
      </c>
      <c r="E203" s="37">
        <f t="shared" si="23"/>
        <v>2.3378168043758359E-2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3.2315118943874492</v>
      </c>
      <c r="D204" s="37">
        <f t="shared" ref="D204:E204" si="25">+SUM(D173,D179:D185,D190,D193:D194,D198)</f>
        <v>0.5169752444886685</v>
      </c>
      <c r="E204" s="37">
        <f t="shared" si="25"/>
        <v>2.3423155578229191E-2</v>
      </c>
      <c r="F204" s="3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SG25f'!$F$4:$F$157)</f>
        <v>3.3596337981398603E-4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SG25f'!$F$4:$F$157)</f>
        <v>7.0540400359483414E-4</v>
      </c>
      <c r="D4" s="7">
        <f>+IFERROR(+C4*('Regions &amp; Poverty'!$K4/100),"")</f>
        <v>2.1232660508204508E-4</v>
      </c>
      <c r="E4" s="7">
        <f>+IFERROR(+C4*('Regions &amp; Poverty'!$K4/100)*('Regions &amp; Poverty'!$M4/100),"")</f>
        <v>2.0383354087876327E-5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SG25f'!$F$4:$F$157)</f>
        <v>1.2655422306643801E-4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SG25f'!$F$4:$F$157)</f>
        <v>1.1296256047076346E-3</v>
      </c>
      <c r="D6" s="7">
        <f>+IFERROR(+C6*('Regions &amp; Poverty'!$K6/100),"")</f>
        <v>1.920363528002979E-5</v>
      </c>
      <c r="E6" s="7">
        <f>+IFERROR(+C6*('Regions &amp; Poverty'!$K6/100)*('Regions &amp; Poverty'!$M6/100),"")</f>
        <v>1.920363528002979E-7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SG25f'!$F$4:$F$157)</f>
        <v>9.3340354869475925E-5</v>
      </c>
      <c r="D7" s="7">
        <f>+IFERROR(+C7*('Regions &amp; Poverty'!$K7/100),"")</f>
        <v>2.9868913558232294E-6</v>
      </c>
      <c r="E7" s="7">
        <f>+IFERROR(+C7*('Regions &amp; Poverty'!$K7/100)*('Regions &amp; Poverty'!$M7/100),"")</f>
        <v>8.9606740674696884E-9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SG25f'!$F$4:$F$157)</f>
        <v>2.0210562219161944E-3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SG25f'!$F$4:$F$157)</f>
        <v>1.0129708625752621E-3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SG25f'!$F$4:$F$157)</f>
        <v>4.112514544131555E-4</v>
      </c>
      <c r="D10" s="7">
        <f>+IFERROR(+C10*('Regions &amp; Poverty'!$K10/100),"")</f>
        <v>2.0562572720657777E-6</v>
      </c>
      <c r="E10" s="7">
        <f>+IFERROR(+C10*('Regions &amp; Poverty'!$K10/100)*('Regions &amp; Poverty'!$M10/100),"")</f>
        <v>4.1125145441315557E-9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SG25f'!$F$4:$F$157)</f>
        <v>5.0838256442106188E-5</v>
      </c>
      <c r="D11" s="7">
        <f>+IFERROR(+C11*('Regions &amp; Poverty'!$K11/100),"")</f>
        <v>3.746779499783226E-5</v>
      </c>
      <c r="E11" s="7">
        <f>+IFERROR(+C11*('Regions &amp; Poverty'!$K11/100)*('Regions &amp; Poverty'!$M11/100),"")</f>
        <v>1.2139565579297653E-5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SG25f'!$F$4:$F$157)</f>
        <v>4.8906479798462065E-4</v>
      </c>
      <c r="D12" s="7">
        <f>+IFERROR(+C12*('Regions &amp; Poverty'!$K12/100),"")</f>
        <v>2.4208707500238721E-4</v>
      </c>
      <c r="E12" s="7">
        <f>+IFERROR(+C12*('Regions &amp; Poverty'!$K12/100)*('Regions &amp; Poverty'!$M12/100),"")</f>
        <v>5.4227504800534728E-5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SG25f'!$F$4:$F$157)</f>
        <v>4.3924697529251619E-3</v>
      </c>
      <c r="D13" s="7">
        <f>+IFERROR(+C13*('Regions &amp; Poverty'!$K13/100),"")</f>
        <v>1.9195092820282959E-3</v>
      </c>
      <c r="E13" s="7">
        <f>+IFERROR(+C13*('Regions &amp; Poverty'!$K13/100)*('Regions &amp; Poverty'!$M13/100),"")</f>
        <v>2.1306553030514086E-4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SG25f'!$F$4:$F$157)</f>
        <v>2.5024058680428933E-3</v>
      </c>
      <c r="D14" s="7">
        <f>+IFERROR(+C14*('Regions &amp; Poverty'!$K14/100),"")</f>
        <v>4.6294508558793526E-4</v>
      </c>
      <c r="E14" s="7">
        <f>+IFERROR(+C14*('Regions &amp; Poverty'!$K14/100)*('Regions &amp; Poverty'!$M14/100),"")</f>
        <v>1.5277187824401865E-5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SG25f'!$F$4:$F$157)</f>
        <v>3.9788022897593411E-4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SG25f'!$F$4:$F$157)</f>
        <v>7.6329399894616793E-4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SG25f'!$F$4:$F$157)</f>
        <v>4.3584285551642483E-4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SG25f'!$F$4:$F$157)</f>
        <v>1.3475314899511082E-3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SG25f'!$F$4:$F$157)</f>
        <v>1.4737079970221021E-6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SG25f'!$F$4:$F$157)</f>
        <v>1.0697453074011902E-4</v>
      </c>
      <c r="D20" s="7">
        <f>+IFERROR(+C20*('Regions &amp; Poverty'!$K20/100),"")</f>
        <v>7.5951916825484494E-6</v>
      </c>
      <c r="E20" s="7">
        <f>+IFERROR(+C20*('Regions &amp; Poverty'!$K20/100)*('Regions &amp; Poverty'!$M20/100),"")</f>
        <v>2.5823651720664727E-7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SG25f'!$F$4:$F$157)</f>
        <v>3.5678648583821887E-3</v>
      </c>
      <c r="D21" s="7">
        <f>+IFERROR(+C21*('Regions &amp; Poverty'!$K21/100),"")</f>
        <v>1.5341818891043409E-4</v>
      </c>
      <c r="E21" s="7">
        <f>+IFERROR(+C21*('Regions &amp; Poverty'!$K21/100)*('Regions &amp; Poverty'!$M21/100),"")</f>
        <v>3.0683637782086821E-6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SG25f'!$F$4:$F$157)</f>
        <v>6.5909436704891076E-5</v>
      </c>
      <c r="D22" s="7">
        <f>+IFERROR(+C22*('Regions &amp; Poverty'!$K22/100),"")</f>
        <v>1.4500076075076038E-6</v>
      </c>
      <c r="E22" s="7">
        <f>+IFERROR(+C22*('Regions &amp; Poverty'!$K22/100)*('Regions &amp; Poverty'!$M22/100),"")</f>
        <v>5.8000304300304154E-9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SG25f'!$F$4:$F$157)</f>
        <v>5.3738517315378895E-6</v>
      </c>
      <c r="D23" s="7">
        <f>+IFERROR(+C23*('Regions &amp; Poverty'!$K23/100),"")</f>
        <v>9.7804101513989577E-7</v>
      </c>
      <c r="E23" s="7">
        <f>+IFERROR(+C23*('Regions &amp; Poverty'!$K23/100)*('Regions &amp; Poverty'!$M23/100),"")</f>
        <v>5.672637887811395E-8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SG25f'!$F$4:$F$157)</f>
        <v>2.8527344377949812E-5</v>
      </c>
      <c r="D24" s="7">
        <f>+IFERROR(+C24*('Regions &amp; Poverty'!$K24/100),"")</f>
        <v>1.8913629322580721E-5</v>
      </c>
      <c r="E24" s="7">
        <f>+IFERROR(+C24*('Regions &amp; Poverty'!$K24/100)*('Regions &amp; Poverty'!$M24/100),"")</f>
        <v>6.2604113057742195E-6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SG25f'!$F$4:$F$157)</f>
        <v>2.6338691323839027E-5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SG25f'!$F$4:$F$157)</f>
        <v>4.8229839779152393E-4</v>
      </c>
      <c r="D26" s="7">
        <f>+IFERROR(+C26*('Regions &amp; Poverty'!$K26/100),"")</f>
        <v>6.2698791712898113E-6</v>
      </c>
      <c r="E26" s="7">
        <f>+IFERROR(+C26*('Regions &amp; Poverty'!$K26/100)*('Regions &amp; Poverty'!$M26/100),"")</f>
        <v>5.015903337031849E-8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SG25f'!$F$4:$F$157)</f>
        <v>0.67775841921739943</v>
      </c>
      <c r="D27" s="7">
        <f>+IFERROR(+C27*('Regions &amp; Poverty'!$K27/100),"")</f>
        <v>2.1688269414956784E-2</v>
      </c>
      <c r="E27" s="7">
        <f>+IFERROR(+C27*('Regions &amp; Poverty'!$K27/100)*('Regions &amp; Poverty'!$M27/100),"")</f>
        <v>6.506480824487035E-5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SG25f'!$F$4:$F$157)</f>
        <v>1.0145918360593234E-3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SG25f'!$F$4:$F$157)</f>
        <v>2.0415962143438332E-3</v>
      </c>
      <c r="D29" s="7">
        <f>+IFERROR(+C29*('Regions &amp; Poverty'!$K29/100),"")</f>
        <v>5.6960534380192935E-4</v>
      </c>
      <c r="E29" s="7">
        <f>+IFERROR(+C29*('Regions &amp; Poverty'!$K29/100)*('Regions &amp; Poverty'!$M29/100),"")</f>
        <v>5.1264480942173642E-5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SG25f'!$F$4:$F$157)</f>
        <v>3.7452251955675804E-3</v>
      </c>
      <c r="D30" s="7">
        <f>+IFERROR(+C30*('Regions &amp; Poverty'!$K30/100),"")</f>
        <v>8.9885404693621927E-4</v>
      </c>
      <c r="E30" s="7">
        <f>+IFERROR(+C30*('Regions &amp; Poverty'!$K30/100)*('Regions &amp; Poverty'!$M30/100),"")</f>
        <v>6.9211761614088878E-5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SG25f'!$F$4:$F$157)</f>
        <v>3.8289683390641794E-3</v>
      </c>
      <c r="D31" s="7">
        <f>+IFERROR(+C31*('Regions &amp; Poverty'!$K31/100),"")</f>
        <v>2.9521345894184818E-3</v>
      </c>
      <c r="E31" s="7">
        <f>+IFERROR(+C31*('Regions &amp; Poverty'!$K31/100)*('Regions &amp; Poverty'!$M31/100),"")</f>
        <v>1.1572367590520448E-3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SG25f'!$F$4:$F$157)</f>
        <v>1.7137022593800003E-4</v>
      </c>
      <c r="D32" s="7">
        <f>+IFERROR(+C32*('Regions &amp; Poverty'!$K32/100),"")</f>
        <v>6.3406983597060011E-5</v>
      </c>
      <c r="E32" s="7">
        <f>+IFERROR(+C32*('Regions &amp; Poverty'!$K32/100)*('Regions &amp; Poverty'!$M32/100),"")</f>
        <v>9.4476405559619404E-6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SG25f'!$F$4:$F$157)</f>
        <v>7.8302174161332973E-4</v>
      </c>
      <c r="D33" s="7">
        <f>+IFERROR(+C33*('Regions &amp; Poverty'!$K33/100),"")</f>
        <v>4.3066195788733137E-5</v>
      </c>
      <c r="E33" s="7">
        <f>+IFERROR(+C33*('Regions &amp; Poverty'!$K33/100)*('Regions &amp; Poverty'!$M33/100),"")</f>
        <v>9.4745630735212911E-7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SG25f'!$F$4:$F$157)</f>
        <v>4.0904842396928153E-5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SG25f'!$F$4:$F$157)</f>
        <v>4.340472106111283E-5</v>
      </c>
      <c r="D35" s="7">
        <f>+IFERROR(+C35*('Regions &amp; Poverty'!$K35/100),"")</f>
        <v>6.9447553697780527E-7</v>
      </c>
      <c r="E35" s="7">
        <f>+IFERROR(+C35*('Regions &amp; Poverty'!$K35/100)*('Regions &amp; Poverty'!$M35/100),"")</f>
        <v>4.1668532218668319E-9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SG25f'!$F$4:$F$157)</f>
        <v>4.2390239622710467E-5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SG25f'!$F$4:$F$157)</f>
        <v>2.8157648785716027E-3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SG25f'!$F$4:$F$157)</f>
        <v>1.0929541556244516E-3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SG25f'!$F$4:$F$157)</f>
        <v>8.4380036534139682E-3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SG25f'!$F$4:$F$157)</f>
        <v>1.8923218136596725E-5</v>
      </c>
      <c r="D40" s="7">
        <f>+IFERROR(+C40*('Regions &amp; Poverty'!$K40/100),"")</f>
        <v>4.2577240807342632E-6</v>
      </c>
      <c r="E40" s="7">
        <f>+IFERROR(+C40*('Regions &amp; Poverty'!$K40/100)*('Regions &amp; Poverty'!$M40/100),"")</f>
        <v>3.1932930605506975E-7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SG25f'!$F$4:$F$157)</f>
        <v>5.8758107636009544E-4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SG25f'!$F$4:$F$157)</f>
        <v>7.3663188756032197E-5</v>
      </c>
      <c r="D42" s="7">
        <f>+IFERROR(+C42*('Regions &amp; Poverty'!$K42/100),"")</f>
        <v>2.3572220401930303E-6</v>
      </c>
      <c r="E42" s="7">
        <f>+IFERROR(+C42*('Regions &amp; Poverty'!$K42/100)*('Regions &amp; Poverty'!$M42/100),"")</f>
        <v>1.1786110200965152E-8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SG25f'!$F$4:$F$157)</f>
        <v>1.2554399726692755E-3</v>
      </c>
      <c r="D43" s="7">
        <f>+IFERROR(+C43*('Regions &amp; Poverty'!$K43/100),"")</f>
        <v>6.2771998633463779E-6</v>
      </c>
      <c r="E43" s="7">
        <f>+IFERROR(+C43*('Regions &amp; Poverty'!$K43/100)*('Regions &amp; Poverty'!$M43/100),"")</f>
        <v>6.2771998633463778E-9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SG25f'!$F$4:$F$157)</f>
        <v>2.0279610824765266E-4</v>
      </c>
      <c r="D44" s="7">
        <f>+IFERROR(+C44*('Regions &amp; Poverty'!$K44/100),"")</f>
        <v>9.7342131958873276E-6</v>
      </c>
      <c r="E44" s="7">
        <f>+IFERROR(+C44*('Regions &amp; Poverty'!$K44/100)*('Regions &amp; Poverty'!$M44/100),"")</f>
        <v>2.1415269030952123E-7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SG25f'!$F$4:$F$157)</f>
        <v>0.11043665787207038</v>
      </c>
      <c r="D45" s="7">
        <f>+IFERROR(+C45*('Regions &amp; Poverty'!$K45/100),"")</f>
        <v>1.5461132102089852E-3</v>
      </c>
      <c r="E45" s="7">
        <f>+IFERROR(+C45*('Regions &amp; Poverty'!$K45/100)*('Regions &amp; Poverty'!$M45/100),"")</f>
        <v>3.0922264204179705E-6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SG25f'!$F$4:$F$157)</f>
        <v>1.7668746765991066E-5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SG25f'!$F$4:$F$157)</f>
        <v>8.7730093640931003E-4</v>
      </c>
      <c r="D47" s="7">
        <f>+IFERROR(+C47*('Regions &amp; Poverty'!$K47/100),"")</f>
        <v>2.9389581369711887E-4</v>
      </c>
      <c r="E47" s="7">
        <f>+IFERROR(+C47*('Regions &amp; Poverty'!$K47/100)*('Regions &amp; Poverty'!$M47/100),"")</f>
        <v>2.6450623232740696E-5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SG25f'!$F$4:$F$157)</f>
        <v>8.4208490159695727E-6</v>
      </c>
      <c r="D48" s="7">
        <f>+IFERROR(+C48*('Regions &amp; Poverty'!$K48/100),"")</f>
        <v>1.2631273523954358E-7</v>
      </c>
      <c r="E48" s="7">
        <f>+IFERROR(+C48*('Regions &amp; Poverty'!$K48/100)*('Regions &amp; Poverty'!$M48/100),"")</f>
        <v>2.5262547047908716E-10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SG25f'!$F$4:$F$157)</f>
        <v>5.888097284300624E-4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SG25f'!$F$4:$F$157)</f>
        <v>6.4511607740079325E-3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SG25f'!$F$4:$F$157)</f>
        <v>1.2311597810808945E-4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SG25f'!$F$4:$F$157)</f>
        <v>1.544751188002816E-4</v>
      </c>
      <c r="D52" s="7">
        <f>+IFERROR(+C52*('Regions &amp; Poverty'!$K52/100),"")</f>
        <v>1.2821434860423373E-5</v>
      </c>
      <c r="E52" s="7">
        <f>+IFERROR(+C52*('Regions &amp; Poverty'!$K52/100)*('Regions &amp; Poverty'!$M52/100),"")</f>
        <v>2.8207156692931426E-7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SG25f'!$F$4:$F$157)</f>
        <v>2.1602726082960429E-3</v>
      </c>
      <c r="D53" s="7">
        <f>+IFERROR(+C53*('Regions &amp; Poverty'!$K53/100),"")</f>
        <v>2.9379707472826187E-4</v>
      </c>
      <c r="E53" s="7">
        <f>+IFERROR(+C53*('Regions &amp; Poverty'!$K53/100)*('Regions &amp; Poverty'!$M53/100),"")</f>
        <v>1.1751882989130475E-5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SG25f'!$F$4:$F$157)</f>
        <v>9.4095357613772576E-4</v>
      </c>
      <c r="D54" s="7">
        <f>+IFERROR(+C54*('Regions &amp; Poverty'!$K54/100),"")</f>
        <v>3.321566123766172E-4</v>
      </c>
      <c r="E54" s="7">
        <f>+IFERROR(+C54*('Regions &amp; Poverty'!$K54/100)*('Regions &amp; Poverty'!$M54/100),"")</f>
        <v>3.4212131074791575E-5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SG25f'!$F$4:$F$157)</f>
        <v>1.4346729330949913E-4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SG25f'!$F$4:$F$157)</f>
        <v>6.8021493546969168E-5</v>
      </c>
      <c r="D56" s="7">
        <f>+IFERROR(+C56*('Regions &amp; Poverty'!$K56/100),"")</f>
        <v>4.5642422170016306E-5</v>
      </c>
      <c r="E56" s="7">
        <f>+IFERROR(+C56*('Regions &amp; Poverty'!$K56/100)*('Regions &amp; Poverty'!$M56/100),"")</f>
        <v>1.3920938761854973E-5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SG25f'!$F$4:$F$157)</f>
        <v>1.26111735817156E-4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SG25f'!$F$4:$F$157)</f>
        <v>8.4496749032637463E-4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SG25f'!$F$4:$F$157)</f>
        <v>2.3071229350161566E-8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SG25f'!$F$4:$F$157)</f>
        <v>1.7567892058106853E-5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SG25f'!$F$4:$F$157)</f>
        <v>5.4902978628631769E-5</v>
      </c>
      <c r="D61" s="7">
        <f>+IFERROR(+C61*('Regions &amp; Poverty'!$K61/100),"")</f>
        <v>5.2157829697200183E-6</v>
      </c>
      <c r="E61" s="7">
        <f>+IFERROR(+C61*('Regions &amp; Poverty'!$K61/100)*('Regions &amp; Poverty'!$M61/100),"")</f>
        <v>1.4604192315216049E-7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SG25f'!$F$4:$F$157)</f>
        <v>2.4088994151960367E-5</v>
      </c>
      <c r="D62" s="7">
        <f>+IFERROR(+C62*('Regions &amp; Poverty'!$K62/100),"")</f>
        <v>4.2878409590489457E-6</v>
      </c>
      <c r="E62" s="7">
        <f>+IFERROR(+C62*('Regions &amp; Poverty'!$K62/100)*('Regions &amp; Poverty'!$M62/100),"")</f>
        <v>2.7442182137913251E-7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SG25f'!$F$4:$F$157)</f>
        <v>1.3670418793940124E-2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SG25f'!$F$4:$F$157)</f>
        <v>5.4451907438560633E-4</v>
      </c>
      <c r="D64" s="7">
        <f>+IFERROR(+C64*('Regions &amp; Poverty'!$K64/100),"")</f>
        <v>1.3558524952201597E-4</v>
      </c>
      <c r="E64" s="7">
        <f>+IFERROR(+C64*('Regions &amp; Poverty'!$K64/100)*('Regions &amp; Poverty'!$M64/100),"")</f>
        <v>1.0846819961761278E-5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SG25f'!$F$4:$F$157)</f>
        <v>1.7565046225414163E-3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SG25f'!$F$4:$F$157)</f>
        <v>7.9219446866003133E-3</v>
      </c>
      <c r="D66" s="7">
        <f>+IFERROR(+C66*('Regions &amp; Poverty'!$K66/100),"")</f>
        <v>5.941458514950235E-4</v>
      </c>
      <c r="E66" s="7">
        <f>+IFERROR(+C66*('Regions &amp; Poverty'!$K66/100)*('Regions &amp; Poverty'!$M66/100),"")</f>
        <v>7.7238960694353054E-6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SG25f'!$F$4:$F$157)</f>
        <v>0.26634622381413342</v>
      </c>
      <c r="D67" s="7">
        <f>+IFERROR(+C67*('Regions &amp; Poverty'!$K67/100),"")</f>
        <v>5.6465399448596285E-2</v>
      </c>
      <c r="E67" s="7">
        <f>+IFERROR(+C67*('Regions &amp; Poverty'!$K67/100)*('Regions &amp; Poverty'!$M67/100),"")</f>
        <v>2.4280121762896402E-3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SG25f'!$F$4:$F$157)</f>
        <v>6.0366931858460188E-4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SG25f'!$F$4:$F$157)</f>
        <v>3.0994952836095897E-3</v>
      </c>
      <c r="D69" s="7">
        <f>+IFERROR(+C69*('Regions &amp; Poverty'!$K69/100),"")</f>
        <v>9.2984858508287693E-6</v>
      </c>
      <c r="E69" s="7">
        <f>+IFERROR(+C69*('Regions &amp; Poverty'!$K69/100)*('Regions &amp; Poverty'!$M69/100),"")</f>
        <v>9.2984858508287689E-9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SG25f'!$F$4:$F$157)</f>
        <v>4.4106940269514243E-3</v>
      </c>
      <c r="D70" s="7">
        <f>+IFERROR(+C70*('Regions &amp; Poverty'!$K70/100),"")</f>
        <v>1.1026735067378562E-4</v>
      </c>
      <c r="E70" s="7">
        <f>+IFERROR(+C70*('Regions &amp; Poverty'!$K70/100)*('Regions &amp; Poverty'!$M70/100),"")</f>
        <v>4.4106940269514249E-7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SG25f'!$F$4:$F$157)</f>
        <v>4.4646889404947571E-5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SG25f'!$F$4:$F$157)</f>
        <v>9.9336711210856374E-4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SG25f'!$F$4:$F$157)</f>
        <v>4.9319332778849879E-3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SG25f'!$F$4:$F$157)</f>
        <v>1.3206580260177825E-5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SG25f'!$F$4:$F$157)</f>
        <v>2.2107495045216893E-4</v>
      </c>
      <c r="D75" s="7">
        <f>+IFERROR(+C75*('Regions &amp; Poverty'!$K75/100),"")</f>
        <v>2.2107495045216894E-7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SG25f'!$F$4:$F$157)</f>
        <v>1.1767033195546679E-2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SG25f'!$F$4:$F$157)</f>
        <v>1.6769165705187985E-3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SG25f'!$F$4:$F$157)</f>
        <v>4.747023524570005E-3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SG25f'!$F$4:$F$157)</f>
        <v>9.6005028089498013E-5</v>
      </c>
      <c r="D79" s="7">
        <f>+IFERROR(+C79*('Regions &amp; Poverty'!$K79/100),"")</f>
        <v>2.4001257022374504E-6</v>
      </c>
      <c r="E79" s="7">
        <f>+IFERROR(+C79*('Regions &amp; Poverty'!$K79/100)*('Regions &amp; Poverty'!$M79/100),"")</f>
        <v>1.2000628511187252E-8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SG25f'!$F$4:$F$157)</f>
        <v>2.3988213804883353E-4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SG25f'!$F$4:$F$157)</f>
        <v>6.271390472230751E-3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SG25f'!$F$4:$F$157)</f>
        <v>1.3522176229577141E-4</v>
      </c>
      <c r="D82" s="7">
        <f>+IFERROR(+C82*('Regions &amp; Poverty'!$K82/100),"")</f>
        <v>3.0695340041140106E-5</v>
      </c>
      <c r="E82" s="7">
        <f>+IFERROR(+C82*('Regions &amp; Poverty'!$K82/100)*('Regions &amp; Poverty'!$M82/100),"")</f>
        <v>1.5961576821392855E-6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SG25f'!$F$4:$F$157)</f>
        <v>2.4779225709628284E-4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SG25f'!$F$4:$F$157)</f>
        <v>1.6689840372580952E-4</v>
      </c>
      <c r="D84" s="7">
        <f>+IFERROR(+C84*('Regions &amp; Poverty'!$K84/100),"")</f>
        <v>6.4422783838162482E-5</v>
      </c>
      <c r="E84" s="7">
        <f>+IFERROR(+C84*('Regions &amp; Poverty'!$K84/100)*('Regions &amp; Poverty'!$M84/100),"")</f>
        <v>7.5374657090650101E-6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SG25f'!$F$4:$F$157)</f>
        <v>5.3715763491638013E-4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SG25f'!$F$4:$F$157)</f>
        <v>4.2887307453624395E-2</v>
      </c>
      <c r="D86" s="7">
        <f>+IFERROR(+C86*('Regions &amp; Poverty'!$K86/100),"")</f>
        <v>1.3723938385159806E-3</v>
      </c>
      <c r="E86" s="7">
        <f>+IFERROR(+C86*('Regions &amp; Poverty'!$K86/100)*('Regions &amp; Poverty'!$M86/100),"")</f>
        <v>4.1171815155479415E-6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SG25f'!$F$4:$F$157)</f>
        <v>7.544484550685159E-7</v>
      </c>
      <c r="D87" s="7">
        <f>+IFERROR(+C87*('Regions &amp; Poverty'!$K87/100),"")</f>
        <v>4.50405727675904E-7</v>
      </c>
      <c r="E87" s="7">
        <f>+IFERROR(+C87*('Regions &amp; Poverty'!$K87/100)*('Regions &amp; Poverty'!$M87/100),"")</f>
        <v>1.4322902140093748E-7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SG25f'!$F$4:$F$157)</f>
        <v>7.7483802396965091E-5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SG25f'!$F$4:$F$157)</f>
        <v>2.464229896889599E-4</v>
      </c>
      <c r="D89" s="7">
        <f>+IFERROR(+C89*('Regions &amp; Poverty'!$K89/100),"")</f>
        <v>1.9171708597801081E-4</v>
      </c>
      <c r="E89" s="7">
        <f>+IFERROR(+C89*('Regions &amp; Poverty'!$K89/100)*('Regions &amp; Poverty'!$M89/100),"")</f>
        <v>7.5153097703380234E-5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SG25f'!$F$4:$F$157)</f>
        <v>1.0855887684666778E-3</v>
      </c>
      <c r="D90" s="7">
        <f>+IFERROR(+C90*('Regions &amp; Poverty'!$K90/100),"")</f>
        <v>3.2567663054000331E-5</v>
      </c>
      <c r="E90" s="7">
        <f>+IFERROR(+C90*('Regions &amp; Poverty'!$K90/100)*('Regions &amp; Poverty'!$M90/100),"")</f>
        <v>2.6054130443200268E-7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SG25f'!$F$4:$F$157)</f>
        <v>1.1220418314523153E-3</v>
      </c>
      <c r="D91" s="7">
        <f>+IFERROR(+C91*('Regions &amp; Poverty'!$K91/100),"")</f>
        <v>5.5316662290599145E-4</v>
      </c>
      <c r="E91" s="7">
        <f>+IFERROR(+C91*('Regions &amp; Poverty'!$K91/100)*('Regions &amp; Poverty'!$M91/100),"")</f>
        <v>8.4081326681710692E-5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SG25f'!$F$4:$F$157)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SG25f'!$F$4:$F$157)</f>
        <v>1.733094106272861E-4</v>
      </c>
      <c r="D93" s="7">
        <f>+IFERROR(+C93*('Regions &amp; Poverty'!$K93/100),"")</f>
        <v>3.4661882125457218E-7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SG25f'!$F$4:$F$157)</f>
        <v>8.5795278991248323E-4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SG25f'!$F$4:$F$157)</f>
        <v>2.4355209093451406E-4</v>
      </c>
      <c r="D95" s="7">
        <f>+IFERROR(+C95*('Regions &amp; Poverty'!$K95/100),"")</f>
        <v>1.6732028647201117E-4</v>
      </c>
      <c r="E95" s="7">
        <f>+IFERROR(+C95*('Regions &amp; Poverty'!$K95/100)*('Regions &amp; Poverty'!$M95/100),"")</f>
        <v>5.2538569952211509E-5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SG25f'!$F$4:$F$157)</f>
        <v>3.5674682123164753E-4</v>
      </c>
      <c r="D96" s="7">
        <f>+IFERROR(+C96*('Regions &amp; Poverty'!$K96/100),"")</f>
        <v>2.1048062452667206E-5</v>
      </c>
      <c r="E96" s="7">
        <f>+IFERROR(+C96*('Regions &amp; Poverty'!$K96/100)*('Regions &amp; Poverty'!$M96/100),"")</f>
        <v>2.9467287433734085E-7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SG25f'!$F$4:$F$157)</f>
        <v>1.1975657826558579E-3</v>
      </c>
      <c r="D97" s="7">
        <f>+IFERROR(+C97*('Regions &amp; Poverty'!$K97/100),"")</f>
        <v>8.4907413990300336E-4</v>
      </c>
      <c r="E97" s="7">
        <f>+IFERROR(+C97*('Regions &amp; Poverty'!$K97/100)*('Regions &amp; Poverty'!$M97/100),"")</f>
        <v>2.8274168858770008E-4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SG25f'!$F$4:$F$157)</f>
        <v>2.3739413797191806E-3</v>
      </c>
      <c r="D98" s="7">
        <f>+IFERROR(+C98*('Regions &amp; Poverty'!$K98/100),"")</f>
        <v>7.1218241391575419E-6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SG25f'!$F$4:$F$157)</f>
        <v>3.0457301758920716E-6</v>
      </c>
      <c r="D99" s="7">
        <f>+IFERROR(+C99*('Regions &amp; Poverty'!$K99/100),"")</f>
        <v>6.8833501975160825E-7</v>
      </c>
      <c r="E99" s="7">
        <f>+IFERROR(+C99*('Regions &amp; Poverty'!$K99/100)*('Regions &amp; Poverty'!$M99/100),"")</f>
        <v>4.6118446323357752E-8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SG25f'!$F$4:$F$157)</f>
        <v>4.5424666553694204E-3</v>
      </c>
      <c r="D100" s="7">
        <f>+IFERROR(+C100*('Regions &amp; Poverty'!$K100/100),"")</f>
        <v>2.0668223281930863E-3</v>
      </c>
      <c r="E100" s="7">
        <f>+IFERROR(+C100*('Regions &amp; Poverty'!$K100/100)*('Regions &amp; Poverty'!$M100/100),"")</f>
        <v>2.8108783663425977E-4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SG25f'!$F$4:$F$157)</f>
        <v>0.53948952301662345</v>
      </c>
      <c r="D101" s="7">
        <f>+IFERROR(+C101*('Regions &amp; Poverty'!$K101/100),"")</f>
        <v>0.28862689481389359</v>
      </c>
      <c r="E101" s="7">
        <f>+IFERROR(+C101*('Regions &amp; Poverty'!$K101/100)*('Regions &amp; Poverty'!$M101/100),"")</f>
        <v>6.2920663069428798E-2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SG25f'!$F$4:$F$157)</f>
        <v>1.394686474346504E-5</v>
      </c>
      <c r="D102" s="7">
        <f>+IFERROR(+C102*('Regions &amp; Poverty'!$K102/100),"")</f>
        <v>5.0208713076474151E-7</v>
      </c>
      <c r="E102" s="7">
        <f>+IFERROR(+C102*('Regions &amp; Poverty'!$K102/100)*('Regions &amp; Poverty'!$M102/100),"")</f>
        <v>4.5187841768826739E-9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SG25f'!$F$4:$F$157)</f>
        <v>2.0286635024988919E-3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SG25f'!$F$4:$F$157)</f>
        <v>8.1825844042698978E-4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SG25f'!$F$4:$F$157)</f>
        <v>2.803677938065234E-4</v>
      </c>
      <c r="D105" s="7">
        <f>+IFERROR(+C105*('Regions &amp; Poverty'!$K105/100),"")</f>
        <v>4.2055169070978507E-5</v>
      </c>
      <c r="E105" s="7">
        <f>+IFERROR(+C105*('Regions &amp; Poverty'!$K105/100)*('Regions &amp; Poverty'!$M105/100),"")</f>
        <v>1.2616550721293551E-6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SG25f'!$F$4:$F$157)</f>
        <v>2.3994651653157215E-4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SG25f'!$F$4:$F$157)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SG25f'!$F$4:$F$157)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SG25f'!$F$4:$F$157)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SG25f'!$F$4:$F$157)</f>
        <v>2.3617805969204253E-5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SG25f'!$F$4:$F$157)</f>
        <v>1.342554717413314E-3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SG25f'!$F$4:$F$157)</f>
        <v>3.200468761548773E-3</v>
      </c>
      <c r="D112" s="7">
        <f>+IFERROR(+C112*('Regions &amp; Poverty'!$K112/100),"")</f>
        <v>1.9522859445447516E-4</v>
      </c>
      <c r="E112" s="7">
        <f>+IFERROR(+C112*('Regions &amp; Poverty'!$K112/100)*('Regions &amp; Poverty'!$M112/100),"")</f>
        <v>1.7570573500902765E-6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SG25f'!$F$4:$F$157)</f>
        <v>5.4158185967642312E-5</v>
      </c>
      <c r="D113" s="7">
        <f>+IFERROR(+C113*('Regions &amp; Poverty'!$K113/100),"")</f>
        <v>1.191480091288131E-6</v>
      </c>
      <c r="E113" s="7">
        <f>+IFERROR(+C113*('Regions &amp; Poverty'!$K113/100)*('Regions &amp; Poverty'!$M113/100),"")</f>
        <v>7.1488805477287862E-9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SG25f'!$F$4:$F$157)</f>
        <v>2.6856481362282872E-2</v>
      </c>
      <c r="D114" s="7">
        <f>+IFERROR(+C114*('Regions &amp; Poverty'!$K114/100),"")</f>
        <v>8.0569444086848617E-4</v>
      </c>
      <c r="E114" s="7">
        <f>+IFERROR(+C114*('Regions &amp; Poverty'!$K114/100)*('Regions &amp; Poverty'!$M114/100),"")</f>
        <v>6.4455555269478896E-6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SG25f'!$F$4:$F$157)</f>
        <v>9.3920880642863108E-2</v>
      </c>
      <c r="D115" s="7">
        <f>+IFERROR(+C115*('Regions &amp; Poverty'!$K115/100),"")</f>
        <v>7.7954330933576385E-3</v>
      </c>
      <c r="E115" s="7">
        <f>+IFERROR(+C115*('Regions &amp; Poverty'!$K115/100)*('Regions &amp; Poverty'!$M115/100),"")</f>
        <v>1.2472692949372222E-4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SG25f'!$F$4:$F$157)</f>
        <v>7.0459130662717866E-5</v>
      </c>
      <c r="D116" s="7">
        <f>+IFERROR(+C116*('Regions &amp; Poverty'!$K116/100),"")</f>
        <v>2.6774469651832789E-5</v>
      </c>
      <c r="E116" s="7">
        <f>+IFERROR(+C116*('Regions &amp; Poverty'!$K116/100)*('Regions &amp; Poverty'!$M116/100),"")</f>
        <v>3.9626215084712532E-6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SG25f'!$F$4:$F$157)</f>
        <v>2.7253689482637693E-3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SG25f'!$F$4:$F$157)</f>
        <v>1.29170031313245E-4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SG25f'!$F$4:$F$157)</f>
        <v>7.2796648425990684E-4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SG25f'!$F$4:$F$157)</f>
        <v>7.1821297858952227E-5</v>
      </c>
      <c r="D120" s="7">
        <f>+IFERROR(+C120*('Regions &amp; Poverty'!$K120/100),"")</f>
        <v>1.7955324464738058E-6</v>
      </c>
      <c r="E120" s="7">
        <f>+IFERROR(+C120*('Regions &amp; Poverty'!$K120/100)*('Regions &amp; Poverty'!$M120/100),"")</f>
        <v>1.2568727125316639E-8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SG25f'!$F$4:$F$157)</f>
        <v>1.2253799040006389E-4</v>
      </c>
      <c r="D121" s="7">
        <f>+IFERROR(+C121*('Regions &amp; Poverty'!$K121/100),"")</f>
        <v>2.4507598080012781E-7</v>
      </c>
      <c r="E121" s="7">
        <f>+IFERROR(+C121*('Regions &amp; Poverty'!$K121/100)*('Regions &amp; Poverty'!$M121/100),"")</f>
        <v>2.450759808001278E-10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SG25f'!$F$4:$F$157)</f>
        <v>3.7620234187146252E-3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SG25f'!$F$4:$F$157)</f>
        <v>1.2690434346922809E-3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SG25f'!$F$4:$F$157)</f>
        <v>1.2979023860991822E-2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SG25f'!$F$4:$F$157)</f>
        <v>1.3585703012718961E-4</v>
      </c>
      <c r="D125" s="7">
        <f>+IFERROR(+C125*('Regions &amp; Poverty'!$K125/100),"")</f>
        <v>8.2057646196822523E-5</v>
      </c>
      <c r="E125" s="7">
        <f>+IFERROR(+C125*('Regions &amp; Poverty'!$K125/100)*('Regions &amp; Poverty'!$M125/100),"")</f>
        <v>1.9447662148646936E-5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SG25f'!$F$4:$F$157)</f>
        <v>3.0510390911137014E-3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SG25f'!$F$4:$F$157)</f>
        <v>2.1914475919803996E-3</v>
      </c>
      <c r="D127" s="7">
        <f>+IFERROR(+C127*('Regions &amp; Poverty'!$K127/100),"")</f>
        <v>3.2652569120507954E-4</v>
      </c>
      <c r="E127" s="7">
        <f>+IFERROR(+C127*('Regions &amp; Poverty'!$K127/100)*('Regions &amp; Poverty'!$M127/100),"")</f>
        <v>1.3061027648203182E-5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SG25f'!$F$4:$F$157)</f>
        <v>1.3967365117256395E-3</v>
      </c>
      <c r="D128" s="7">
        <f>+IFERROR(+C128*('Regions &amp; Poverty'!$K128/100),"")</f>
        <v>5.3075987445574306E-4</v>
      </c>
      <c r="E128" s="7">
        <f>+IFERROR(+C128*('Regions &amp; Poverty'!$K128/100)*('Regions &amp; Poverty'!$M128/100),"")</f>
        <v>6.7937263930335117E-5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SG25f'!$F$4:$F$157)</f>
        <v>5.2214896573938339E-6</v>
      </c>
      <c r="D129" s="7">
        <f>+IFERROR(+C129*('Regions &amp; Poverty'!$K129/100),"")</f>
        <v>1.3105939040058523E-6</v>
      </c>
      <c r="E129" s="7">
        <f>+IFERROR(+C129*('Regions &amp; Poverty'!$K129/100)*('Regions &amp; Poverty'!$M129/100),"")</f>
        <v>8.9120385472397964E-8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SG25f'!$F$4:$F$157)</f>
        <v>2.5135731123403059E-4</v>
      </c>
      <c r="D130" s="7">
        <f>+IFERROR(+C130*('Regions &amp; Poverty'!$K130/100),"")</f>
        <v>1.3145987377539801E-4</v>
      </c>
      <c r="E130" s="7">
        <f>+IFERROR(+C130*('Regions &amp; Poverty'!$K130/100)*('Regions &amp; Poverty'!$M130/100),"")</f>
        <v>2.1953798920491467E-5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SG25f'!$F$4:$F$157)</f>
        <v>2.3763037935318636E-5</v>
      </c>
      <c r="D131" s="7">
        <f>+IFERROR(+C131*('Regions &amp; Poverty'!$K131/100),"")</f>
        <v>7.6041721393019637E-7</v>
      </c>
      <c r="E131" s="7">
        <f>+IFERROR(+C131*('Regions &amp; Poverty'!$K131/100)*('Regions &amp; Poverty'!$M131/100),"")</f>
        <v>3.0416688557207856E-9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SG25f'!$F$4:$F$157)</f>
        <v>3.2110125819724434E-6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SG25f'!$F$4:$F$157)</f>
        <v>3.7947230271161481E-3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SG25f'!$F$4:$F$157)</f>
        <v>4.673092845686936E-4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SG25f'!$F$4:$F$157)</f>
        <v>1.7943589001258135E-4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SG25f'!$F$4:$F$157)</f>
        <v>1.2251373971263026E-3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SG25f'!$F$4:$F$157)</f>
        <v>3.2974752199785795E-6</v>
      </c>
      <c r="D137" s="7">
        <f>+IFERROR(+C137*('Regions &amp; Poverty'!$K137/100),"")</f>
        <v>1.3849395923910032E-6</v>
      </c>
      <c r="E137" s="7">
        <f>+IFERROR(+C137*('Regions &amp; Poverty'!$K137/100)*('Regions &amp; Poverty'!$M137/100),"")</f>
        <v>2.2989997233690655E-7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SG25f'!$F$4:$F$157)</f>
        <v>6.5411376435471321E-4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SG25f'!$F$4:$F$157)</f>
        <v>1.2406302409353632E-4</v>
      </c>
      <c r="D139" s="7">
        <f>+IFERROR(+C139*('Regions &amp; Poverty'!$K139/100),"")</f>
        <v>4.7640201251917947E-5</v>
      </c>
      <c r="E139" s="7">
        <f>+IFERROR(+C139*('Regions &amp; Poverty'!$K139/100)*('Regions &amp; Poverty'!$M139/100),"")</f>
        <v>7.2889507915434461E-6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SG25f'!$F$4:$F$157)</f>
        <v>2.3083174680851051E-4</v>
      </c>
      <c r="D140" s="7">
        <f>+IFERROR(+C140*('Regions &amp; Poverty'!$K140/100),"")</f>
        <v>1.1333838768297866E-4</v>
      </c>
      <c r="E140" s="7">
        <f>+IFERROR(+C140*('Regions &amp; Poverty'!$K140/100)*('Regions &amp; Poverty'!$M140/100),"")</f>
        <v>2.2554339148912751E-5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SG25f'!$F$4:$F$157)</f>
        <v>3.4043650793329975E-3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SG25f'!$F$4:$F$157)</f>
        <v>1.278306036372604E-4</v>
      </c>
      <c r="D142" s="7">
        <f>+IFERROR(+C142*('Regions &amp; Poverty'!$K142/100),"")</f>
        <v>6.0080383709512391E-6</v>
      </c>
      <c r="E142" s="7">
        <f>+IFERROR(+C142*('Regions &amp; Poverty'!$K142/100)*('Regions &amp; Poverty'!$M142/100),"")</f>
        <v>6.0080383709512389E-8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SG25f'!$F$4:$F$157)</f>
        <v>5.1237653375593576E-4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SG25f'!$F$4:$F$157)</f>
        <v>1.0575227014757412E-5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SG25f'!$F$4:$F$157)</f>
        <v>5.0709138583648439E-4</v>
      </c>
      <c r="D145" s="7">
        <f>+IFERROR(+C145*('Regions &amp; Poverty'!$K145/100),"")</f>
        <v>1.0141827716729689E-5</v>
      </c>
      <c r="E145" s="7">
        <f>+IFERROR(+C145*('Regions &amp; Poverty'!$K145/100)*('Regions &amp; Poverty'!$M145/100),"")</f>
        <v>4.0567310866918754E-8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SG25f'!$F$4:$F$157)</f>
        <v>4.5264589220062688E-3</v>
      </c>
      <c r="D146" s="7">
        <f>+IFERROR(+C146*('Regions &amp; Poverty'!$K146/100),"")</f>
        <v>1.3579376766018806E-5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SG25f'!$F$4:$F$157)</f>
        <v>7.7057484982626214E-3</v>
      </c>
      <c r="D147" s="7">
        <f>+IFERROR(+C147*('Regions &amp; Poverty'!$K147/100),"")</f>
        <v>3.7835225126469471E-3</v>
      </c>
      <c r="E147" s="7">
        <f>+IFERROR(+C147*('Regions &amp; Poverty'!$K147/100)*('Regions &amp; Poverty'!$M147/100),"")</f>
        <v>5.8266246694762983E-4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SG25f'!$F$4:$F$157)</f>
        <v>3.5583531055403341E-3</v>
      </c>
      <c r="D148" s="7">
        <f>+IFERROR(+C148*('Regions &amp; Poverty'!$K148/100),"")</f>
        <v>1.2311901745169556E-3</v>
      </c>
      <c r="E148" s="7">
        <f>+IFERROR(+C148*('Regions &amp; Poverty'!$K148/100)*('Regions &amp; Poverty'!$M148/100),"")</f>
        <v>1.2681258797524644E-4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SG25f'!$F$4:$F$157)</f>
        <v>7.2340777689273881E-3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SG25f'!$F$4:$F$157)</f>
        <v>1.8157857532617406E-3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SG25f'!$F$4:$F$157)</f>
        <v>7.7540275571196389E-5</v>
      </c>
      <c r="D151" s="7">
        <f>+IFERROR(+C151*('Regions &amp; Poverty'!$K151/100),"")</f>
        <v>2.3262082671358916E-7</v>
      </c>
      <c r="E151" s="7">
        <f>+IFERROR(+C151*('Regions &amp; Poverty'!$K151/100)*('Regions &amp; Poverty'!$M151/100),"")</f>
        <v>2.3262082671358916E-10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SG25f'!$F$4:$F$157)</f>
        <v>1.3073865468647443E-2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SG25f'!$F$4:$F$157)</f>
        <v>8.209837162099613E-4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SG25f'!$F$4:$F$157)</f>
        <v>5.7353519730117867E-4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SG25f'!$F$4:$F$157)</f>
        <v>2.0408593387119135E-3</v>
      </c>
      <c r="D155" s="7">
        <f>+IFERROR(+C155*('Regions &amp; Poverty'!$K155/100),"")</f>
        <v>5.7144061483933573E-5</v>
      </c>
      <c r="E155" s="7">
        <f>+IFERROR(+C155*('Regions &amp; Poverty'!$K155/100)*('Regions &amp; Poverty'!$M155/100),"")</f>
        <v>3.4286436890360146E-7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SG25f'!$F$4:$F$157)</f>
        <v>3.1754204901356774E-6</v>
      </c>
      <c r="D156" s="7">
        <f>+IFERROR(+C156*('Regions &amp; Poverty'!$K156/100),"")</f>
        <v>4.1598008420777378E-7</v>
      </c>
      <c r="E156" s="7">
        <f>+IFERROR(+C156*('Regions &amp; Poverty'!$K156/100)*('Regions &amp; Poverty'!$M156/100),"")</f>
        <v>1.3727342778856535E-8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SG25f'!$F$4:$F$157)</f>
        <v>2.8969089242144534E-4</v>
      </c>
      <c r="D157" s="7">
        <f>+IFERROR(+C157*('Regions &amp; Poverty'!$K157/100),"")</f>
        <v>5.4461887775231725E-5</v>
      </c>
      <c r="E157" s="7">
        <f>+IFERROR(+C157*('Regions &amp; Poverty'!$K157/100)*('Regions &amp; Poverty'!$M157/100),"")</f>
        <v>2.4507849498854275E-6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SG25f'!$F$4:$F$157)</f>
        <v>4.1499386045526334E-3</v>
      </c>
      <c r="D158" s="7">
        <f>+IFERROR(+C158*('Regions &amp; Poverty'!$K158/100),"")</f>
        <v>6.888898083557372E-4</v>
      </c>
      <c r="E158" s="7">
        <f>+IFERROR(+C158*('Regions &amp; Poverty'!$K158/100)*('Regions &amp; Poverty'!$M158/100),"")</f>
        <v>3.3755600609431125E-5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SG25f'!$F$4:$F$157)</f>
        <v>2.2447382094753791E-4</v>
      </c>
      <c r="D159" s="7">
        <f>+IFERROR(+C159*('Regions &amp; Poverty'!$K159/100),"")</f>
        <v>1.290724470448343E-4</v>
      </c>
      <c r="E159" s="7">
        <f>+IFERROR(+C159*('Regions &amp; Poverty'!$K159/100)*('Regions &amp; Poverty'!$M159/100),"")</f>
        <v>3.8076371878226115E-5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SG25f'!$F$4:$F$157)</f>
        <v>3.8666932663589634E-5</v>
      </c>
      <c r="D160" s="7">
        <f>+IFERROR(+C160*('Regions &amp; Poverty'!$K160/100),"")</f>
        <v>8.2747235900081823E-6</v>
      </c>
      <c r="E160" s="7">
        <f>+IFERROR(+C160*('Regions &amp; Poverty'!$K160/100)*('Regions &amp; Poverty'!$M160/100),"")</f>
        <v>4.3028562668042552E-7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1.9876636789459359</v>
      </c>
      <c r="D162" s="37">
        <f t="shared" si="0"/>
        <v>0.39924906024149298</v>
      </c>
      <c r="E162" s="37">
        <f t="shared" si="0"/>
        <v>6.9001552349901921E-2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1.6558534344823947E-2</v>
      </c>
      <c r="D167" s="37">
        <f>+SUMIF('Regions &amp; Poverty'!$F$3:$F$160,$B167,D$3:D$160)</f>
        <v>7.9767985682552521E-3</v>
      </c>
      <c r="E167" s="37">
        <f>+SUMIF('Regions &amp; Poverty'!$F$3:$F$160,$B167,E$3:E$160)</f>
        <v>1.8524913443549195E-3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1.1600623422553906E-2</v>
      </c>
      <c r="D168" s="37">
        <f>+SUMIF('Regions &amp; Poverty'!$F$3:$F$160,$B168,D$3:D$160)</f>
        <v>1.9753948446945432E-3</v>
      </c>
      <c r="E168" s="37">
        <f>+SUMIF('Regions &amp; Poverty'!$F$3:$F$160,$B168,E$3:E$160)</f>
        <v>1.9823079589018999E-4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6.1130917270255693E-3</v>
      </c>
      <c r="D170" s="37">
        <f>+SUMIF('Regions &amp; Poverty'!$F$3:$F$160,$B170,D$3:D$160)</f>
        <v>2.0378502126985631E-3</v>
      </c>
      <c r="E170" s="37">
        <f>+SUMIF('Regions &amp; Poverty'!$F$3:$F$160,$B170,E$3:E$160)</f>
        <v>4.8317158817656882E-4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0.55779244803471473</v>
      </c>
      <c r="D172" s="37">
        <f>+SUMIF('Regions &amp; Poverty'!$F$3:$F$160,$B172,D$3:D$160)</f>
        <v>0.29551071055730505</v>
      </c>
      <c r="E172" s="37">
        <f>+SUMIF('Regions &amp; Poverty'!$F$3:$F$160,$B172,E$3:E$160)</f>
        <v>6.3784552242201545E-2</v>
      </c>
      <c r="F172" s="37"/>
    </row>
    <row r="173" spans="1:7" x14ac:dyDescent="0.35">
      <c r="A173" s="10" t="s">
        <v>352</v>
      </c>
      <c r="B173" s="10"/>
      <c r="C173" s="38">
        <f>+SUM(C166:C172)</f>
        <v>0.59206469752911817</v>
      </c>
      <c r="D173" s="38">
        <f>+SUM(D166:D172)</f>
        <v>0.30750075418295342</v>
      </c>
      <c r="E173" s="38">
        <f>+SUM(E166:E172)</f>
        <v>6.6318445970623224E-2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7.3225181747956175E-4</v>
      </c>
      <c r="D174" s="37">
        <f>+SUMIF('Regions &amp; Poverty'!$F$3:$F$160,$B174,D$3:D$160)</f>
        <v>1.3794247156220901E-4</v>
      </c>
      <c r="E174" s="37">
        <f>+SUMIF('Regions &amp; Poverty'!$F$3:$F$160,$B174,E$3:E$160)</f>
        <v>1.0858606071962243E-5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1.301327258951831E-3</v>
      </c>
      <c r="D175" s="37">
        <f>+SUMIF('Regions &amp; Poverty'!$F$3:$F$160,$B175,D$3:D$160)</f>
        <v>4.5219746955730174E-5</v>
      </c>
      <c r="E175" s="37">
        <f>+SUMIF('Regions &amp; Poverty'!$F$3:$F$160,$B175,E$3:E$160)</f>
        <v>6.9988123576549477E-7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2.8522808940185152E-2</v>
      </c>
      <c r="D176" s="37">
        <f>+SUMIF('Regions &amp; Poverty'!$F$3:$F$160,$B176,D$3:D$160)</f>
        <v>8.6609004153565504E-4</v>
      </c>
      <c r="E176" s="37">
        <f>+SUMIF('Regions &amp; Poverty'!$F$3:$F$160,$B176,E$3:E$160)</f>
        <v>7.8654010418161874E-6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3.5678648583821887E-3</v>
      </c>
      <c r="D177" s="37">
        <f>+SUMIF('Regions &amp; Poverty'!$F$3:$F$160,$B177,D$3:D$160)</f>
        <v>1.5341818891043409E-4</v>
      </c>
      <c r="E177" s="37">
        <f>+SUMIF('Regions &amp; Poverty'!$F$3:$F$160,$B177,E$3:E$160)</f>
        <v>3.0683637782086821E-6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1.7612855759293073E-3</v>
      </c>
      <c r="D178" s="37">
        <f>+SUMIF('Regions &amp; Poverty'!$F$3:$F$160,$B178,D$3:D$160)</f>
        <v>2.7501667724506997E-5</v>
      </c>
      <c r="E178" s="37">
        <f>+SUMIF('Regions &amp; Poverty'!$F$3:$F$160,$B178,E$3:E$160)</f>
        <v>2.5499673412264662E-7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3.588553845092804E-2</v>
      </c>
      <c r="D179" s="38">
        <f t="shared" ref="D179" si="2">+SUM(D174:D178)</f>
        <v>1.2301721166885354E-3</v>
      </c>
      <c r="E179" s="38">
        <f t="shared" ref="E179" si="3">+SUM(E174:E178)</f>
        <v>2.2747248861875254E-5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1.3100227231200632E-2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1.8038423667777428E-2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0.67806089865934005</v>
      </c>
      <c r="D182" s="37">
        <f>+SUMIF('Regions &amp; Poverty'!$F$3:$F$160,$B182,D$3:D$160)</f>
        <v>2.1688616033778037E-2</v>
      </c>
      <c r="E182" s="37">
        <f>+SUMIF('Regions &amp; Poverty'!$F$3:$F$160,$B182,E$3:E$160)</f>
        <v>6.506480824487035E-5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0.11139022497200017</v>
      </c>
      <c r="D183" s="37">
        <f>+SUMIF('Regions &amp; Poverty'!$F$3:$F$160,$B183,D$3:D$160)</f>
        <v>8.4845401705168928E-3</v>
      </c>
      <c r="E183" s="37">
        <f>+SUMIF('Regions &amp; Poverty'!$F$3:$F$160,$B183,E$3:E$160)</f>
        <v>1.343898476142004E-4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1.1089469579542121E-4</v>
      </c>
      <c r="D184" s="37">
        <f>+SUMIF('Regions &amp; Poverty'!$F$3:$F$160,$B184,D$3:D$160)</f>
        <v>2.862735637528596E-5</v>
      </c>
      <c r="E184" s="37">
        <f>+SUMIF('Regions &amp; Poverty'!$F$3:$F$160,$B184,E$3:E$160)</f>
        <v>4.0657218621929869E-6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0.3156186465076749</v>
      </c>
      <c r="D185" s="37">
        <f>+SUMIF('Regions &amp; Poverty'!$F$3:$F$160,$B185,D$3:D$160)</f>
        <v>5.8539472143833163E-2</v>
      </c>
      <c r="E185" s="37">
        <f>+SUMIF('Regions &amp; Poverty'!$F$3:$F$160,$B185,E$3:E$160)</f>
        <v>2.4504310580822394E-3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1.1051806648348106</v>
      </c>
      <c r="D186" s="38">
        <f t="shared" ref="D186" si="5">+SUM(D182:D185)</f>
        <v>8.8741255704503377E-2</v>
      </c>
      <c r="E186" s="38">
        <f t="shared" ref="E186" si="6">+SUM(E182:E185)</f>
        <v>2.653951435803503E-3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3.139510273776687E-2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1.3115355158159019E-2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2.1685469581685685E-2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6.6195927477611577E-2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0.113594299655405</v>
      </c>
      <c r="D191" s="37">
        <f>+SUMIF('Regions &amp; Poverty'!$F$3:$F$160,$B191,D$3:D$160)</f>
        <v>1.5625322377890614E-3</v>
      </c>
      <c r="E191" s="37">
        <f>+SUMIF('Regions &amp; Poverty'!$F$3:$F$160,$B191,E$3:E$160)</f>
        <v>3.1390709311482353E-6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2.1378287709228845E-2</v>
      </c>
      <c r="D192" s="37">
        <f>+SUMIF('Regions &amp; Poverty'!$F$3:$F$160,$B192,D$3:D$160)</f>
        <v>1.8807325199711721E-4</v>
      </c>
      <c r="E192" s="37">
        <f>+SUMIF('Regions &amp; Poverty'!$F$3:$F$160,$B192,E$3:E$160)</f>
        <v>2.901397914412199E-6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0.13497258736463386</v>
      </c>
      <c r="D193" s="38">
        <f t="shared" ref="D193" si="11">+SUM(D191:D192)</f>
        <v>1.7506054897861785E-3</v>
      </c>
      <c r="E193" s="38">
        <f t="shared" ref="E193" si="12">+SUM(E191:E192)</f>
        <v>6.0404688455604347E-6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2.2610027384477667E-3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4.3584285551642483E-4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2.2162628097755687E-3</v>
      </c>
      <c r="D196" s="37">
        <f>+SUMIF('Regions &amp; Poverty'!$F$3:$F$160,$B196,D$3:D$160)</f>
        <v>2.627274756150107E-5</v>
      </c>
      <c r="E196" s="37">
        <f>+SUMIF('Regions &amp; Poverty'!$F$3:$F$160,$B196,E$3:E$160)</f>
        <v>3.6722576776161511E-7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1.7312503986115495E-2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1.9964609651407488E-2</v>
      </c>
      <c r="D198" s="38">
        <f t="shared" ref="D198" si="14">+SUM(D195:D197)</f>
        <v>2.627274756150107E-5</v>
      </c>
      <c r="E198" s="38">
        <f t="shared" ref="E198" si="15">+SUM(E195:E197)</f>
        <v>3.6722576776161511E-7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7.7910111533351714E-2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4.1650079233093176E-2</v>
      </c>
      <c r="D201" s="37">
        <f t="shared" ref="D201:E201" si="19">+SUM(D198,D189)</f>
        <v>2.627274756150107E-5</v>
      </c>
      <c r="E201" s="37">
        <f t="shared" si="19"/>
        <v>3.6722576776161511E-7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1.8703197509892662</v>
      </c>
      <c r="D202" s="37">
        <f t="shared" ref="D202:E202" si="21">+SUM(D173,D179,D182:D185,D193,D196)</f>
        <v>0.39924906024149298</v>
      </c>
      <c r="E202" s="37">
        <f t="shared" si="21"/>
        <v>6.9001552349901921E-2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1.1869297018956144</v>
      </c>
      <c r="D203" s="37">
        <f t="shared" ref="D203:E203" si="23">+SUM(D173,D174:D176,D183:D185,D193,D196)</f>
        <v>0.37737952435108002</v>
      </c>
      <c r="E203" s="37">
        <f t="shared" si="23"/>
        <v>6.8933164181144729E-2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1.9876636789459357</v>
      </c>
      <c r="D204" s="37">
        <f t="shared" ref="D204:E204" si="25">+SUM(D173,D179:D185,D190,D193:D194,D198)</f>
        <v>0.39924906024149298</v>
      </c>
      <c r="E204" s="37">
        <f t="shared" si="25"/>
        <v>6.9001552349901921E-2</v>
      </c>
      <c r="F204" s="3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SG25f'!$G$4:$G$157)</f>
        <v>4.1617366577945934E-5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SG25f'!$G$4:$G$157)</f>
        <v>1.3285727739923005E-2</v>
      </c>
      <c r="D4" s="7">
        <f>+IFERROR(+C4*('Regions &amp; Poverty'!$K4/100),"")</f>
        <v>3.9990040497168249E-3</v>
      </c>
      <c r="E4" s="7">
        <f>+IFERROR(+C4*('Regions &amp; Poverty'!$K4/100)*('Regions &amp; Poverty'!$M4/100),"")</f>
        <v>3.8390438877281517E-4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SG25f'!$G$4:$G$157)</f>
        <v>1.3371336529357765E-4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SG25f'!$G$4:$G$157)</f>
        <v>3.7471423468971288E-3</v>
      </c>
      <c r="D6" s="7">
        <f>+IFERROR(+C6*('Regions &amp; Poverty'!$K6/100),"")</f>
        <v>6.3701419897251198E-5</v>
      </c>
      <c r="E6" s="7">
        <f>+IFERROR(+C6*('Regions &amp; Poverty'!$K6/100)*('Regions &amp; Poverty'!$M6/100),"")</f>
        <v>6.3701419897251203E-7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SG25f'!$G$4:$G$157)</f>
        <v>9.8620596491215065E-5</v>
      </c>
      <c r="D7" s="7">
        <f>+IFERROR(+C7*('Regions &amp; Poverty'!$K7/100),"")</f>
        <v>3.155859087718882E-6</v>
      </c>
      <c r="E7" s="7">
        <f>+IFERROR(+C7*('Regions &amp; Poverty'!$K7/100)*('Regions &amp; Poverty'!$M7/100),"")</f>
        <v>9.467577263156646E-9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SG25f'!$G$4:$G$157)</f>
        <v>3.313814668977844E-3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SG25f'!$G$4:$G$157)</f>
        <v>5.3477689340091026E-4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SG25f'!$G$4:$G$157)</f>
        <v>4.3451585114305503E-4</v>
      </c>
      <c r="D10" s="7">
        <f>+IFERROR(+C10*('Regions &amp; Poverty'!$K10/100),"")</f>
        <v>2.1725792557152753E-6</v>
      </c>
      <c r="E10" s="7">
        <f>+IFERROR(+C10*('Regions &amp; Poverty'!$K10/100)*('Regions &amp; Poverty'!$M10/100),"")</f>
        <v>4.3451585114305502E-9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SG25f'!$G$4:$G$157)</f>
        <v>4.4320861876611924E-4</v>
      </c>
      <c r="D11" s="7">
        <f>+IFERROR(+C11*('Regions &amp; Poverty'!$K11/100),"")</f>
        <v>3.2664475203062989E-4</v>
      </c>
      <c r="E11" s="7">
        <f>+IFERROR(+C11*('Regions &amp; Poverty'!$K11/100)*('Regions &amp; Poverty'!$M11/100),"")</f>
        <v>1.0583289965792409E-4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SG25f'!$G$4:$G$157)</f>
        <v>3.4425220184523524E-3</v>
      </c>
      <c r="D12" s="7">
        <f>+IFERROR(+C12*('Regions &amp; Poverty'!$K12/100),"")</f>
        <v>1.7040483991339144E-3</v>
      </c>
      <c r="E12" s="7">
        <f>+IFERROR(+C12*('Regions &amp; Poverty'!$K12/100)*('Regions &amp; Poverty'!$M12/100),"")</f>
        <v>3.8170684140599679E-4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SG25f'!$G$4:$G$157)</f>
        <v>1.7817504820583148E-2</v>
      </c>
      <c r="D13" s="7">
        <f>+IFERROR(+C13*('Regions &amp; Poverty'!$K13/100),"")</f>
        <v>7.7862496065948363E-3</v>
      </c>
      <c r="E13" s="7">
        <f>+IFERROR(+C13*('Regions &amp; Poverty'!$K13/100)*('Regions &amp; Poverty'!$M13/100),"")</f>
        <v>8.6427370633202687E-4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SG25f'!$G$4:$G$157)</f>
        <v>2.0337917831520756E-2</v>
      </c>
      <c r="D14" s="7">
        <f>+IFERROR(+C14*('Regions &amp; Poverty'!$K14/100),"")</f>
        <v>3.7625147988313398E-3</v>
      </c>
      <c r="E14" s="7">
        <f>+IFERROR(+C14*('Regions &amp; Poverty'!$K14/100)*('Regions &amp; Poverty'!$M14/100),"")</f>
        <v>1.2416298836143421E-4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SG25f'!$G$4:$G$157)</f>
        <v>2.1005258952508509E-4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SG25f'!$G$4:$G$157)</f>
        <v>8.0647335849001365E-4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SG25f'!$G$4:$G$157)</f>
        <v>2.300941684457761E-4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SG25f'!$G$4:$G$157)</f>
        <v>7.1140121654033467E-4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SG25f'!$G$4:$G$157)</f>
        <v>4.4431218984885019E-7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SG25f'!$G$4:$G$157)</f>
        <v>2.4262768506212351E-5</v>
      </c>
      <c r="D20" s="7">
        <f>+IFERROR(+C20*('Regions &amp; Poverty'!$K20/100),"")</f>
        <v>1.7226565639410768E-6</v>
      </c>
      <c r="E20" s="7">
        <f>+IFERROR(+C20*('Regions &amp; Poverty'!$K20/100)*('Regions &amp; Poverty'!$M20/100),"")</f>
        <v>5.8570323173996616E-8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SG25f'!$G$4:$G$157)</f>
        <v>8.0422500182889996E-3</v>
      </c>
      <c r="D21" s="7">
        <f>+IFERROR(+C21*('Regions &amp; Poverty'!$K21/100),"")</f>
        <v>3.4581675078642694E-4</v>
      </c>
      <c r="E21" s="7">
        <f>+IFERROR(+C21*('Regions &amp; Poverty'!$K21/100)*('Regions &amp; Poverty'!$M21/100),"")</f>
        <v>6.9163350157285388E-6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SG25f'!$G$4:$G$157)</f>
        <v>8.1645124233840288E-6</v>
      </c>
      <c r="D22" s="7">
        <f>+IFERROR(+C22*('Regions &amp; Poverty'!$K22/100),"")</f>
        <v>1.7961927331444865E-7</v>
      </c>
      <c r="E22" s="7">
        <f>+IFERROR(+C22*('Regions &amp; Poverty'!$K22/100)*('Regions &amp; Poverty'!$M22/100),"")</f>
        <v>7.1847709325779464E-10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SG25f'!$G$4:$G$157)</f>
        <v>4.6596801288335223E-5</v>
      </c>
      <c r="D23" s="7">
        <f>+IFERROR(+C23*('Regions &amp; Poverty'!$K23/100),"")</f>
        <v>8.4806178344770098E-6</v>
      </c>
      <c r="E23" s="7">
        <f>+IFERROR(+C23*('Regions &amp; Poverty'!$K23/100)*('Regions &amp; Poverty'!$M23/100),"")</f>
        <v>4.9187583439966658E-7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SG25f'!$G$4:$G$157)</f>
        <v>8.5575028845689028E-4</v>
      </c>
      <c r="D24" s="7">
        <f>+IFERROR(+C24*('Regions &amp; Poverty'!$K24/100),"")</f>
        <v>5.673624412469182E-4</v>
      </c>
      <c r="E24" s="7">
        <f>+IFERROR(+C24*('Regions &amp; Poverty'!$K24/100)*('Regions &amp; Poverty'!$M24/100),"")</f>
        <v>1.8779696805272994E-4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SG25f'!$G$4:$G$157)</f>
        <v>2.621658236647524E-6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SG25f'!$G$4:$G$157)</f>
        <v>1.4521902950716989E-5</v>
      </c>
      <c r="D26" s="7">
        <f>+IFERROR(+C26*('Regions &amp; Poverty'!$K26/100),"")</f>
        <v>1.8878473835932089E-7</v>
      </c>
      <c r="E26" s="7">
        <f>+IFERROR(+C26*('Regions &amp; Poverty'!$K26/100)*('Regions &amp; Poverty'!$M26/100),"")</f>
        <v>1.5102779068745672E-9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SG25f'!$G$4:$G$157)</f>
        <v>0.27570680409595127</v>
      </c>
      <c r="D27" s="7">
        <f>+IFERROR(+C27*('Regions &amp; Poverty'!$K27/100),"")</f>
        <v>8.8226177310704416E-3</v>
      </c>
      <c r="E27" s="7">
        <f>+IFERROR(+C27*('Regions &amp; Poverty'!$K27/100)*('Regions &amp; Poverty'!$M27/100),"")</f>
        <v>2.6467853193211325E-5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SG25f'!$G$4:$G$157)</f>
        <v>5.3563265262964832E-4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SG25f'!$G$4:$G$157)</f>
        <v>1.7694344991058417E-2</v>
      </c>
      <c r="D29" s="7">
        <f>+IFERROR(+C29*('Regions &amp; Poverty'!$K29/100),"")</f>
        <v>4.9367222525052981E-3</v>
      </c>
      <c r="E29" s="7">
        <f>+IFERROR(+C29*('Regions &amp; Poverty'!$K29/100)*('Regions &amp; Poverty'!$M29/100),"")</f>
        <v>4.4430500272547684E-4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SG25f'!$G$4:$G$157)</f>
        <v>3.0955937175012618E-2</v>
      </c>
      <c r="D30" s="7">
        <f>+IFERROR(+C30*('Regions &amp; Poverty'!$K30/100),"")</f>
        <v>7.4294249220030282E-3</v>
      </c>
      <c r="E30" s="7">
        <f>+IFERROR(+C30*('Regions &amp; Poverty'!$K30/100)*('Regions &amp; Poverty'!$M30/100),"")</f>
        <v>5.7206571899423315E-4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SG25f'!$G$4:$G$157)</f>
        <v>8.9120438742638614E-2</v>
      </c>
      <c r="D31" s="7">
        <f>+IFERROR(+C31*('Regions &amp; Poverty'!$K31/100),"")</f>
        <v>6.8711858270574369E-2</v>
      </c>
      <c r="E31" s="7">
        <f>+IFERROR(+C31*('Regions &amp; Poverty'!$K31/100)*('Regions &amp; Poverty'!$M31/100),"")</f>
        <v>2.6935048442065155E-2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SG25f'!$G$4:$G$157)</f>
        <v>2.983338287890987E-3</v>
      </c>
      <c r="D32" s="7">
        <f>+IFERROR(+C32*('Regions &amp; Poverty'!$K32/100),"")</f>
        <v>1.1038351665196651E-3</v>
      </c>
      <c r="E32" s="7">
        <f>+IFERROR(+C32*('Regions &amp; Poverty'!$K32/100)*('Regions &amp; Poverty'!$M32/100),"")</f>
        <v>1.6447143981143008E-4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SG25f'!$G$4:$G$157)</f>
        <v>4.5676870275961214E-5</v>
      </c>
      <c r="D33" s="7">
        <f>+IFERROR(+C33*('Regions &amp; Poverty'!$K33/100),"")</f>
        <v>2.5122278651778668E-6</v>
      </c>
      <c r="E33" s="7">
        <f>+IFERROR(+C33*('Regions &amp; Poverty'!$K33/100)*('Regions &amp; Poverty'!$M33/100),"")</f>
        <v>5.5269013033913073E-8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SG25f'!$G$4:$G$157)</f>
        <v>8.4856810830720469E-6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SG25f'!$G$4:$G$157)</f>
        <v>1.5529983610195368E-5</v>
      </c>
      <c r="D35" s="7">
        <f>+IFERROR(+C35*('Regions &amp; Poverty'!$K35/100),"")</f>
        <v>2.4847973776312587E-7</v>
      </c>
      <c r="E35" s="7">
        <f>+IFERROR(+C35*('Regions &amp; Poverty'!$K35/100)*('Regions &amp; Poverty'!$M35/100),"")</f>
        <v>1.4908784265787553E-9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SG25f'!$G$4:$G$157)</f>
        <v>1.7339853553317137E-4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SG25f'!$G$4:$G$157)</f>
        <v>6.953617701738358E-3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SG25f'!$G$4:$G$157)</f>
        <v>5.7700240902144699E-4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SG25f'!$G$4:$G$157)</f>
        <v>4.4546684875084314E-3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SG25f'!$G$4:$G$157)</f>
        <v>9.4538985154747271E-5</v>
      </c>
      <c r="D40" s="7">
        <f>+IFERROR(+C40*('Regions &amp; Poverty'!$K40/100),"")</f>
        <v>2.1271271659818135E-5</v>
      </c>
      <c r="E40" s="7">
        <f>+IFERROR(+C40*('Regions &amp; Poverty'!$K40/100)*('Regions &amp; Poverty'!$M40/100),"")</f>
        <v>1.59534537448636E-6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SG25f'!$G$4:$G$157)</f>
        <v>3.1020120543069271E-4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SG25f'!$G$4:$G$157)</f>
        <v>4.2803015113162888E-5</v>
      </c>
      <c r="D42" s="7">
        <f>+IFERROR(+C42*('Regions &amp; Poverty'!$K42/100),"")</f>
        <v>1.3696964836212125E-6</v>
      </c>
      <c r="E42" s="7">
        <f>+IFERROR(+C42*('Regions &amp; Poverty'!$K42/100)*('Regions &amp; Poverty'!$M42/100),"")</f>
        <v>6.8484824181060624E-9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SG25f'!$G$4:$G$157)</f>
        <v>6.8686909544976398E-4</v>
      </c>
      <c r="D43" s="7">
        <f>+IFERROR(+C43*('Regions &amp; Poverty'!$K43/100),"")</f>
        <v>3.4343454772488202E-6</v>
      </c>
      <c r="E43" s="7">
        <f>+IFERROR(+C43*('Regions &amp; Poverty'!$K43/100)*('Regions &amp; Poverty'!$M43/100),"")</f>
        <v>3.4343454772488204E-9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SG25f'!$G$4:$G$157)</f>
        <v>6.4926169572280244E-5</v>
      </c>
      <c r="D44" s="7">
        <f>+IFERROR(+C44*('Regions &amp; Poverty'!$K44/100),"")</f>
        <v>3.1164561394694519E-6</v>
      </c>
      <c r="E44" s="7">
        <f>+IFERROR(+C44*('Regions &amp; Poverty'!$K44/100)*('Regions &amp; Poverty'!$M44/100),"")</f>
        <v>6.8562035068327948E-8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SG25f'!$G$4:$G$157)</f>
        <v>0.14314184508950054</v>
      </c>
      <c r="D45" s="7">
        <f>+IFERROR(+C45*('Regions &amp; Poverty'!$K45/100),"")</f>
        <v>2.0039858312530072E-3</v>
      </c>
      <c r="E45" s="7">
        <f>+IFERROR(+C45*('Regions &amp; Poverty'!$K45/100)*('Regions &amp; Poverty'!$M45/100),"")</f>
        <v>4.0079716625060144E-6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SG25f'!$G$4:$G$157)</f>
        <v>1.0239036506363216E-4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SG25f'!$G$4:$G$157)</f>
        <v>1.4664882457224476E-2</v>
      </c>
      <c r="D47" s="7">
        <f>+IFERROR(+C47*('Regions &amp; Poverty'!$K47/100),"")</f>
        <v>4.9127356231702E-3</v>
      </c>
      <c r="E47" s="7">
        <f>+IFERROR(+C47*('Regions &amp; Poverty'!$K47/100)*('Regions &amp; Poverty'!$M47/100),"")</f>
        <v>4.4214620608531801E-4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SG25f'!$G$4:$G$157)</f>
        <v>1.1825324030389829E-7</v>
      </c>
      <c r="D48" s="7">
        <f>+IFERROR(+C48*('Regions &amp; Poverty'!$K48/100),"")</f>
        <v>1.7737986045584743E-9</v>
      </c>
      <c r="E48" s="7">
        <f>+IFERROR(+C48*('Regions &amp; Poverty'!$K48/100)*('Regions &amp; Poverty'!$M48/100),"")</f>
        <v>3.5475972091169488E-12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SG25f'!$G$4:$G$157)</f>
        <v>3.108498467305788E-4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SG25f'!$G$4:$G$157)</f>
        <v>3.4057561229185406E-3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SG25f'!$G$4:$G$157)</f>
        <v>1.5753594903451349E-3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SG25f'!$G$4:$G$157)</f>
        <v>1.028105433806086E-3</v>
      </c>
      <c r="D52" s="7">
        <f>+IFERROR(+C52*('Regions &amp; Poverty'!$K52/100),"")</f>
        <v>8.5332751005905144E-5</v>
      </c>
      <c r="E52" s="7">
        <f>+IFERROR(+C52*('Regions &amp; Poverty'!$K52/100)*('Regions &amp; Poverty'!$M52/100),"")</f>
        <v>1.8773205221299134E-6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SG25f'!$G$4:$G$157)</f>
        <v>3.7345798284513169E-2</v>
      </c>
      <c r="D53" s="7">
        <f>+IFERROR(+C53*('Regions &amp; Poverty'!$K53/100),"")</f>
        <v>5.079028566693791E-3</v>
      </c>
      <c r="E53" s="7">
        <f>+IFERROR(+C53*('Regions &amp; Poverty'!$K53/100)*('Regions &amp; Poverty'!$M53/100),"")</f>
        <v>2.0316114266775165E-4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SG25f'!$G$4:$G$157)</f>
        <v>8.5856120671886776E-3</v>
      </c>
      <c r="D54" s="7">
        <f>+IFERROR(+C54*('Regions &amp; Poverty'!$K54/100),"")</f>
        <v>3.0307210597176029E-3</v>
      </c>
      <c r="E54" s="7">
        <f>+IFERROR(+C54*('Regions &amp; Poverty'!$K54/100)*('Regions &amp; Poverty'!$M54/100),"")</f>
        <v>3.1216426915091312E-4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SG25f'!$G$4:$G$157)</f>
        <v>3.9808224158619941E-4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SG25f'!$G$4:$G$157)</f>
        <v>1.0529239016134427E-4</v>
      </c>
      <c r="D56" s="7">
        <f>+IFERROR(+C56*('Regions &amp; Poverty'!$K56/100),"")</f>
        <v>7.0651193798261996E-5</v>
      </c>
      <c r="E56" s="7">
        <f>+IFERROR(+C56*('Regions &amp; Poverty'!$K56/100)*('Regions &amp; Poverty'!$M56/100),"")</f>
        <v>2.1548614108469908E-5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SG25f'!$G$4:$G$157)</f>
        <v>6.3004481765181069E-4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SG25f'!$G$4:$G$157)</f>
        <v>4.4608300810619736E-4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SG25f'!$G$4:$G$157)</f>
        <v>2.2964268691926465E-9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SG25f'!$G$4:$G$157)</f>
        <v>6.5666211266288596E-7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SG25f'!$G$4:$G$157)</f>
        <v>3.8712186342164475E-5</v>
      </c>
      <c r="D61" s="7">
        <f>+IFERROR(+C61*('Regions &amp; Poverty'!$K61/100),"")</f>
        <v>3.6776577025056254E-6</v>
      </c>
      <c r="E61" s="7">
        <f>+IFERROR(+C61*('Regions &amp; Poverty'!$K61/100)*('Regions &amp; Poverty'!$M61/100),"")</f>
        <v>1.029744156701575E-7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SG25f'!$G$4:$G$157)</f>
        <v>7.2547363970994848E-6</v>
      </c>
      <c r="D62" s="7">
        <f>+IFERROR(+C62*('Regions &amp; Poverty'!$K62/100),"")</f>
        <v>1.2913430786837085E-6</v>
      </c>
      <c r="E62" s="7">
        <f>+IFERROR(+C62*('Regions &amp; Poverty'!$K62/100)*('Regions &amp; Poverty'!$M62/100),"")</f>
        <v>8.2645957035757351E-8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SG25f'!$G$4:$G$157)</f>
        <v>3.2794722026940047E-4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SG25f'!$G$4:$G$157)</f>
        <v>9.495369018933381E-5</v>
      </c>
      <c r="D64" s="7">
        <f>+IFERROR(+C64*('Regions &amp; Poverty'!$K64/100),"")</f>
        <v>2.3643468857144119E-5</v>
      </c>
      <c r="E64" s="7">
        <f>+IFERROR(+C64*('Regions &amp; Poverty'!$K64/100)*('Regions &amp; Poverty'!$M64/100),"")</f>
        <v>1.8914775085715295E-6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SG25f'!$G$4:$G$157)</f>
        <v>5.1312651625797759E-4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SG25f'!$G$4:$G$157)</f>
        <v>0.23775959017201959</v>
      </c>
      <c r="D66" s="7">
        <f>+IFERROR(+C66*('Regions &amp; Poverty'!$K66/100),"")</f>
        <v>1.7831969262901468E-2</v>
      </c>
      <c r="E66" s="7">
        <f>+IFERROR(+C66*('Regions &amp; Poverty'!$K66/100)*('Regions &amp; Poverty'!$M66/100),"")</f>
        <v>2.3181560041771909E-4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SG25f'!$G$4:$G$157)</f>
        <v>0.89287585708328732</v>
      </c>
      <c r="D67" s="7">
        <f>+IFERROR(+C67*('Regions &amp; Poverty'!$K67/100),"")</f>
        <v>0.18928968170165691</v>
      </c>
      <c r="E67" s="7">
        <f>+IFERROR(+C67*('Regions &amp; Poverty'!$K67/100)*('Regions &amp; Poverty'!$M67/100),"")</f>
        <v>8.1394563131712474E-3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SG25f'!$G$4:$G$157)</f>
        <v>3.1869465821889043E-4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SG25f'!$G$4:$G$157)</f>
        <v>5.5267652462469494E-3</v>
      </c>
      <c r="D69" s="7">
        <f>+IFERROR(+C69*('Regions &amp; Poverty'!$K69/100),"")</f>
        <v>1.658029573874085E-5</v>
      </c>
      <c r="E69" s="7">
        <f>+IFERROR(+C69*('Regions &amp; Poverty'!$K69/100)*('Regions &amp; Poverty'!$M69/100),"")</f>
        <v>1.6580295738740849E-8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SG25f'!$G$4:$G$157)</f>
        <v>5.5607075681887361E-4</v>
      </c>
      <c r="D70" s="7">
        <f>+IFERROR(+C70*('Regions &amp; Poverty'!$K70/100),"")</f>
        <v>1.3901768920471841E-5</v>
      </c>
      <c r="E70" s="7">
        <f>+IFERROR(+C70*('Regions &amp; Poverty'!$K70/100)*('Regions &amp; Poverty'!$M70/100),"")</f>
        <v>5.5607075681887367E-8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SG25f'!$G$4:$G$157)</f>
        <v>2.3570396442886748E-5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SG25f'!$G$4:$G$157)</f>
        <v>1.119168855534379E-2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SG25f'!$G$4:$G$157)</f>
        <v>2.6037115718241517E-3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SG25f'!$G$4:$G$157)</f>
        <v>8.8371058580162498E-6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SG25f'!$G$4:$G$157)</f>
        <v>1.2095325507345852E-4</v>
      </c>
      <c r="D75" s="7">
        <f>+IFERROR(+C75*('Regions &amp; Poverty'!$K75/100),"")</f>
        <v>1.2095325507345852E-7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SG25f'!$G$4:$G$157)</f>
        <v>1.2132889700499838E-2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SG25f'!$G$4:$G$157)</f>
        <v>7.6259026119308024E-3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SG25f'!$G$4:$G$157)</f>
        <v>1.104226128160469E-2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SG25f'!$G$4:$G$157)</f>
        <v>1.2739342747528296E-3</v>
      </c>
      <c r="D79" s="7">
        <f>+IFERROR(+C79*('Regions &amp; Poverty'!$K79/100),"")</f>
        <v>3.184835686882074E-5</v>
      </c>
      <c r="E79" s="7">
        <f>+IFERROR(+C79*('Regions &amp; Poverty'!$K79/100)*('Regions &amp; Poverty'!$M79/100),"")</f>
        <v>1.592417843441037E-7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SG25f'!$G$4:$G$157)</f>
        <v>1.5189287573091852E-4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SG25f'!$G$4:$G$157)</f>
        <v>1.2608756486760658E-3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SG25f'!$G$4:$G$157)</f>
        <v>5.5105271645374097E-5</v>
      </c>
      <c r="D82" s="7">
        <f>+IFERROR(+C82*('Regions &amp; Poverty'!$K82/100),"")</f>
        <v>1.2508896663499919E-5</v>
      </c>
      <c r="E82" s="7">
        <f>+IFERROR(+C82*('Regions &amp; Poverty'!$K82/100)*('Regions &amp; Poverty'!$M82/100),"")</f>
        <v>6.5046262650199589E-7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SG25f'!$G$4:$G$157)</f>
        <v>1.3557067418309428E-4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SG25f'!$G$4:$G$157)</f>
        <v>2.1890121250130127E-4</v>
      </c>
      <c r="D84" s="7">
        <f>+IFERROR(+C84*('Regions &amp; Poverty'!$K84/100),"")</f>
        <v>8.4495868025502289E-5</v>
      </c>
      <c r="E84" s="7">
        <f>+IFERROR(+C84*('Regions &amp; Poverty'!$K84/100)*('Regions &amp; Poverty'!$M84/100),"")</f>
        <v>9.8860165589837678E-6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SG25f'!$G$4:$G$157)</f>
        <v>4.5687943414930623E-3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SG25f'!$G$4:$G$157)</f>
        <v>3.3248945145759063E-3</v>
      </c>
      <c r="D86" s="7">
        <f>+IFERROR(+C86*('Regions &amp; Poverty'!$K86/100),"")</f>
        <v>1.0639662446642901E-4</v>
      </c>
      <c r="E86" s="7">
        <f>+IFERROR(+C86*('Regions &amp; Poverty'!$K86/100)*('Regions &amp; Poverty'!$M86/100),"")</f>
        <v>3.1918987339928705E-7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SG25f'!$G$4:$G$157)</f>
        <v>1.5124839195438707E-6</v>
      </c>
      <c r="D87" s="7">
        <f>+IFERROR(+C87*('Regions &amp; Poverty'!$K87/100),"")</f>
        <v>9.0295289996769078E-7</v>
      </c>
      <c r="E87" s="7">
        <f>+IFERROR(+C87*('Regions &amp; Poverty'!$K87/100)*('Regions &amp; Poverty'!$M87/100),"")</f>
        <v>2.8713902218972565E-7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SG25f'!$G$4:$G$157)</f>
        <v>8.1867042625686991E-5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SG25f'!$G$4:$G$157)</f>
        <v>2.804638562846175E-3</v>
      </c>
      <c r="D89" s="7">
        <f>+IFERROR(+C89*('Regions &amp; Poverty'!$K89/100),"")</f>
        <v>2.182008801894324E-3</v>
      </c>
      <c r="E89" s="7">
        <f>+IFERROR(+C89*('Regions &amp; Poverty'!$K89/100)*('Regions &amp; Poverty'!$M89/100),"")</f>
        <v>8.5534745034257509E-4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SG25f'!$G$4:$G$157)</f>
        <v>2.1637883692738304E-2</v>
      </c>
      <c r="D90" s="7">
        <f>+IFERROR(+C90*('Regions &amp; Poverty'!$K90/100),"")</f>
        <v>6.4913651078214913E-4</v>
      </c>
      <c r="E90" s="7">
        <f>+IFERROR(+C90*('Regions &amp; Poverty'!$K90/100)*('Regions &amp; Poverty'!$M90/100),"")</f>
        <v>5.1930920862571928E-6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SG25f'!$G$4:$G$157)</f>
        <v>7.0253924291623412E-3</v>
      </c>
      <c r="D91" s="7">
        <f>+IFERROR(+C91*('Regions &amp; Poverty'!$K91/100),"")</f>
        <v>3.463518467577034E-3</v>
      </c>
      <c r="E91" s="7">
        <f>+IFERROR(+C91*('Regions &amp; Poverty'!$K91/100)*('Regions &amp; Poverty'!$M91/100),"")</f>
        <v>5.2645480707170914E-4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SG25f'!$G$4:$G$157)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SG25f'!$G$4:$G$157)</f>
        <v>1.8311348266786213E-4</v>
      </c>
      <c r="D93" s="7">
        <f>+IFERROR(+C93*('Regions &amp; Poverty'!$K93/100),"")</f>
        <v>3.6622696533572428E-7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SG25f'!$G$4:$G$157)</f>
        <v>4.1202119024600133E-3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SG25f'!$G$4:$G$157)</f>
        <v>1.1203735875253706E-2</v>
      </c>
      <c r="D95" s="7">
        <f>+IFERROR(+C95*('Regions &amp; Poverty'!$K95/100),"")</f>
        <v>7.6969665462992961E-3</v>
      </c>
      <c r="E95" s="7">
        <f>+IFERROR(+C95*('Regions &amp; Poverty'!$K95/100)*('Regions &amp; Poverty'!$M95/100),"")</f>
        <v>2.4168474955379789E-3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SG25f'!$G$4:$G$157)</f>
        <v>3.2293306266825396E-4</v>
      </c>
      <c r="D96" s="7">
        <f>+IFERROR(+C96*('Regions &amp; Poverty'!$K96/100),"")</f>
        <v>1.9053050697426985E-5</v>
      </c>
      <c r="E96" s="7">
        <f>+IFERROR(+C96*('Regions &amp; Poverty'!$K96/100)*('Regions &amp; Poverty'!$M96/100),"")</f>
        <v>2.6674270976397777E-7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SG25f'!$G$4:$G$157)</f>
        <v>7.4161331922837481E-3</v>
      </c>
      <c r="D97" s="7">
        <f>+IFERROR(+C97*('Regions &amp; Poverty'!$K97/100),"")</f>
        <v>5.2580384333291777E-3</v>
      </c>
      <c r="E97" s="7">
        <f>+IFERROR(+C97*('Regions &amp; Poverty'!$K97/100)*('Regions &amp; Poverty'!$M97/100),"")</f>
        <v>1.7509267982986159E-3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SG25f'!$G$4:$G$157)</f>
        <v>4.8529762916776106E-4</v>
      </c>
      <c r="D98" s="7">
        <f>+IFERROR(+C98*('Regions &amp; Poverty'!$K98/100),"")</f>
        <v>1.4558928875032833E-6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SG25f'!$G$4:$G$157)</f>
        <v>1.8695102140478231E-5</v>
      </c>
      <c r="D99" s="7">
        <f>+IFERROR(+C99*('Regions &amp; Poverty'!$K99/100),"")</f>
        <v>4.22509308374808E-6</v>
      </c>
      <c r="E99" s="7">
        <f>+IFERROR(+C99*('Regions &amp; Poverty'!$K99/100)*('Regions &amp; Poverty'!$M99/100),"")</f>
        <v>2.8308123661112136E-7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SG25f'!$G$4:$G$157)</f>
        <v>2.1763432480198211E-3</v>
      </c>
      <c r="D100" s="7">
        <f>+IFERROR(+C100*('Regions &amp; Poverty'!$K100/100),"")</f>
        <v>9.9023617784901874E-4</v>
      </c>
      <c r="E100" s="7">
        <f>+IFERROR(+C100*('Regions &amp; Poverty'!$K100/100)*('Regions &amp; Poverty'!$M100/100),"")</f>
        <v>1.3467212018746655E-4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SG25f'!$G$4:$G$157)</f>
        <v>1.8295173345054263</v>
      </c>
      <c r="D101" s="7">
        <f>+IFERROR(+C101*('Regions &amp; Poverty'!$K101/100),"")</f>
        <v>0.97879177396040318</v>
      </c>
      <c r="E101" s="7">
        <f>+IFERROR(+C101*('Regions &amp; Poverty'!$K101/100)*('Regions &amp; Poverty'!$M101/100),"")</f>
        <v>0.21337660672336789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SG25f'!$G$4:$G$157)</f>
        <v>4.0086469364160359E-4</v>
      </c>
      <c r="D102" s="7">
        <f>+IFERROR(+C102*('Regions &amp; Poverty'!$K102/100),"")</f>
        <v>1.4431128971097731E-5</v>
      </c>
      <c r="E102" s="7">
        <f>+IFERROR(+C102*('Regions &amp; Poverty'!$K102/100)*('Regions &amp; Poverty'!$M102/100),"")</f>
        <v>1.2988016073987959E-7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SG25f'!$G$4:$G$157)</f>
        <v>1.070990692529976E-3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SG25f'!$G$4:$G$157)</f>
        <v>4.3198252085765944E-4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SG25f'!$G$4:$G$157)</f>
        <v>3.4730479428907986E-5</v>
      </c>
      <c r="D105" s="7">
        <f>+IFERROR(+C105*('Regions &amp; Poverty'!$K105/100),"")</f>
        <v>5.209571914336198E-6</v>
      </c>
      <c r="E105" s="7">
        <f>+IFERROR(+C105*('Regions &amp; Poverty'!$K105/100)*('Regions &amp; Poverty'!$M105/100),"")</f>
        <v>1.5628715743008594E-7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SG25f'!$G$4:$G$157)</f>
        <v>2.0042222225820308E-6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SG25f'!$G$4:$G$157)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SG25f'!$G$4:$G$157)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SG25f'!$G$4:$G$157)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SG25f'!$G$4:$G$157)</f>
        <v>5.978937757033806E-7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SG25f'!$G$4:$G$157)</f>
        <v>2.3874810578059983E-4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SG25f'!$G$4:$G$157)</f>
        <v>4.8452219050033891E-2</v>
      </c>
      <c r="D112" s="7">
        <f>+IFERROR(+C112*('Regions &amp; Poverty'!$K112/100),"")</f>
        <v>2.9555853620520673E-3</v>
      </c>
      <c r="E112" s="7">
        <f>+IFERROR(+C112*('Regions &amp; Poverty'!$K112/100)*('Regions &amp; Poverty'!$M112/100),"")</f>
        <v>2.660026825846861E-5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SG25f'!$G$4:$G$157)</f>
        <v>1.5443331782050046E-5</v>
      </c>
      <c r="D113" s="7">
        <f>+IFERROR(+C113*('Regions &amp; Poverty'!$K113/100),"")</f>
        <v>3.3975329920510105E-7</v>
      </c>
      <c r="E113" s="7">
        <f>+IFERROR(+C113*('Regions &amp; Poverty'!$K113/100)*('Regions &amp; Poverty'!$M113/100),"")</f>
        <v>2.0385197952306065E-9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SG25f'!$G$4:$G$157)</f>
        <v>6.3992889291656827E-5</v>
      </c>
      <c r="D114" s="7">
        <f>+IFERROR(+C114*('Regions &amp; Poverty'!$K114/100),"")</f>
        <v>1.9197866787497046E-6</v>
      </c>
      <c r="E114" s="7">
        <f>+IFERROR(+C114*('Regions &amp; Poverty'!$K114/100)*('Regions &amp; Poverty'!$M114/100),"")</f>
        <v>1.5358293429997637E-8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SG25f'!$G$4:$G$157)</f>
        <v>1.4675801523763984E-3</v>
      </c>
      <c r="D115" s="7">
        <f>+IFERROR(+C115*('Regions &amp; Poverty'!$K115/100),"")</f>
        <v>1.2180915264724108E-4</v>
      </c>
      <c r="E115" s="7">
        <f>+IFERROR(+C115*('Regions &amp; Poverty'!$K115/100)*('Regions &amp; Poverty'!$M115/100),"")</f>
        <v>1.9489464423558574E-6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SG25f'!$G$4:$G$157)</f>
        <v>3.3424904859039555E-6</v>
      </c>
      <c r="D116" s="7">
        <f>+IFERROR(+C116*('Regions &amp; Poverty'!$K116/100),"")</f>
        <v>1.270146384643503E-6</v>
      </c>
      <c r="E116" s="7">
        <f>+IFERROR(+C116*('Regions &amp; Poverty'!$K116/100)*('Regions &amp; Poverty'!$M116/100),"")</f>
        <v>1.8798166492723846E-7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SG25f'!$G$4:$G$157)</f>
        <v>1.4388018386022605E-3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SG25f'!$G$4:$G$157)</f>
        <v>2.297046064466957E-5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SG25f'!$G$4:$G$157)</f>
        <v>3.8431476100189536E-4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SG25f'!$G$4:$G$157)</f>
        <v>2.1999702082364709E-5</v>
      </c>
      <c r="D120" s="7">
        <f>+IFERROR(+C120*('Regions &amp; Poverty'!$K120/100),"")</f>
        <v>5.4999255205911772E-7</v>
      </c>
      <c r="E120" s="7">
        <f>+IFERROR(+C120*('Regions &amp; Poverty'!$K120/100)*('Regions &amp; Poverty'!$M120/100),"")</f>
        <v>3.8499478644138237E-9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SG25f'!$G$4:$G$157)</f>
        <v>4.8839035807725604E-5</v>
      </c>
      <c r="D121" s="7">
        <f>+IFERROR(+C121*('Regions &amp; Poverty'!$K121/100),"")</f>
        <v>9.7678071615451217E-8</v>
      </c>
      <c r="E121" s="7">
        <f>+IFERROR(+C121*('Regions &amp; Poverty'!$K121/100)*('Regions &amp; Poverty'!$M121/100),"")</f>
        <v>9.7678071615451221E-11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SG25f'!$G$4:$G$157)</f>
        <v>2.0582566103732455E-3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SG25f'!$G$4:$G$157)</f>
        <v>1.3408329192408155E-3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SG25f'!$G$4:$G$157)</f>
        <v>1.3713244146485573E-2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SG25f'!$G$4:$G$157)</f>
        <v>1.2055904330926875E-3</v>
      </c>
      <c r="D125" s="7">
        <f>+IFERROR(+C125*('Regions &amp; Poverty'!$K125/100),"")</f>
        <v>7.2817662158798321E-4</v>
      </c>
      <c r="E125" s="7">
        <f>+IFERROR(+C125*('Regions &amp; Poverty'!$K125/100)*('Regions &amp; Poverty'!$M125/100),"")</f>
        <v>1.72577859316352E-4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SG25f'!$G$4:$G$157)</f>
        <v>7.6156151901398831E-3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SG25f'!$G$4:$G$157)</f>
        <v>0.19058790158383282</v>
      </c>
      <c r="D127" s="7">
        <f>+IFERROR(+C127*('Regions &amp; Poverty'!$K127/100),"")</f>
        <v>2.8397597335991089E-2</v>
      </c>
      <c r="E127" s="7">
        <f>+IFERROR(+C127*('Regions &amp; Poverty'!$K127/100)*('Regions &amp; Poverty'!$M127/100),"")</f>
        <v>1.1359038934396436E-3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SG25f'!$G$4:$G$157)</f>
        <v>1.2519395176700641E-2</v>
      </c>
      <c r="D128" s="7">
        <f>+IFERROR(+C128*('Regions &amp; Poverty'!$K128/100),"")</f>
        <v>4.7573701671462434E-3</v>
      </c>
      <c r="E128" s="7">
        <f>+IFERROR(+C128*('Regions &amp; Poverty'!$K128/100)*('Regions &amp; Poverty'!$M128/100),"")</f>
        <v>6.0894338139471911E-4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SG25f'!$G$4:$G$157)</f>
        <v>4.3613992641372514E-8</v>
      </c>
      <c r="D129" s="7">
        <f>+IFERROR(+C129*('Regions &amp; Poverty'!$K129/100),"")</f>
        <v>1.0947112152984501E-8</v>
      </c>
      <c r="E129" s="7">
        <f>+IFERROR(+C129*('Regions &amp; Poverty'!$K129/100)*('Regions &amp; Poverty'!$M129/100),"")</f>
        <v>7.4440362640294614E-10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SG25f'!$G$4:$G$157)</f>
        <v>1.4843994315752781E-3</v>
      </c>
      <c r="D130" s="7">
        <f>+IFERROR(+C130*('Regions &amp; Poverty'!$K130/100),"")</f>
        <v>7.7634090271387049E-4</v>
      </c>
      <c r="E130" s="7">
        <f>+IFERROR(+C130*('Regions &amp; Poverty'!$K130/100)*('Regions &amp; Poverty'!$M130/100),"")</f>
        <v>1.2964893075321636E-4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SG25f'!$G$4:$G$157)</f>
        <v>6.7760851370432842E-6</v>
      </c>
      <c r="D131" s="7">
        <f>+IFERROR(+C131*('Regions &amp; Poverty'!$K131/100),"")</f>
        <v>2.1683472438538509E-7</v>
      </c>
      <c r="E131" s="7">
        <f>+IFERROR(+C131*('Regions &amp; Poverty'!$K131/100)*('Regions &amp; Poverty'!$M131/100),"")</f>
        <v>8.6733889754154042E-10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SG25f'!$G$4:$G$157)</f>
        <v>2.6217364737071098E-5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SG25f'!$G$4:$G$157)</f>
        <v>3.4762303334617425E-2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SG25f'!$G$4:$G$157)</f>
        <v>2.4670621504720755E-4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SG25f'!$G$4:$G$157)</f>
        <v>9.4729445209907142E-5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SG25f'!$G$4:$G$157)</f>
        <v>6.4678580147788101E-4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SG25f'!$G$4:$G$157)</f>
        <v>1.6031629897744654E-5</v>
      </c>
      <c r="D137" s="7">
        <f>+IFERROR(+C137*('Regions &amp; Poverty'!$K137/100),"")</f>
        <v>6.7332845570527542E-6</v>
      </c>
      <c r="E137" s="7">
        <f>+IFERROR(+C137*('Regions &amp; Poverty'!$K137/100)*('Regions &amp; Poverty'!$M137/100),"")</f>
        <v>1.1177252364707572E-6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SG25f'!$G$4:$G$157)</f>
        <v>4.3945807924712296E-3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SG25f'!$G$4:$G$157)</f>
        <v>2.1334248486610759E-2</v>
      </c>
      <c r="D139" s="7">
        <f>+IFERROR(+C139*('Regions &amp; Poverty'!$K139/100),"")</f>
        <v>8.1923514188585317E-3</v>
      </c>
      <c r="E139" s="7">
        <f>+IFERROR(+C139*('Regions &amp; Poverty'!$K139/100)*('Regions &amp; Poverty'!$M139/100),"")</f>
        <v>1.2534297670853552E-3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SG25f'!$G$4:$G$157)</f>
        <v>6.9079954468241058E-4</v>
      </c>
      <c r="D140" s="7">
        <f>+IFERROR(+C140*('Regions &amp; Poverty'!$K140/100),"")</f>
        <v>3.3918257643906358E-4</v>
      </c>
      <c r="E140" s="7">
        <f>+IFERROR(+C140*('Regions &amp; Poverty'!$K140/100)*('Regions &amp; Poverty'!$M140/100),"")</f>
        <v>6.7497332711373651E-5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SG25f'!$G$4:$G$157)</f>
        <v>2.7382133427016264E-3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SG25f'!$G$4:$G$157)</f>
        <v>3.8481308275982672E-3</v>
      </c>
      <c r="D142" s="7">
        <f>+IFERROR(+C142*('Regions &amp; Poverty'!$K142/100),"")</f>
        <v>1.8086214889711857E-4</v>
      </c>
      <c r="E142" s="7">
        <f>+IFERROR(+C142*('Regions &amp; Poverty'!$K142/100)*('Regions &amp; Poverty'!$M142/100),"")</f>
        <v>1.8086214889711857E-6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SG25f'!$G$4:$G$157)</f>
        <v>5.4136155211507704E-4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SG25f'!$G$4:$G$157)</f>
        <v>2.7268598193295633E-6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SG25f'!$G$4:$G$157)</f>
        <v>2.7743692178234353E-4</v>
      </c>
      <c r="D145" s="7">
        <f>+IFERROR(+C145*('Regions &amp; Poverty'!$K145/100),"")</f>
        <v>5.5487384356468711E-6</v>
      </c>
      <c r="E145" s="7">
        <f>+IFERROR(+C145*('Regions &amp; Poverty'!$K145/100)*('Regions &amp; Poverty'!$M145/100),"")</f>
        <v>2.2194953742587485E-8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SG25f'!$G$4:$G$157)</f>
        <v>0.15061773283169558</v>
      </c>
      <c r="D146" s="7">
        <f>+IFERROR(+C146*('Regions &amp; Poverty'!$K146/100),"")</f>
        <v>4.5185319849508674E-4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SG25f'!$G$4:$G$157)</f>
        <v>0.1028291922542145</v>
      </c>
      <c r="D147" s="7">
        <f>+IFERROR(+C147*('Regions &amp; Poverty'!$K147/100),"")</f>
        <v>5.0489133396819319E-2</v>
      </c>
      <c r="E147" s="7">
        <f>+IFERROR(+C147*('Regions &amp; Poverty'!$K147/100)*('Regions &amp; Poverty'!$M147/100),"")</f>
        <v>7.7753265431101748E-3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SG25f'!$G$4:$G$157)</f>
        <v>3.1187163457644721E-2</v>
      </c>
      <c r="D148" s="7">
        <f>+IFERROR(+C148*('Regions &amp; Poverty'!$K148/100),"")</f>
        <v>1.0790758556345075E-2</v>
      </c>
      <c r="E148" s="7">
        <f>+IFERROR(+C148*('Regions &amp; Poverty'!$K148/100)*('Regions &amp; Poverty'!$M148/100),"")</f>
        <v>1.1114481313035428E-3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SG25f'!$G$4:$G$157)</f>
        <v>3.8190808628517144E-3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SG25f'!$G$4:$G$157)</f>
        <v>1.9185043204231877E-3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SG25f'!$G$4:$G$157)</f>
        <v>2.3347213297264545E-6</v>
      </c>
      <c r="D151" s="7">
        <f>+IFERROR(+C151*('Regions &amp; Poverty'!$K151/100),"")</f>
        <v>7.0041639891793638E-9</v>
      </c>
      <c r="E151" s="7">
        <f>+IFERROR(+C151*('Regions &amp; Poverty'!$K151/100)*('Regions &amp; Poverty'!$M151/100),"")</f>
        <v>7.0041639891793642E-12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SG25f'!$G$4:$G$157)</f>
        <v>6.3048772641882498E-3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SG25f'!$G$4:$G$157)</f>
        <v>0.14376086305518185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SG25f'!$G$4:$G$157)</f>
        <v>1.726902372507614E-5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SG25f'!$G$4:$G$157)</f>
        <v>1.2619199371675747E-2</v>
      </c>
      <c r="D155" s="7">
        <f>+IFERROR(+C155*('Regions &amp; Poverty'!$K155/100),"")</f>
        <v>3.5333758240692088E-4</v>
      </c>
      <c r="E155" s="7">
        <f>+IFERROR(+C155*('Regions &amp; Poverty'!$K155/100)*('Regions &amp; Poverty'!$M155/100),"")</f>
        <v>2.1200254944415252E-6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SG25f'!$G$4:$G$157)</f>
        <v>2.8369392789173688E-7</v>
      </c>
      <c r="D156" s="7">
        <f>+IFERROR(+C156*('Regions &amp; Poverty'!$K156/100),"")</f>
        <v>3.7163904553817534E-8</v>
      </c>
      <c r="E156" s="7">
        <f>+IFERROR(+C156*('Regions &amp; Poverty'!$K156/100)*('Regions &amp; Poverty'!$M156/100),"")</f>
        <v>1.2264088502759786E-9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SG25f'!$G$4:$G$157)</f>
        <v>1.5849401450432463E-4</v>
      </c>
      <c r="D157" s="7">
        <f>+IFERROR(+C157*('Regions &amp; Poverty'!$K157/100),"")</f>
        <v>2.9796874726813031E-5</v>
      </c>
      <c r="E157" s="7">
        <f>+IFERROR(+C157*('Regions &amp; Poverty'!$K157/100)*('Regions &amp; Poverty'!$M157/100),"")</f>
        <v>1.3408593627065863E-6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SG25f'!$G$4:$G$157)</f>
        <v>4.0488758086572402E-2</v>
      </c>
      <c r="D158" s="7">
        <f>+IFERROR(+C158*('Regions &amp; Poverty'!$K158/100),"")</f>
        <v>6.7211338423710191E-3</v>
      </c>
      <c r="E158" s="7">
        <f>+IFERROR(+C158*('Regions &amp; Poverty'!$K158/100)*('Regions &amp; Poverty'!$M158/100),"")</f>
        <v>3.2933555827617994E-4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SG25f'!$G$4:$G$157)</f>
        <v>1.1745079430309653E-2</v>
      </c>
      <c r="D159" s="7">
        <f>+IFERROR(+C159*('Regions &amp; Poverty'!$K159/100),"")</f>
        <v>6.7534206724280494E-3</v>
      </c>
      <c r="E159" s="7">
        <f>+IFERROR(+C159*('Regions &amp; Poverty'!$K159/100)*('Regions &amp; Poverty'!$M159/100),"")</f>
        <v>1.9922590983662745E-3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SG25f'!$G$4:$G$157)</f>
        <v>1.0293734431082399E-3</v>
      </c>
      <c r="D160" s="7">
        <f>+IFERROR(+C160*('Regions &amp; Poverty'!$K160/100),"")</f>
        <v>2.2028591682516334E-4</v>
      </c>
      <c r="E160" s="7">
        <f>+IFERROR(+C160*('Regions &amp; Poverty'!$K160/100)*('Regions &amp; Poverty'!$M160/100),"")</f>
        <v>1.1454867674908494E-5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4.658252611855219</v>
      </c>
      <c r="D162" s="37">
        <f t="shared" si="0"/>
        <v>1.4535592760247886</v>
      </c>
      <c r="E162" s="37">
        <f t="shared" si="0"/>
        <v>0.27325939646690184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0.26357003728274431</v>
      </c>
      <c r="D167" s="37">
        <f>+SUMIF('Regions &amp; Poverty'!$F$3:$F$160,$B167,D$3:D$160)</f>
        <v>0.14049296966573865</v>
      </c>
      <c r="E167" s="37">
        <f>+SUMIF('Regions &amp; Poverty'!$F$3:$F$160,$B167,E$3:E$160)</f>
        <v>3.7272043267891894E-2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0.24935415454712095</v>
      </c>
      <c r="D168" s="37">
        <f>+SUMIF('Regions &amp; Poverty'!$F$3:$F$160,$B168,D$3:D$160)</f>
        <v>4.5177184160784797E-2</v>
      </c>
      <c r="E168" s="37">
        <f>+SUMIF('Regions &amp; Poverty'!$F$3:$F$160,$B168,E$3:E$160)</f>
        <v>2.9695043351772666E-3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7.4770554607620027E-2</v>
      </c>
      <c r="D170" s="37">
        <f>+SUMIF('Regions &amp; Poverty'!$F$3:$F$160,$B170,D$3:D$160)</f>
        <v>2.8852196161522278E-2</v>
      </c>
      <c r="E170" s="37">
        <f>+SUMIF('Regions &amp; Poverty'!$F$3:$F$160,$B170,E$3:E$160)</f>
        <v>7.3583510898262046E-3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1.9393446554242795</v>
      </c>
      <c r="D172" s="37">
        <f>+SUMIF('Regions &amp; Poverty'!$F$3:$F$160,$B172,D$3:D$160)</f>
        <v>1.0118293922492951</v>
      </c>
      <c r="E172" s="37">
        <f>+SUMIF('Regions &amp; Poverty'!$F$3:$F$160,$B172,E$3:E$160)</f>
        <v>0.21708113563114576</v>
      </c>
      <c r="F172" s="37"/>
    </row>
    <row r="173" spans="1:7" x14ac:dyDescent="0.35">
      <c r="A173" s="10" t="s">
        <v>352</v>
      </c>
      <c r="B173" s="10"/>
      <c r="C173" s="38">
        <f>+SUM(C166:C172)</f>
        <v>2.5270394018617646</v>
      </c>
      <c r="D173" s="38">
        <f>+SUM(D166:D172)</f>
        <v>1.2263517422373409</v>
      </c>
      <c r="E173" s="38">
        <f>+SUM(E166:E172)</f>
        <v>0.26468103432404111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3.2913468988941922E-4</v>
      </c>
      <c r="D174" s="37">
        <f>+SUMIF('Regions &amp; Poverty'!$F$3:$F$160,$B174,D$3:D$160)</f>
        <v>2.5013165340765333E-5</v>
      </c>
      <c r="E174" s="37">
        <f>+SUMIF('Regions &amp; Poverty'!$F$3:$F$160,$B174,E$3:E$160)</f>
        <v>1.8983259909896355E-6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2.2122909021838309E-2</v>
      </c>
      <c r="D175" s="37">
        <f>+SUMIF('Regions &amp; Poverty'!$F$3:$F$160,$B175,D$3:D$160)</f>
        <v>6.693417082957898E-4</v>
      </c>
      <c r="E175" s="37">
        <f>+SUMIF('Regions &amp; Poverty'!$F$3:$F$160,$B175,E$3:E$160)</f>
        <v>5.512989356822338E-6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2.1612772137118678E-4</v>
      </c>
      <c r="D176" s="37">
        <f>+SUMIF('Regions &amp; Poverty'!$F$3:$F$160,$B176,D$3:D$160)</f>
        <v>9.2711272473381003E-6</v>
      </c>
      <c r="E176" s="37">
        <f>+SUMIF('Regions &amp; Poverty'!$F$3:$F$160,$B176,E$3:E$160)</f>
        <v>1.9775966470623526E-7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8.0422500182889996E-3</v>
      </c>
      <c r="D177" s="37">
        <f>+SUMIF('Regions &amp; Poverty'!$F$3:$F$160,$B177,D$3:D$160)</f>
        <v>3.4581675078642694E-4</v>
      </c>
      <c r="E177" s="37">
        <f>+SUMIF('Regions &amp; Poverty'!$F$3:$F$160,$B177,E$3:E$160)</f>
        <v>6.9163350157285388E-6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3.785998673259937E-3</v>
      </c>
      <c r="D178" s="37">
        <f>+SUMIF('Regions &amp; Poverty'!$F$3:$F$160,$B178,D$3:D$160)</f>
        <v>6.4447201351658818E-5</v>
      </c>
      <c r="E178" s="37">
        <f>+SUMIF('Regions &amp; Poverty'!$F$3:$F$160,$B178,E$3:E$160)</f>
        <v>6.4238142890778962E-7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3.4496420124647854E-2</v>
      </c>
      <c r="D179" s="38">
        <f t="shared" ref="D179" si="2">+SUM(D174:D178)</f>
        <v>1.1138899530219791E-3</v>
      </c>
      <c r="E179" s="38">
        <f t="shared" ref="E179" si="3">+SUM(E174:E178)</f>
        <v>1.5167791457154538E-5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6.3075012188517667E-3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1.3393765349175904E-2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0.27591288803926378</v>
      </c>
      <c r="D182" s="37">
        <f>+SUMIF('Regions &amp; Poverty'!$F$3:$F$160,$B182,D$3:D$160)</f>
        <v>8.822983958035777E-3</v>
      </c>
      <c r="E182" s="37">
        <f>+SUMIF('Regions &amp; Poverty'!$F$3:$F$160,$B182,E$3:E$160)</f>
        <v>2.6467853193211325E-5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0.25551835378091736</v>
      </c>
      <c r="D183" s="37">
        <f>+SUMIF('Regions &amp; Poverty'!$F$3:$F$160,$B183,D$3:D$160)</f>
        <v>1.8321080787506633E-2</v>
      </c>
      <c r="E183" s="37">
        <f>+SUMIF('Regions &amp; Poverty'!$F$3:$F$160,$B183,E$3:E$160)</f>
        <v>2.3653503498101845E-4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4.3859454224443438E-6</v>
      </c>
      <c r="D184" s="37">
        <f>+SUMIF('Regions &amp; Poverty'!$F$3:$F$160,$B184,D$3:D$160)</f>
        <v>1.3200311999548635E-6</v>
      </c>
      <c r="E184" s="37">
        <f>+SUMIF('Regions &amp; Poverty'!$F$3:$F$160,$B184,E$3:E$160)</f>
        <v>1.899560250011265E-7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0.96507540083784826</v>
      </c>
      <c r="D185" s="37">
        <f>+SUMIF('Regions &amp; Poverty'!$F$3:$F$160,$B185,D$3:D$160)</f>
        <v>0.19611956767819438</v>
      </c>
      <c r="E185" s="37">
        <f>+SUMIF('Regions &amp; Poverty'!$F$3:$F$160,$B185,E$3:E$160)</f>
        <v>8.2906957652990731E-3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1.496511028603452</v>
      </c>
      <c r="D186" s="38">
        <f t="shared" ref="D186" si="5">+SUM(D182:D185)</f>
        <v>0.22326495245493674</v>
      </c>
      <c r="E186" s="38">
        <f t="shared" ref="E186" si="6">+SUM(E182:E185)</f>
        <v>8.5538886094983033E-3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1.6574391357538146E-2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4.5150030377288028E-2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4.882912518467679E-3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6.6607334253293848E-2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0.15279515735068572</v>
      </c>
      <c r="D191" s="37">
        <f>+SUMIF('Regions &amp; Poverty'!$F$3:$F$160,$B191,D$3:D$160)</f>
        <v>2.0129689151659031E-3</v>
      </c>
      <c r="E191" s="37">
        <f>+SUMIF('Regions &amp; Poverty'!$F$3:$F$160,$B191,E$3:E$160)</f>
        <v>4.0336009617258507E-6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0.18242456696265816</v>
      </c>
      <c r="D192" s="37">
        <f>+SUMIF('Regions &amp; Poverty'!$F$3:$F$160,$B192,D$3:D$160)</f>
        <v>5.1235076920780136E-4</v>
      </c>
      <c r="E192" s="37">
        <f>+SUMIF('Regions &amp; Poverty'!$F$3:$F$160,$B192,E$3:E$160)</f>
        <v>1.41314441219883E-6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0.3352197243133439</v>
      </c>
      <c r="D193" s="38">
        <f t="shared" ref="D193" si="11">+SUM(D191:D192)</f>
        <v>2.5253196843737042E-3</v>
      </c>
      <c r="E193" s="38">
        <f t="shared" ref="E193" si="12">+SUM(E191:E192)</f>
        <v>5.4467453739246805E-6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3.3158188912004263E-3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2.300941684457761E-4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0.15098553159108838</v>
      </c>
      <c r="D196" s="37">
        <f>+SUMIF('Regions &amp; Poverty'!$F$3:$F$160,$B196,D$3:D$160)</f>
        <v>3.0337169511527858E-4</v>
      </c>
      <c r="E196" s="37">
        <f>+SUMIF('Regions &amp; Poverty'!$F$3:$F$160,$B196,E$3:E$160)</f>
        <v>3.8589965312197898E-6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2.4145991479955262E-2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0.1753616172394894</v>
      </c>
      <c r="D198" s="38">
        <f t="shared" ref="D198" si="14">+SUM(D195:D197)</f>
        <v>3.0337169511527858E-4</v>
      </c>
      <c r="E198" s="38">
        <f t="shared" ref="E198" si="15">+SUM(E195:E197)</f>
        <v>3.8589965312197898E-6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8.4741507194054252E-2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0.18024452975795707</v>
      </c>
      <c r="D201" s="37">
        <f t="shared" ref="D201:E201" si="19">+SUM(D198,D189)</f>
        <v>3.0337169511527858E-4</v>
      </c>
      <c r="E201" s="37">
        <f t="shared" si="19"/>
        <v>3.8589965312197898E-6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4.5442521064942962</v>
      </c>
      <c r="D202" s="37">
        <f t="shared" ref="D202:E202" si="21">+SUM(D173,D179,D182:D185,D193,D196)</f>
        <v>1.4535592760247888</v>
      </c>
      <c r="E202" s="37">
        <f t="shared" si="21"/>
        <v>0.27325939646690173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4.2565109697634833</v>
      </c>
      <c r="D203" s="37">
        <f t="shared" ref="D203:E203" si="23">+SUM(D173,D174:D176,D183:D185,D193,D196)</f>
        <v>1.4443260281146146</v>
      </c>
      <c r="E203" s="37">
        <f t="shared" si="23"/>
        <v>0.27322536989726387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4.6582526118552199</v>
      </c>
      <c r="D204" s="37">
        <f t="shared" ref="D204:E204" si="25">+SUM(D173,D179:D185,D190,D193:D194,D198)</f>
        <v>1.4535592760247888</v>
      </c>
      <c r="E204" s="37">
        <f t="shared" si="25"/>
        <v>0.27325939646690173</v>
      </c>
      <c r="F204" s="37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SG25f'!$H$4:$H$157)</f>
        <v>4.3317228626862985E-4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SG25f'!$H$4:$H$157)</f>
        <v>1.8993227257298775E-4</v>
      </c>
      <c r="D4" s="7">
        <f>+IFERROR(+C4*('Regions &amp; Poverty'!$K4/100),"")</f>
        <v>5.7169614044469312E-5</v>
      </c>
      <c r="E4" s="7">
        <f>+IFERROR(+C4*('Regions &amp; Poverty'!$K4/100)*('Regions &amp; Poverty'!$M4/100),"")</f>
        <v>5.4882829482690541E-6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SG25f'!$H$4:$H$157)</f>
        <v>5.8586543381084165E-6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SG25f'!$H$4:$H$157)</f>
        <v>1.1559061740094585E-3</v>
      </c>
      <c r="D6" s="7">
        <f>+IFERROR(+C6*('Regions &amp; Poverty'!$K6/100),"")</f>
        <v>1.9650404958160795E-5</v>
      </c>
      <c r="E6" s="7">
        <f>+IFERROR(+C6*('Regions &amp; Poverty'!$K6/100)*('Regions &amp; Poverty'!$M6/100),"")</f>
        <v>1.9650404958160796E-7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SG25f'!$H$4:$H$157)</f>
        <v>4.6302533390665113E-6</v>
      </c>
      <c r="D7" s="7">
        <f>+IFERROR(+C7*('Regions &amp; Poverty'!$K7/100),"")</f>
        <v>1.4816810685012837E-7</v>
      </c>
      <c r="E7" s="7">
        <f>+IFERROR(+C7*('Regions &amp; Poverty'!$K7/100)*('Regions &amp; Poverty'!$M7/100),"")</f>
        <v>4.4450432055038512E-10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SG25f'!$H$4:$H$157)</f>
        <v>5.1999361878223059E-4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SG25f'!$H$4:$H$157)</f>
        <v>3.3172611204410665E-5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SG25f'!$H$4:$H$157)</f>
        <v>1.9077781409463358E-4</v>
      </c>
      <c r="D10" s="7">
        <f>+IFERROR(+C10*('Regions &amp; Poverty'!$K10/100),"")</f>
        <v>9.5388907047316789E-7</v>
      </c>
      <c r="E10" s="7">
        <f>+IFERROR(+C10*('Regions &amp; Poverty'!$K10/100)*('Regions &amp; Poverty'!$M10/100),"")</f>
        <v>1.9077781409463358E-9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SG25f'!$H$4:$H$157)</f>
        <v>1.3688362315056578E-5</v>
      </c>
      <c r="D11" s="7">
        <f>+IFERROR(+C11*('Regions &amp; Poverty'!$K11/100),"")</f>
        <v>1.0088323026196699E-5</v>
      </c>
      <c r="E11" s="7">
        <f>+IFERROR(+C11*('Regions &amp; Poverty'!$K11/100)*('Regions &amp; Poverty'!$M11/100),"")</f>
        <v>3.2686166604877307E-6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SG25f'!$H$4:$H$157)</f>
        <v>8.3819889562200341E-5</v>
      </c>
      <c r="D12" s="7">
        <f>+IFERROR(+C12*('Regions &amp; Poverty'!$K12/100),"")</f>
        <v>4.1490845333289171E-5</v>
      </c>
      <c r="E12" s="7">
        <f>+IFERROR(+C12*('Regions &amp; Poverty'!$K12/100)*('Regions &amp; Poverty'!$M12/100),"")</f>
        <v>9.2939493546567726E-6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SG25f'!$H$4:$H$157)</f>
        <v>1.678967351902233E-4</v>
      </c>
      <c r="D13" s="7">
        <f>+IFERROR(+C13*('Regions &amp; Poverty'!$K13/100),"")</f>
        <v>7.3370873278127583E-5</v>
      </c>
      <c r="E13" s="7">
        <f>+IFERROR(+C13*('Regions &amp; Poverty'!$K13/100)*('Regions &amp; Poverty'!$M13/100),"")</f>
        <v>8.144166933872162E-6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SG25f'!$H$4:$H$157)</f>
        <v>4.4725848365115478E-2</v>
      </c>
      <c r="D14" s="7">
        <f>+IFERROR(+C14*('Regions &amp; Poverty'!$K14/100),"")</f>
        <v>8.2742819475463639E-3</v>
      </c>
      <c r="E14" s="7">
        <f>+IFERROR(+C14*('Regions &amp; Poverty'!$K14/100)*('Regions &amp; Poverty'!$M14/100),"")</f>
        <v>2.7305130426903001E-4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SG25f'!$H$4:$H$157)</f>
        <v>3.7447343210801822E-5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SG25f'!$H$4:$H$157)</f>
        <v>3.5335649730396255E-5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SG25f'!$H$4:$H$157)</f>
        <v>1.4272913591522266E-5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SG25f'!$H$4:$H$157)</f>
        <v>4.4128750246779302E-5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SG25f'!$H$4:$H$157)</f>
        <v>9.5149548453221036E-8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SG25f'!$H$4:$H$157)</f>
        <v>1.4206019671394555E-5</v>
      </c>
      <c r="D20" s="7">
        <f>+IFERROR(+C20*('Regions &amp; Poverty'!$K20/100),"")</f>
        <v>1.0086273966690133E-6</v>
      </c>
      <c r="E20" s="7">
        <f>+IFERROR(+C20*('Regions &amp; Poverty'!$K20/100)*('Regions &amp; Poverty'!$M20/100),"")</f>
        <v>3.4293331486746455E-8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SG25f'!$H$4:$H$157)</f>
        <v>4.7380584904072027E-4</v>
      </c>
      <c r="D21" s="7">
        <f>+IFERROR(+C21*('Regions &amp; Poverty'!$K21/100),"")</f>
        <v>2.037365150875097E-5</v>
      </c>
      <c r="E21" s="7">
        <f>+IFERROR(+C21*('Regions &amp; Poverty'!$K21/100)*('Regions &amp; Poverty'!$M21/100),"")</f>
        <v>4.0747303017501942E-7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SG25f'!$H$4:$H$157)</f>
        <v>8.4979920728094421E-5</v>
      </c>
      <c r="D22" s="7">
        <f>+IFERROR(+C22*('Regions &amp; Poverty'!$K22/100),"")</f>
        <v>1.8695582560180774E-6</v>
      </c>
      <c r="E22" s="7">
        <f>+IFERROR(+C22*('Regions &amp; Poverty'!$K22/100)*('Regions &amp; Poverty'!$M22/100),"")</f>
        <v>7.4782330240723098E-9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SG25f'!$H$4:$H$157)</f>
        <v>3.085018509619305E-5</v>
      </c>
      <c r="D23" s="7">
        <f>+IFERROR(+C23*('Regions &amp; Poverty'!$K23/100),"")</f>
        <v>5.6147336875071353E-6</v>
      </c>
      <c r="E23" s="7">
        <f>+IFERROR(+C23*('Regions &amp; Poverty'!$K23/100)*('Regions &amp; Poverty'!$M23/100),"")</f>
        <v>3.256545538754138E-7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SG25f'!$H$4:$H$157)</f>
        <v>7.6810782481585729E-6</v>
      </c>
      <c r="D24" s="7">
        <f>+IFERROR(+C24*('Regions &amp; Poverty'!$K24/100),"")</f>
        <v>5.0925548785291332E-6</v>
      </c>
      <c r="E24" s="7">
        <f>+IFERROR(+C24*('Regions &amp; Poverty'!$K24/100)*('Regions &amp; Poverty'!$M24/100),"")</f>
        <v>1.6856356647931432E-6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SG25f'!$H$4:$H$157)</f>
        <v>4.8098039376928822E-4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SG25f'!$H$4:$H$157)</f>
        <v>2.1692097241834816E-4</v>
      </c>
      <c r="D26" s="7">
        <f>+IFERROR(+C26*('Regions &amp; Poverty'!$K26/100),"")</f>
        <v>2.8199726414385262E-6</v>
      </c>
      <c r="E26" s="7">
        <f>+IFERROR(+C26*('Regions &amp; Poverty'!$K26/100)*('Regions &amp; Poverty'!$M26/100),"")</f>
        <v>2.2559781131508209E-8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SG25f'!$H$4:$H$157)</f>
        <v>7.0388167876623428E-2</v>
      </c>
      <c r="D27" s="7">
        <f>+IFERROR(+C27*('Regions &amp; Poverty'!$K27/100),"")</f>
        <v>2.2524213720519497E-3</v>
      </c>
      <c r="E27" s="7">
        <f>+IFERROR(+C27*('Regions &amp; Poverty'!$K27/100)*('Regions &amp; Poverty'!$M27/100),"")</f>
        <v>6.7572641161558493E-6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SG25f'!$H$4:$H$157)</f>
        <v>3.322569459026712E-5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SG25f'!$H$4:$H$157)</f>
        <v>3.4990530891223072E-4</v>
      </c>
      <c r="D29" s="7">
        <f>+IFERROR(+C29*('Regions &amp; Poverty'!$K29/100),"")</f>
        <v>9.7623581186512365E-5</v>
      </c>
      <c r="E29" s="7">
        <f>+IFERROR(+C29*('Regions &amp; Poverty'!$K29/100)*('Regions &amp; Poverty'!$M29/100),"")</f>
        <v>8.7861223067861133E-6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SG25f'!$H$4:$H$157)</f>
        <v>2.957656463775857E-4</v>
      </c>
      <c r="D30" s="7">
        <f>+IFERROR(+C30*('Regions &amp; Poverty'!$K30/100),"")</f>
        <v>7.0983755130620571E-5</v>
      </c>
      <c r="E30" s="7">
        <f>+IFERROR(+C30*('Regions &amp; Poverty'!$K30/100)*('Regions &amp; Poverty'!$M30/100),"")</f>
        <v>5.4657491450577836E-6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SG25f'!$H$4:$H$157)</f>
        <v>1.0148890122081426E-4</v>
      </c>
      <c r="D31" s="7">
        <f>+IFERROR(+C31*('Regions &amp; Poverty'!$K31/100),"")</f>
        <v>7.8247942841247782E-5</v>
      </c>
      <c r="E31" s="7">
        <f>+IFERROR(+C31*('Regions &amp; Poverty'!$K31/100)*('Regions &amp; Poverty'!$M31/100),"")</f>
        <v>3.0673193593769131E-5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SG25f'!$H$4:$H$157)</f>
        <v>4.6141978636182885E-5</v>
      </c>
      <c r="D32" s="7">
        <f>+IFERROR(+C32*('Regions &amp; Poverty'!$K32/100),"")</f>
        <v>1.7072532095387667E-5</v>
      </c>
      <c r="E32" s="7">
        <f>+IFERROR(+C32*('Regions &amp; Poverty'!$K32/100)*('Regions &amp; Poverty'!$M32/100),"")</f>
        <v>2.5438072822127624E-6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SG25f'!$H$4:$H$157)</f>
        <v>5.1914646899648917E-4</v>
      </c>
      <c r="D33" s="7">
        <f>+IFERROR(+C33*('Regions &amp; Poverty'!$K33/100),"")</f>
        <v>2.8553055794806905E-5</v>
      </c>
      <c r="E33" s="7">
        <f>+IFERROR(+C33*('Regions &amp; Poverty'!$K33/100)*('Regions &amp; Poverty'!$M33/100),"")</f>
        <v>6.28167227485752E-7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SG25f'!$H$4:$H$157)</f>
        <v>6.8773411974847777E-6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SG25f'!$H$4:$H$157)</f>
        <v>2.8024137875672793E-6</v>
      </c>
      <c r="D35" s="7">
        <f>+IFERROR(+C35*('Regions &amp; Poverty'!$K35/100),"")</f>
        <v>4.483862060107647E-8</v>
      </c>
      <c r="E35" s="7">
        <f>+IFERROR(+C35*('Regions &amp; Poverty'!$K35/100)*('Regions &amp; Poverty'!$M35/100),"")</f>
        <v>2.6903172360645883E-10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SG25f'!$H$4:$H$157)</f>
        <v>2.7369140746165388E-6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SG25f'!$H$4:$H$157)</f>
        <v>2.2356089993176822E-6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SG25f'!$H$4:$H$157)</f>
        <v>3.5830118540284902E-5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SG25f'!$H$4:$H$157)</f>
        <v>2.763264224841428E-4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SG25f'!$H$4:$H$157)</f>
        <v>5.0951366972146781E-6</v>
      </c>
      <c r="D40" s="7">
        <f>+IFERROR(+C40*('Regions &amp; Poverty'!$K40/100),"")</f>
        <v>1.1464057568733027E-6</v>
      </c>
      <c r="E40" s="7">
        <f>+IFERROR(+C40*('Regions &amp; Poverty'!$K40/100)*('Regions &amp; Poverty'!$M40/100),"")</f>
        <v>8.5980431765497696E-8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SG25f'!$H$4:$H$157)</f>
        <v>1.9242013089704626E-5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SG25f'!$H$4:$H$157)</f>
        <v>4.7560433694625138E-6</v>
      </c>
      <c r="D42" s="7">
        <f>+IFERROR(+C42*('Regions &amp; Poverty'!$K42/100),"")</f>
        <v>1.5219338782280044E-7</v>
      </c>
      <c r="E42" s="7">
        <f>+IFERROR(+C42*('Regions &amp; Poverty'!$K42/100)*('Regions &amp; Poverty'!$M42/100),"")</f>
        <v>7.6096693911400222E-10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SG25f'!$H$4:$H$157)</f>
        <v>4.7720265064403288E-4</v>
      </c>
      <c r="D43" s="7">
        <f>+IFERROR(+C43*('Regions &amp; Poverty'!$K43/100),"")</f>
        <v>2.3860132532201644E-6</v>
      </c>
      <c r="E43" s="7">
        <f>+IFERROR(+C43*('Regions &amp; Poverty'!$K43/100)*('Regions &amp; Poverty'!$M43/100),"")</f>
        <v>2.3860132532201644E-9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SG25f'!$H$4:$H$157)</f>
        <v>2.3746615608035356E-4</v>
      </c>
      <c r="D44" s="7">
        <f>+IFERROR(+C44*('Regions &amp; Poverty'!$K44/100),"")</f>
        <v>1.1398375491856971E-5</v>
      </c>
      <c r="E44" s="7">
        <f>+IFERROR(+C44*('Regions &amp; Poverty'!$K44/100)*('Regions &amp; Poverty'!$M44/100),"")</f>
        <v>2.5076426082085338E-7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SG25f'!$H$4:$H$157)</f>
        <v>1.1353631089404612E-3</v>
      </c>
      <c r="D45" s="7">
        <f>+IFERROR(+C45*('Regions &amp; Poverty'!$K45/100),"")</f>
        <v>1.5895083525166455E-5</v>
      </c>
      <c r="E45" s="7">
        <f>+IFERROR(+C45*('Regions &amp; Poverty'!$K45/100)*('Regions &amp; Poverty'!$M45/100),"")</f>
        <v>3.1790167050332907E-8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SG25f'!$H$4:$H$157)</f>
        <v>5.3252926399361981E-6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SG25f'!$H$4:$H$157)</f>
        <v>7.5056957169628681E-3</v>
      </c>
      <c r="D47" s="7">
        <f>+IFERROR(+C47*('Regions &amp; Poverty'!$K47/100),"")</f>
        <v>2.5144080651825608E-3</v>
      </c>
      <c r="E47" s="7">
        <f>+IFERROR(+C47*('Regions &amp; Poverty'!$K47/100)*('Regions &amp; Poverty'!$M47/100),"")</f>
        <v>2.2629672586643046E-4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SG25f'!$H$4:$H$157)</f>
        <v>6.7161903371813233E-8</v>
      </c>
      <c r="D48" s="7">
        <f>+IFERROR(+C48*('Regions &amp; Poverty'!$K48/100),"")</f>
        <v>1.0074285505771984E-9</v>
      </c>
      <c r="E48" s="7">
        <f>+IFERROR(+C48*('Regions &amp; Poverty'!$K48/100)*('Regions &amp; Poverty'!$M48/100),"")</f>
        <v>2.0148571011543969E-12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SG25f'!$H$4:$H$157)</f>
        <v>1.9282248795318995E-5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SG25f'!$H$4:$H$157)</f>
        <v>2.4113746416904026E-3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SG25f'!$H$4:$H$157)</f>
        <v>3.3149368862310329E-5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SG25f'!$H$4:$H$157)</f>
        <v>7.151213945772242E-6</v>
      </c>
      <c r="D52" s="7">
        <f>+IFERROR(+C52*('Regions &amp; Poverty'!$K52/100),"")</f>
        <v>5.9355075749909607E-7</v>
      </c>
      <c r="E52" s="7">
        <f>+IFERROR(+C52*('Regions &amp; Poverty'!$K52/100)*('Regions &amp; Poverty'!$M52/100),"")</f>
        <v>1.3058116664980115E-8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SG25f'!$H$4:$H$157)</f>
        <v>3.70245031328783E-4</v>
      </c>
      <c r="D53" s="7">
        <f>+IFERROR(+C53*('Regions &amp; Poverty'!$K53/100),"")</f>
        <v>5.0353324260714488E-5</v>
      </c>
      <c r="E53" s="7">
        <f>+IFERROR(+C53*('Regions &amp; Poverty'!$K53/100)*('Regions &amp; Poverty'!$M53/100),"")</f>
        <v>2.0141329704285795E-6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SG25f'!$H$4:$H$157)</f>
        <v>1.6126825148740688E-4</v>
      </c>
      <c r="D54" s="7">
        <f>+IFERROR(+C54*('Regions &amp; Poverty'!$K54/100),"")</f>
        <v>5.6927692775054627E-5</v>
      </c>
      <c r="E54" s="7">
        <f>+IFERROR(+C54*('Regions &amp; Poverty'!$K54/100)*('Regions &amp; Poverty'!$M54/100),"")</f>
        <v>5.8635523558306269E-6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SG25f'!$H$4:$H$157)</f>
        <v>2.4588587709737751E-5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SG25f'!$H$4:$H$157)</f>
        <v>1.1658074963600574E-5</v>
      </c>
      <c r="D56" s="7">
        <f>+IFERROR(+C56*('Regions &amp; Poverty'!$K56/100),"")</f>
        <v>7.822568300575985E-6</v>
      </c>
      <c r="E56" s="7">
        <f>+IFERROR(+C56*('Regions &amp; Poverty'!$K56/100)*('Regions &amp; Poverty'!$M56/100),"")</f>
        <v>2.3858833316756753E-6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SG25f'!$H$4:$H$157)</f>
        <v>3.3955986158018035E-5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SG25f'!$H$4:$H$157)</f>
        <v>1.0110770078765331E-4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SG25f'!$H$4:$H$157)</f>
        <v>1.5328174761083117E-8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SG25f'!$H$4:$H$157)</f>
        <v>1.7897162575510684E-6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SG25f'!$H$4:$H$157)</f>
        <v>3.5447956011687501E-6</v>
      </c>
      <c r="D61" s="7">
        <f>+IFERROR(+C61*('Regions &amp; Poverty'!$K61/100),"")</f>
        <v>3.3675558211103127E-7</v>
      </c>
      <c r="E61" s="7">
        <f>+IFERROR(+C61*('Regions &amp; Poverty'!$K61/100)*('Regions &amp; Poverty'!$M61/100),"")</f>
        <v>9.4291562991088748E-9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SG25f'!$H$4:$H$157)</f>
        <v>1.5552992321971742E-6</v>
      </c>
      <c r="D62" s="7">
        <f>+IFERROR(+C62*('Regions &amp; Poverty'!$K62/100),"")</f>
        <v>2.7684326333109704E-7</v>
      </c>
      <c r="E62" s="7">
        <f>+IFERROR(+C62*('Regions &amp; Poverty'!$K62/100)*('Regions &amp; Poverty'!$M62/100),"")</f>
        <v>1.7717968853190212E-8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SG25f'!$H$4:$H$157)</f>
        <v>1.9456645913632752E-5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SG25f'!$H$4:$H$157)</f>
        <v>8.0952755825446993E-7</v>
      </c>
      <c r="D64" s="7">
        <f>+IFERROR(+C64*('Regions &amp; Poverty'!$K64/100),"")</f>
        <v>2.0157236200536301E-7</v>
      </c>
      <c r="E64" s="7">
        <f>+IFERROR(+C64*('Regions &amp; Poverty'!$K64/100)*('Regions &amp; Poverty'!$M64/100),"")</f>
        <v>1.612578896042904E-8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SG25f'!$H$4:$H$157)</f>
        <v>2.6473026428107368E-5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SG25f'!$H$4:$H$157)</f>
        <v>5.4604611975165593E-3</v>
      </c>
      <c r="D66" s="7">
        <f>+IFERROR(+C66*('Regions &amp; Poverty'!$K66/100),"")</f>
        <v>4.0953458981374193E-4</v>
      </c>
      <c r="E66" s="7">
        <f>+IFERROR(+C66*('Regions &amp; Poverty'!$K66/100)*('Regions &amp; Poverty'!$M66/100),"")</f>
        <v>5.3239496675786453E-6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SG25f'!$H$4:$H$157)</f>
        <v>0.26425189396291443</v>
      </c>
      <c r="D67" s="7">
        <f>+IFERROR(+C67*('Regions &amp; Poverty'!$K67/100),"")</f>
        <v>5.6021401520137855E-2</v>
      </c>
      <c r="E67" s="7">
        <f>+IFERROR(+C67*('Regions &amp; Poverty'!$K67/100)*('Regions &amp; Poverty'!$M67/100),"")</f>
        <v>2.4089202653659277E-3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SG25f'!$H$4:$H$157)</f>
        <v>1.9768868327099261E-5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SG25f'!$H$4:$H$157)</f>
        <v>4.9967286896732332E-3</v>
      </c>
      <c r="D69" s="7">
        <f>+IFERROR(+C69*('Regions &amp; Poverty'!$K69/100),"")</f>
        <v>1.49901860690197E-5</v>
      </c>
      <c r="E69" s="7">
        <f>+IFERROR(+C69*('Regions &amp; Poverty'!$K69/100)*('Regions &amp; Poverty'!$M69/100),"")</f>
        <v>1.4990186069019699E-8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SG25f'!$H$4:$H$157)</f>
        <v>4.6903956306154626E-4</v>
      </c>
      <c r="D70" s="7">
        <f>+IFERROR(+C70*('Regions &amp; Poverty'!$K70/100),"")</f>
        <v>1.1725989076538657E-5</v>
      </c>
      <c r="E70" s="7">
        <f>+IFERROR(+C70*('Regions &amp; Poverty'!$K70/100)*('Regions &amp; Poverty'!$M70/100),"")</f>
        <v>4.6903956306154626E-8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SG25f'!$H$4:$H$157)</f>
        <v>1.4620893437659053E-6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SG25f'!$H$4:$H$157)</f>
        <v>3.6924336364763902E-4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SG25f'!$H$4:$H$157)</f>
        <v>2.8928416393754096E-4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SG25f'!$H$4:$H$157)</f>
        <v>6.8783438816928834E-7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SG25f'!$H$4:$H$157)</f>
        <v>8.3539791522186201E-5</v>
      </c>
      <c r="D75" s="7">
        <f>+IFERROR(+C75*('Regions &amp; Poverty'!$K75/100),"")</f>
        <v>8.3539791522186205E-8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SG25f'!$H$4:$H$157)</f>
        <v>1.2747109913237231E-3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SG25f'!$H$4:$H$157)</f>
        <v>7.7630554733509183E-5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SG25f'!$H$4:$H$157)</f>
        <v>2.0772516219891187E-4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SG25f'!$H$4:$H$157)</f>
        <v>4.4444212185750564E-6</v>
      </c>
      <c r="D79" s="7">
        <f>+IFERROR(+C79*('Regions &amp; Poverty'!$K79/100),"")</f>
        <v>1.1111053046437641E-7</v>
      </c>
      <c r="E79" s="7">
        <f>+IFERROR(+C79*('Regions &amp; Poverty'!$K79/100)*('Regions &amp; Poverty'!$M79/100),"")</f>
        <v>5.5555265232188205E-10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SG25f'!$H$4:$H$157)</f>
        <v>1.6534666153483245E-4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SG25f'!$H$4:$H$157)</f>
        <v>6.7937348633136194E-4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SG25f'!$H$4:$H$157)</f>
        <v>9.3206051706571426E-5</v>
      </c>
      <c r="D82" s="7">
        <f>+IFERROR(+C82*('Regions &amp; Poverty'!$K82/100),"")</f>
        <v>2.115777373739171E-5</v>
      </c>
      <c r="E82" s="7">
        <f>+IFERROR(+C82*('Regions &amp; Poverty'!$K82/100)*('Regions &amp; Poverty'!$M82/100),"")</f>
        <v>1.1002042343443691E-6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SG25f'!$H$4:$H$157)</f>
        <v>9.5279509984549023E-5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SG25f'!$H$4:$H$157)</f>
        <v>2.8604401351423371E-5</v>
      </c>
      <c r="D84" s="7">
        <f>+IFERROR(+C84*('Regions &amp; Poverty'!$K84/100),"")</f>
        <v>1.1041298921649421E-5</v>
      </c>
      <c r="E84" s="7">
        <f>+IFERROR(+C84*('Regions &amp; Poverty'!$K84/100)*('Regions &amp; Poverty'!$M84/100),"")</f>
        <v>1.2918319738329823E-6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SG25f'!$H$4:$H$157)</f>
        <v>1.9927637845162209E-4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SG25f'!$H$4:$H$157)</f>
        <v>1.2555137125115734E-3</v>
      </c>
      <c r="D86" s="7">
        <f>+IFERROR(+C86*('Regions &amp; Poverty'!$K86/100),"")</f>
        <v>4.017643880037035E-5</v>
      </c>
      <c r="E86" s="7">
        <f>+IFERROR(+C86*('Regions &amp; Poverty'!$K86/100)*('Regions &amp; Poverty'!$M86/100),"")</f>
        <v>1.2052931640111106E-7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SG25f'!$H$4:$H$157)</f>
        <v>4.3311344724689297E-6</v>
      </c>
      <c r="D87" s="7">
        <f>+IFERROR(+C87*('Regions &amp; Poverty'!$K87/100),"")</f>
        <v>2.5856872800639511E-6</v>
      </c>
      <c r="E87" s="7">
        <f>+IFERROR(+C87*('Regions &amp; Poverty'!$K87/100)*('Regions &amp; Poverty'!$M87/100),"")</f>
        <v>8.2224855506033648E-7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SG25f'!$H$4:$H$157)</f>
        <v>3.587006454994404E-6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SG25f'!$H$4:$H$157)</f>
        <v>5.6923146751331373E-5</v>
      </c>
      <c r="D89" s="7">
        <f>+IFERROR(+C89*('Regions &amp; Poverty'!$K89/100),"")</f>
        <v>4.4286208172535812E-5</v>
      </c>
      <c r="E89" s="7">
        <f>+IFERROR(+C89*('Regions &amp; Poverty'!$K89/100)*('Regions &amp; Poverty'!$M89/100),"")</f>
        <v>1.736019360363404E-5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SG25f'!$H$4:$H$157)</f>
        <v>2.1656810052534006E-3</v>
      </c>
      <c r="D90" s="7">
        <f>+IFERROR(+C90*('Regions &amp; Poverty'!$K90/100),"")</f>
        <v>6.4970430157602012E-5</v>
      </c>
      <c r="E90" s="7">
        <f>+IFERROR(+C90*('Regions &amp; Poverty'!$K90/100)*('Regions &amp; Poverty'!$M90/100),"")</f>
        <v>5.1976344126081609E-7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SG25f'!$H$4:$H$157)</f>
        <v>1.0757443501121176E-4</v>
      </c>
      <c r="D91" s="7">
        <f>+IFERROR(+C91*('Regions &amp; Poverty'!$K91/100),"")</f>
        <v>5.3034196460527392E-5</v>
      </c>
      <c r="E91" s="7">
        <f>+IFERROR(+C91*('Regions &amp; Poverty'!$K91/100)*('Regions &amp; Poverty'!$M91/100),"")</f>
        <v>8.0611978620001636E-6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SG25f'!$H$4:$H$157)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SG25f'!$H$4:$H$157)</f>
        <v>8.0231216770500216E-6</v>
      </c>
      <c r="D93" s="7">
        <f>+IFERROR(+C93*('Regions &amp; Poverty'!$K93/100),"")</f>
        <v>1.6046243354100044E-8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SG25f'!$H$4:$H$157)</f>
        <v>6.9802469474841114E-4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SG25f'!$H$4:$H$157)</f>
        <v>6.5577175470164819E-5</v>
      </c>
      <c r="D95" s="7">
        <f>+IFERROR(+C95*('Regions &amp; Poverty'!$K95/100),"")</f>
        <v>4.5051519548003231E-5</v>
      </c>
      <c r="E95" s="7">
        <f>+IFERROR(+C95*('Regions &amp; Poverty'!$K95/100)*('Regions &amp; Poverty'!$M95/100),"")</f>
        <v>1.4146177138073015E-5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SG25f'!$H$4:$H$157)</f>
        <v>5.5755678755189909E-5</v>
      </c>
      <c r="D96" s="7">
        <f>+IFERROR(+C96*('Regions &amp; Poverty'!$K96/100),"")</f>
        <v>3.289585046556205E-6</v>
      </c>
      <c r="E96" s="7">
        <f>+IFERROR(+C96*('Regions &amp; Poverty'!$K96/100)*('Regions &amp; Poverty'!$M96/100),"")</f>
        <v>4.6054190651786868E-8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SG25f'!$H$4:$H$157)</f>
        <v>6.7204755445974144E-5</v>
      </c>
      <c r="D97" s="7">
        <f>+IFERROR(+C97*('Regions &amp; Poverty'!$K97/100),"")</f>
        <v>4.7648171611195674E-5</v>
      </c>
      <c r="E97" s="7">
        <f>+IFERROR(+C97*('Regions &amp; Poverty'!$K97/100)*('Regions &amp; Poverty'!$M97/100),"")</f>
        <v>1.5866841146528159E-5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SG25f'!$H$4:$H$157)</f>
        <v>1.6363172556685041E-3</v>
      </c>
      <c r="D98" s="7">
        <f>+IFERROR(+C98*('Regions &amp; Poverty'!$K98/100),"")</f>
        <v>4.9089517670055125E-6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SG25f'!$H$4:$H$157)</f>
        <v>1.748491480103437E-5</v>
      </c>
      <c r="D99" s="7">
        <f>+IFERROR(+C99*('Regions &amp; Poverty'!$K99/100),"")</f>
        <v>3.951590745033768E-6</v>
      </c>
      <c r="E99" s="7">
        <f>+IFERROR(+C99*('Regions &amp; Poverty'!$K99/100)*('Regions &amp; Poverty'!$M99/100),"")</f>
        <v>2.6475657991726249E-7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SG25f'!$H$4:$H$157)</f>
        <v>9.3562350149918171E-5</v>
      </c>
      <c r="D100" s="7">
        <f>+IFERROR(+C100*('Regions &amp; Poverty'!$K100/100),"")</f>
        <v>4.2570869318212766E-5</v>
      </c>
      <c r="E100" s="7">
        <f>+IFERROR(+C100*('Regions &amp; Poverty'!$K100/100)*('Regions &amp; Poverty'!$M100/100),"")</f>
        <v>5.7896382272769369E-6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SG25f'!$H$4:$H$157)</f>
        <v>3.0180541873047282E-3</v>
      </c>
      <c r="D101" s="7">
        <f>+IFERROR(+C101*('Regions &amp; Poverty'!$K101/100),"")</f>
        <v>1.6146589902080297E-3</v>
      </c>
      <c r="E101" s="7">
        <f>+IFERROR(+C101*('Regions &amp; Poverty'!$K101/100)*('Regions &amp; Poverty'!$M101/100),"")</f>
        <v>3.5199565986535048E-4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SG25f'!$H$4:$H$157)</f>
        <v>9.0047545739072519E-7</v>
      </c>
      <c r="D102" s="7">
        <f>+IFERROR(+C102*('Regions &amp; Poverty'!$K102/100),"")</f>
        <v>3.2417116466066111E-8</v>
      </c>
      <c r="E102" s="7">
        <f>+IFERROR(+C102*('Regions &amp; Poverty'!$K102/100)*('Regions &amp; Poverty'!$M102/100),"")</f>
        <v>2.9175404819459503E-10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SG25f'!$H$4:$H$157)</f>
        <v>6.643435474727067E-5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SG25f'!$H$4:$H$157)</f>
        <v>2.6796199290475861E-5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SG25f'!$H$4:$H$157)</f>
        <v>6.5143024152217333E-3</v>
      </c>
      <c r="D105" s="7">
        <f>+IFERROR(+C105*('Regions &amp; Poverty'!$K105/100),"")</f>
        <v>9.7714536228326004E-4</v>
      </c>
      <c r="E105" s="7">
        <f>+IFERROR(+C105*('Regions &amp; Poverty'!$K105/100)*('Regions &amp; Poverty'!$M105/100),"")</f>
        <v>2.9314360868497801E-5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SG25f'!$H$4:$H$157)</f>
        <v>4.2457565859107819E-6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SG25f'!$H$4:$H$157)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SG25f'!$H$4:$H$157)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SG25f'!$H$4:$H$157)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SG25f'!$H$4:$H$157)</f>
        <v>1.8836779989164707E-7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SG25f'!$H$4:$H$157)</f>
        <v>9.2540004127752648E-4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SG25f'!$H$4:$H$157)</f>
        <v>1.4834027798379506E-2</v>
      </c>
      <c r="D112" s="7">
        <f>+IFERROR(+C112*('Regions &amp; Poverty'!$K112/100),"")</f>
        <v>9.0487569570114987E-4</v>
      </c>
      <c r="E112" s="7">
        <f>+IFERROR(+C112*('Regions &amp; Poverty'!$K112/100)*('Regions &amp; Poverty'!$M112/100),"")</f>
        <v>8.1438812613103501E-6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SG25f'!$H$4:$H$157)</f>
        <v>3.4967082693990789E-6</v>
      </c>
      <c r="D113" s="7">
        <f>+IFERROR(+C113*('Regions &amp; Poverty'!$K113/100),"")</f>
        <v>7.6927581926779737E-8</v>
      </c>
      <c r="E113" s="7">
        <f>+IFERROR(+C113*('Regions &amp; Poverty'!$K113/100)*('Regions &amp; Poverty'!$M113/100),"")</f>
        <v>4.6156549156067843E-10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SG25f'!$H$4:$H$157)</f>
        <v>1.0253836122568417E-3</v>
      </c>
      <c r="D114" s="7">
        <f>+IFERROR(+C114*('Regions &amp; Poverty'!$K114/100),"")</f>
        <v>3.0761508367705251E-5</v>
      </c>
      <c r="E114" s="7">
        <f>+IFERROR(+C114*('Regions &amp; Poverty'!$K114/100)*('Regions &amp; Poverty'!$M114/100),"")</f>
        <v>2.4609206694164201E-7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SG25f'!$H$4:$H$157)</f>
        <v>1.4698859310855884E-3</v>
      </c>
      <c r="D115" s="7">
        <f>+IFERROR(+C115*('Regions &amp; Poverty'!$K115/100),"")</f>
        <v>1.2200053228010385E-4</v>
      </c>
      <c r="E115" s="7">
        <f>+IFERROR(+C115*('Regions &amp; Poverty'!$K115/100)*('Regions &amp; Poverty'!$M115/100),"")</f>
        <v>1.9520085164816616E-6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SG25f'!$H$4:$H$157)</f>
        <v>5.6195869516923757E-7</v>
      </c>
      <c r="D116" s="7">
        <f>+IFERROR(+C116*('Regions &amp; Poverty'!$K116/100),"")</f>
        <v>2.1354430416431027E-7</v>
      </c>
      <c r="E116" s="7">
        <f>+IFERROR(+C116*('Regions &amp; Poverty'!$K116/100)*('Regions &amp; Poverty'!$M116/100),"")</f>
        <v>3.1604557016317923E-8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SG25f'!$H$4:$H$157)</f>
        <v>8.9249955600386783E-5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SG25f'!$H$4:$H$157)</f>
        <v>8.9034696879544022E-5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SG25f'!$H$4:$H$157)</f>
        <v>2.3839332447137818E-5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SG25f'!$H$4:$H$157)</f>
        <v>9.5377354137503914E-6</v>
      </c>
      <c r="D120" s="7">
        <f>+IFERROR(+C120*('Regions &amp; Poverty'!$K120/100),"")</f>
        <v>2.3844338534375981E-7</v>
      </c>
      <c r="E120" s="7">
        <f>+IFERROR(+C120*('Regions &amp; Poverty'!$K120/100)*('Regions &amp; Poverty'!$M120/100),"")</f>
        <v>1.6691036974063184E-9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SG25f'!$H$4:$H$157)</f>
        <v>3.4086641339257755E-5</v>
      </c>
      <c r="D121" s="7">
        <f>+IFERROR(+C121*('Regions &amp; Poverty'!$K121/100),"")</f>
        <v>6.8173282678515506E-8</v>
      </c>
      <c r="E121" s="7">
        <f>+IFERROR(+C121*('Regions &amp; Poverty'!$K121/100)*('Regions &amp; Poverty'!$M121/100),"")</f>
        <v>6.8173282678515503E-11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SG25f'!$H$4:$H$157)</f>
        <v>1.3956469270856489E-3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SG25f'!$H$4:$H$157)</f>
        <v>5.8748626823814452E-5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SG25f'!$H$4:$H$157)</f>
        <v>1.2705288508602992E-2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SG25f'!$H$4:$H$157)</f>
        <v>3.6579937660652861E-5</v>
      </c>
      <c r="D125" s="7">
        <f>+IFERROR(+C125*('Regions &amp; Poverty'!$K125/100),"")</f>
        <v>2.2094282347034329E-5</v>
      </c>
      <c r="E125" s="7">
        <f>+IFERROR(+C125*('Regions &amp; Poverty'!$K125/100)*('Regions &amp; Poverty'!$M125/100),"")</f>
        <v>5.2363449162471355E-6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SG25f'!$H$4:$H$157)</f>
        <v>1.1318837917776504E-3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SG25f'!$H$4:$H$157)</f>
        <v>2.68693754832812E-4</v>
      </c>
      <c r="D127" s="7">
        <f>+IFERROR(+C127*('Regions &amp; Poverty'!$K127/100),"")</f>
        <v>4.0035369470088989E-5</v>
      </c>
      <c r="E127" s="7">
        <f>+IFERROR(+C127*('Regions &amp; Poverty'!$K127/100)*('Regions &amp; Poverty'!$M127/100),"")</f>
        <v>1.6014147788035597E-6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SG25f'!$H$4:$H$157)</f>
        <v>1.5470549414162114E-4</v>
      </c>
      <c r="D128" s="7">
        <f>+IFERROR(+C128*('Regions &amp; Poverty'!$K128/100),"")</f>
        <v>5.8788087773816034E-5</v>
      </c>
      <c r="E128" s="7">
        <f>+IFERROR(+C128*('Regions &amp; Poverty'!$K128/100)*('Regions &amp; Poverty'!$M128/100),"")</f>
        <v>7.5248752350484526E-6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SG25f'!$H$4:$H$157)</f>
        <v>4.164487252553228E-8</v>
      </c>
      <c r="D129" s="7">
        <f>+IFERROR(+C129*('Regions &amp; Poverty'!$K129/100),"")</f>
        <v>1.0452863003908602E-8</v>
      </c>
      <c r="E129" s="7">
        <f>+IFERROR(+C129*('Regions &amp; Poverty'!$K129/100)*('Regions &amp; Poverty'!$M129/100),"")</f>
        <v>7.1079468426578505E-10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SG25f'!$H$4:$H$157)</f>
        <v>4.3079653565560041E-5</v>
      </c>
      <c r="D130" s="7">
        <f>+IFERROR(+C130*('Regions &amp; Poverty'!$K130/100),"")</f>
        <v>2.2530658814787903E-5</v>
      </c>
      <c r="E130" s="7">
        <f>+IFERROR(+C130*('Regions &amp; Poverty'!$K130/100)*('Regions &amp; Poverty'!$M130/100),"")</f>
        <v>3.7626200220695793E-6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SG25f'!$H$4:$H$157)</f>
        <v>1.5342539593943858E-6</v>
      </c>
      <c r="D131" s="7">
        <f>+IFERROR(+C131*('Regions &amp; Poverty'!$K131/100),"")</f>
        <v>4.9096126700620343E-8</v>
      </c>
      <c r="E131" s="7">
        <f>+IFERROR(+C131*('Regions &amp; Poverty'!$K131/100)*('Regions &amp; Poverty'!$M131/100),"")</f>
        <v>1.9638450680248139E-10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SG25f'!$H$4:$H$157)</f>
        <v>8.6457535518153887E-7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SG25f'!$H$4:$H$157)</f>
        <v>2.0356739267649148E-3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SG25f'!$H$4:$H$157)</f>
        <v>2.955490587959901E-5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SG25f'!$H$4:$H$157)</f>
        <v>5.8761384314373652E-6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SG25f'!$H$4:$H$157)</f>
        <v>4.0120607658480346E-5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SG25f'!$H$4:$H$157)</f>
        <v>4.5270482985938985E-6</v>
      </c>
      <c r="D137" s="7">
        <f>+IFERROR(+C137*('Regions &amp; Poverty'!$K137/100),"")</f>
        <v>1.9013602854094373E-6</v>
      </c>
      <c r="E137" s="7">
        <f>+IFERROR(+C137*('Regions &amp; Poverty'!$K137/100)*('Regions &amp; Poverty'!$M137/100),"")</f>
        <v>3.156258073779666E-7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SG25f'!$H$4:$H$157)</f>
        <v>1.8945335736075214E-3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SG25f'!$H$4:$H$157)</f>
        <v>3.3404364007405029E-5</v>
      </c>
      <c r="D139" s="7">
        <f>+IFERROR(+C139*('Regions &amp; Poverty'!$K139/100),"")</f>
        <v>1.2827275778843532E-5</v>
      </c>
      <c r="E139" s="7">
        <f>+IFERROR(+C139*('Regions &amp; Poverty'!$K139/100)*('Regions &amp; Poverty'!$M139/100),"")</f>
        <v>1.9625731941630602E-6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SG25f'!$H$4:$H$157)</f>
        <v>3.9561815948870599E-5</v>
      </c>
      <c r="D140" s="7">
        <f>+IFERROR(+C140*('Regions &amp; Poverty'!$K140/100),"")</f>
        <v>1.9424851630895462E-5</v>
      </c>
      <c r="E140" s="7">
        <f>+IFERROR(+C140*('Regions &amp; Poverty'!$K140/100)*('Regions &amp; Poverty'!$M140/100),"")</f>
        <v>3.8655454745481964E-6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SG25f'!$H$4:$H$157)</f>
        <v>2.3465707163193819E-3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SG25f'!$H$4:$H$157)</f>
        <v>1.4176738827502326E-5</v>
      </c>
      <c r="D142" s="7">
        <f>+IFERROR(+C142*('Regions &amp; Poverty'!$K142/100),"")</f>
        <v>6.6630672489260927E-7</v>
      </c>
      <c r="E142" s="7">
        <f>+IFERROR(+C142*('Regions &amp; Poverty'!$K142/100)*('Regions &amp; Poverty'!$M142/100),"")</f>
        <v>6.6630672489260927E-9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SG25f'!$H$4:$H$157)</f>
        <v>2.3719769514591958E-5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SG25f'!$H$4:$H$157)</f>
        <v>7.2893233989232941E-6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SG25f'!$H$4:$H$157)</f>
        <v>1.9997162074095526E-4</v>
      </c>
      <c r="D145" s="7">
        <f>+IFERROR(+C145*('Regions &amp; Poverty'!$K145/100),"")</f>
        <v>3.9994324148191057E-6</v>
      </c>
      <c r="E145" s="7">
        <f>+IFERROR(+C145*('Regions &amp; Poverty'!$K145/100)*('Regions &amp; Poverty'!$M145/100),"")</f>
        <v>1.5997729659276423E-8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SG25f'!$H$4:$H$157)</f>
        <v>3.5336770725420921E-2</v>
      </c>
      <c r="D146" s="7">
        <f>+IFERROR(+C146*('Regions &amp; Poverty'!$K146/100),"")</f>
        <v>1.0601031217626277E-4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SG25f'!$H$4:$H$157)</f>
        <v>1.8379539860813846E-4</v>
      </c>
      <c r="D147" s="7">
        <f>+IFERROR(+C147*('Regions &amp; Poverty'!$K147/100),"")</f>
        <v>9.0243540716595979E-5</v>
      </c>
      <c r="E147" s="7">
        <f>+IFERROR(+C147*('Regions &amp; Poverty'!$K147/100)*('Regions &amp; Poverty'!$M147/100),"")</f>
        <v>1.389750527035578E-5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SG25f'!$H$4:$H$157)</f>
        <v>1.2846293856751004E-4</v>
      </c>
      <c r="D148" s="7">
        <f>+IFERROR(+C148*('Regions &amp; Poverty'!$K148/100),"")</f>
        <v>4.444817674435848E-5</v>
      </c>
      <c r="E148" s="7">
        <f>+IFERROR(+C148*('Regions &amp; Poverty'!$K148/100)*('Regions &amp; Poverty'!$M148/100),"")</f>
        <v>4.5781622046689241E-6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SG25f'!$H$4:$H$157)</f>
        <v>2.3690044612045214E-4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SG25f'!$H$4:$H$157)</f>
        <v>9.5267148969240651E-5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SG25f'!$H$4:$H$157)</f>
        <v>1.0297205068053238E-5</v>
      </c>
      <c r="D151" s="7">
        <f>+IFERROR(+C151*('Regions &amp; Poverty'!$K151/100),"")</f>
        <v>3.0891615204159712E-8</v>
      </c>
      <c r="E151" s="7">
        <f>+IFERROR(+C151*('Regions &amp; Poverty'!$K151/100)*('Regions &amp; Poverty'!$M151/100),"")</f>
        <v>3.0891615204159715E-11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SG25f'!$H$4:$H$157)</f>
        <v>1.3788667988854E-3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SG25f'!$H$4:$H$157)</f>
        <v>8.957005956881269E-5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SG25f'!$H$4:$H$157)</f>
        <v>7.6164412582387333E-5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SG25f'!$H$4:$H$157)</f>
        <v>1.4067294925039608E-3</v>
      </c>
      <c r="D155" s="7">
        <f>+IFERROR(+C155*('Regions &amp; Poverty'!$K155/100),"")</f>
        <v>3.9388425790110896E-5</v>
      </c>
      <c r="E155" s="7">
        <f>+IFERROR(+C155*('Regions &amp; Poverty'!$K155/100)*('Regions &amp; Poverty'!$M155/100),"")</f>
        <v>2.3633055474066538E-7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SG25f'!$H$4:$H$157)</f>
        <v>2.5326102358434539E-8</v>
      </c>
      <c r="D156" s="7">
        <f>+IFERROR(+C156*('Regions &amp; Poverty'!$K156/100),"")</f>
        <v>3.3177194089549248E-9</v>
      </c>
      <c r="E156" s="7">
        <f>+IFERROR(+C156*('Regions &amp; Poverty'!$K156/100)*('Regions &amp; Poverty'!$M156/100),"")</f>
        <v>1.0948474049551252E-10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SG25f'!$H$4:$H$157)</f>
        <v>1.5123047278486025E-4</v>
      </c>
      <c r="D157" s="7">
        <f>+IFERROR(+C157*('Regions &amp; Poverty'!$K157/100),"")</f>
        <v>2.8431328883553728E-5</v>
      </c>
      <c r="E157" s="7">
        <f>+IFERROR(+C157*('Regions &amp; Poverty'!$K157/100)*('Regions &amp; Poverty'!$M157/100),"")</f>
        <v>1.2794097997599178E-6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SG25f'!$H$4:$H$157)</f>
        <v>5.8304360107405608E-4</v>
      </c>
      <c r="D158" s="7">
        <f>+IFERROR(+C158*('Regions &amp; Poverty'!$K158/100),"")</f>
        <v>9.6785237778293314E-5</v>
      </c>
      <c r="E158" s="7">
        <f>+IFERROR(+C158*('Regions &amp; Poverty'!$K158/100)*('Regions &amp; Poverty'!$M158/100),"")</f>
        <v>4.7424766511363723E-6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SG25f'!$H$4:$H$157)</f>
        <v>6.0440290568858394E-5</v>
      </c>
      <c r="D159" s="7">
        <f>+IFERROR(+C159*('Regions &amp; Poverty'!$K159/100),"")</f>
        <v>3.4753167077093572E-5</v>
      </c>
      <c r="E159" s="7">
        <f>+IFERROR(+C159*('Regions &amp; Poverty'!$K159/100)*('Regions &amp; Poverty'!$M159/100),"")</f>
        <v>1.0252184287742602E-5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SG25f'!$H$4:$H$157)</f>
        <v>1.0411194658374139E-5</v>
      </c>
      <c r="D160" s="7">
        <f>+IFERROR(+C160*('Regions &amp; Poverty'!$K160/100),"")</f>
        <v>2.2279956568920659E-6</v>
      </c>
      <c r="E160" s="7">
        <f>+IFERROR(+C160*('Regions &amp; Poverty'!$K160/100)*('Regions &amp; Poverty'!$M160/100),"")</f>
        <v>1.1585577415838743E-7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0.50900240760970439</v>
      </c>
      <c r="D162" s="37">
        <f t="shared" si="0"/>
        <v>7.483803655890886E-2</v>
      </c>
      <c r="E162" s="37">
        <f t="shared" si="0"/>
        <v>3.5245479842587728E-3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9.25314994691601E-4</v>
      </c>
      <c r="D167" s="37">
        <f>+SUMIF('Regions &amp; Poverty'!$F$3:$F$160,$B167,D$3:D$160)</f>
        <v>3.3163721548569398E-4</v>
      </c>
      <c r="E167" s="37">
        <f>+SUMIF('Regions &amp; Poverty'!$F$3:$F$160,$B167,E$3:E$160)</f>
        <v>6.1716747098620724E-5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8.1721308772301441E-3</v>
      </c>
      <c r="D168" s="37">
        <f>+SUMIF('Regions &amp; Poverty'!$F$3:$F$160,$B168,D$3:D$160)</f>
        <v>2.632220622527113E-3</v>
      </c>
      <c r="E168" s="37">
        <f>+SUMIF('Regions &amp; Poverty'!$F$3:$F$160,$B168,E$3:E$160)</f>
        <v>2.410672448584033E-4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9.0079344663704917E-4</v>
      </c>
      <c r="D170" s="37">
        <f>+SUMIF('Regions &amp; Poverty'!$F$3:$F$160,$B170,D$3:D$160)</f>
        <v>2.8480567184202793E-4</v>
      </c>
      <c r="E170" s="37">
        <f>+SUMIF('Regions &amp; Poverty'!$F$3:$F$160,$B170,E$3:E$160)</f>
        <v>6.4212014097503561E-5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4.7102798953827059E-3</v>
      </c>
      <c r="D172" s="37">
        <f>+SUMIF('Regions &amp; Poverty'!$F$3:$F$160,$B172,D$3:D$160)</f>
        <v>2.1529274233087494E-3</v>
      </c>
      <c r="E172" s="37">
        <f>+SUMIF('Regions &amp; Poverty'!$F$3:$F$160,$B172,E$3:E$160)</f>
        <v>4.1882523010402855E-4</v>
      </c>
      <c r="F172" s="37"/>
    </row>
    <row r="173" spans="1:7" x14ac:dyDescent="0.35">
      <c r="A173" s="10" t="s">
        <v>352</v>
      </c>
      <c r="B173" s="10"/>
      <c r="C173" s="38">
        <f>+SUM(C166:C172)</f>
        <v>1.47085192139415E-2</v>
      </c>
      <c r="D173" s="38">
        <f>+SUM(D166:D172)</f>
        <v>5.4015909331635841E-3</v>
      </c>
      <c r="E173" s="38">
        <f>+SUM(E166:E172)</f>
        <v>7.8582123615855617E-4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1.7657376845538655E-5</v>
      </c>
      <c r="D174" s="37">
        <f>+SUMIF('Regions &amp; Poverty'!$F$3:$F$160,$B174,D$3:D$160)</f>
        <v>3.5376574982816344E-7</v>
      </c>
      <c r="E174" s="37">
        <f>+SUMIF('Regions &amp; Poverty'!$F$3:$F$160,$B174,E$3:E$160)</f>
        <v>1.6886755899543043E-8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2.1796101011089712E-3</v>
      </c>
      <c r="D175" s="37">
        <f>+SUMIF('Regions &amp; Poverty'!$F$3:$F$160,$B175,D$3:D$160)</f>
        <v>6.578730844873869E-5</v>
      </c>
      <c r="E175" s="37">
        <f>+SUMIF('Regions &amp; Poverty'!$F$3:$F$160,$B175,E$3:E$160)</f>
        <v>5.4812930218327938E-7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1.8723666695874663E-3</v>
      </c>
      <c r="D176" s="37">
        <f>+SUMIF('Regions &amp; Poverty'!$F$3:$F$160,$B176,D$3:D$160)</f>
        <v>7.1721567051038137E-5</v>
      </c>
      <c r="E176" s="37">
        <f>+SUMIF('Regions &amp; Poverty'!$F$3:$F$160,$B176,E$3:E$160)</f>
        <v>1.1593168867349937E-6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4.7380584904072027E-4</v>
      </c>
      <c r="D177" s="37">
        <f>+SUMIF('Regions &amp; Poverty'!$F$3:$F$160,$B177,D$3:D$160)</f>
        <v>2.037365150875097E-5</v>
      </c>
      <c r="E177" s="37">
        <f>+SUMIF('Regions &amp; Poverty'!$F$3:$F$160,$B177,E$3:E$160)</f>
        <v>4.0747303017501942E-7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1.3926620869096102E-3</v>
      </c>
      <c r="D178" s="37">
        <f>+SUMIF('Regions &amp; Poverty'!$F$3:$F$160,$B178,D$3:D$160)</f>
        <v>2.2739712600147239E-5</v>
      </c>
      <c r="E178" s="37">
        <f>+SUMIF('Regions &amp; Poverty'!$F$3:$F$160,$B178,E$3:E$160)</f>
        <v>2.2076382602572665E-7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5.9361020834923063E-3</v>
      </c>
      <c r="D179" s="38">
        <f t="shared" ref="D179" si="2">+SUM(D174:D178)</f>
        <v>1.809760053585032E-4</v>
      </c>
      <c r="E179" s="38">
        <f t="shared" ref="E179" si="3">+SUM(E174:E178)</f>
        <v>2.3525698010185621E-6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1.8598625208294493E-3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1.9540844776550848E-3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7.0485225695180023E-2</v>
      </c>
      <c r="D182" s="37">
        <f>+SUMIF('Regions &amp; Poverty'!$F$3:$F$160,$B182,D$3:D$160)</f>
        <v>2.2524374182953037E-3</v>
      </c>
      <c r="E182" s="37">
        <f>+SUMIF('Regions &amp; Poverty'!$F$3:$F$160,$B182,E$3:E$160)</f>
        <v>6.7572641161558493E-6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1.3511206671011846E-2</v>
      </c>
      <c r="D183" s="37">
        <f>+SUMIF('Regions &amp; Poverty'!$F$3:$F$160,$B183,D$3:D$160)</f>
        <v>5.9699027338835388E-4</v>
      </c>
      <c r="E183" s="37">
        <f>+SUMIF('Regions &amp; Poverty'!$F$3:$F$160,$B183,E$3:E$160)</f>
        <v>8.6124929731453423E-6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8.8445937331666461E-7</v>
      </c>
      <c r="D184" s="37">
        <f>+SUMIF('Regions &amp; Poverty'!$F$3:$F$160,$B184,D$3:D$160)</f>
        <v>2.2832231512775102E-7</v>
      </c>
      <c r="E184" s="37">
        <f>+SUMIF('Regions &amp; Poverty'!$F$3:$F$160,$B184,E$3:E$160)</f>
        <v>3.2426851298180372E-8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0.33209973846113944</v>
      </c>
      <c r="D185" s="37">
        <f>+SUMIF('Regions &amp; Poverty'!$F$3:$F$160,$B185,D$3:D$160)</f>
        <v>6.621975052272501E-2</v>
      </c>
      <c r="E185" s="37">
        <f>+SUMIF('Regions &amp; Poverty'!$F$3:$F$160,$B185,E$3:E$160)</f>
        <v>2.7195578193141912E-3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0.4160970552867046</v>
      </c>
      <c r="D186" s="38">
        <f t="shared" ref="D186" si="5">+SUM(D182:D185)</f>
        <v>6.906940653672379E-2</v>
      </c>
      <c r="E186" s="38">
        <f t="shared" ref="E186" si="6">+SUM(E182:E185)</f>
        <v>2.7349600032547904E-3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3.2282349475885705E-3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2.4521407329365645E-3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3.0849541516617286E-4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5.988871095691308E-3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2.7098384535254828E-3</v>
      </c>
      <c r="D191" s="37">
        <f>+SUMIF('Regions &amp; Poverty'!$F$3:$F$160,$B191,D$3:D$160)</f>
        <v>2.2280529193205726E-5</v>
      </c>
      <c r="E191" s="37">
        <f>+SUMIF('Regions &amp; Poverty'!$F$3:$F$160,$B191,E$3:E$160)</f>
        <v>5.0173909962829495E-8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4.5957983049905012E-2</v>
      </c>
      <c r="D192" s="37">
        <f>+SUMIF('Regions &amp; Poverty'!$F$3:$F$160,$B192,D$3:D$160)</f>
        <v>1.6130952927957557E-4</v>
      </c>
      <c r="E192" s="37">
        <f>+SUMIF('Regions &amp; Poverty'!$F$3:$F$160,$B192,E$3:E$160)</f>
        <v>1.3413721154177706E-6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4.8667821503430492E-2</v>
      </c>
      <c r="D193" s="38">
        <f t="shared" ref="D193" si="11">+SUM(D191:D192)</f>
        <v>1.835900584727813E-4</v>
      </c>
      <c r="E193" s="38">
        <f t="shared" ref="E193" si="12">+SUM(E191:E192)</f>
        <v>1.3915460253806E-6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5.2423937536814143E-4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1.4272913591522266E-5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3.3447027050895434E-4</v>
      </c>
      <c r="D196" s="37">
        <f>+SUMIF('Regions &amp; Poverty'!$F$3:$F$160,$B196,D$3:D$160)</f>
        <v>2.4730251901793783E-6</v>
      </c>
      <c r="E196" s="37">
        <f>+SUMIF('Regions &amp; Poverty'!$F$3:$F$160,$B196,E$3:E$160)</f>
        <v>2.2629019027724811E-8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1.2917108868491133E-2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1.326585205259161E-2</v>
      </c>
      <c r="D198" s="38">
        <f t="shared" ref="D198" si="14">+SUM(D195:D197)</f>
        <v>2.4730251901793783E-6</v>
      </c>
      <c r="E198" s="38">
        <f t="shared" ref="E198" si="15">+SUM(E195:E197)</f>
        <v>2.2629019027724811E-8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1.001856205437781E-2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1.3574347467757783E-2</v>
      </c>
      <c r="D201" s="37">
        <f t="shared" ref="D201:E201" si="19">+SUM(D198,D189)</f>
        <v>2.4730251901793783E-6</v>
      </c>
      <c r="E201" s="37">
        <f t="shared" si="19"/>
        <v>2.2629019027724811E-8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0.48574396835807793</v>
      </c>
      <c r="D202" s="37">
        <f t="shared" ref="D202:E202" si="21">+SUM(D173,D179,D182:D185,D193,D196)</f>
        <v>7.4838036558908846E-2</v>
      </c>
      <c r="E202" s="37">
        <f t="shared" si="21"/>
        <v>3.5245479842587733E-3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0.41339227472694756</v>
      </c>
      <c r="D203" s="37">
        <f t="shared" ref="D203:E203" si="23">+SUM(D173,D174:D176,D183:D185,D193,D196)</f>
        <v>7.2542485776504642E-2</v>
      </c>
      <c r="E203" s="37">
        <f t="shared" si="23"/>
        <v>3.5171624832864169E-3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0.5090024076097045</v>
      </c>
      <c r="D204" s="37">
        <f t="shared" ref="D204:E204" si="25">+SUM(D173,D179:D185,D190,D193:D194,D198)</f>
        <v>7.4838036558908846E-2</v>
      </c>
      <c r="E204" s="37">
        <f t="shared" si="25"/>
        <v>3.5245479842587733E-3</v>
      </c>
      <c r="F204" s="3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SG25f'!$I$4:$I$157)</f>
        <v>4.3909385695213479E-2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SG25f'!$I$4:$I$157)</f>
        <v>5.0036723106083522E-2</v>
      </c>
      <c r="D4" s="7">
        <f>+IFERROR(+C4*('Regions &amp; Poverty'!$K4/100),"")</f>
        <v>1.506105365493114E-2</v>
      </c>
      <c r="E4" s="7">
        <f>+IFERROR(+C4*('Regions &amp; Poverty'!$K4/100)*('Regions &amp; Poverty'!$M4/100),"")</f>
        <v>1.4458611508733894E-3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SG25f'!$I$4:$I$157)</f>
        <v>6.1686375081367473E-3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SG25f'!$I$4:$I$157)</f>
        <v>7.8344277305614551E-2</v>
      </c>
      <c r="D6" s="7">
        <f>+IFERROR(+C6*('Regions &amp; Poverty'!$K6/100),"")</f>
        <v>1.3318527141954475E-3</v>
      </c>
      <c r="E6" s="7">
        <f>+IFERROR(+C6*('Regions &amp; Poverty'!$K6/100)*('Regions &amp; Poverty'!$M6/100),"")</f>
        <v>1.3318527141954475E-5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SG25f'!$I$4:$I$157)</f>
        <v>6.8347358622548489E-3</v>
      </c>
      <c r="D7" s="7">
        <f>+IFERROR(+C7*('Regions &amp; Poverty'!$K7/100),"")</f>
        <v>2.1871154759215517E-4</v>
      </c>
      <c r="E7" s="7">
        <f>+IFERROR(+C7*('Regions &amp; Poverty'!$K7/100)*('Regions &amp; Poverty'!$M7/100),"")</f>
        <v>6.5613464277646551E-7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SG25f'!$I$4:$I$157)</f>
        <v>1.1534143611697767E-2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SG25f'!$I$4:$I$157)</f>
        <v>7.2048818706411475E-3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SG25f'!$I$4:$I$157)</f>
        <v>8.9284833992640776E-3</v>
      </c>
      <c r="D10" s="7">
        <f>+IFERROR(+C10*('Regions &amp; Poverty'!$K10/100),"")</f>
        <v>4.4642416996320392E-5</v>
      </c>
      <c r="E10" s="7">
        <f>+IFERROR(+C10*('Regions &amp; Poverty'!$K10/100)*('Regions &amp; Poverty'!$M10/100),"")</f>
        <v>8.9284833992640781E-8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SG25f'!$I$4:$I$157)</f>
        <v>9.1324455318568861E-3</v>
      </c>
      <c r="D11" s="7">
        <f>+IFERROR(+C11*('Regions &amp; Poverty'!$K11/100),"")</f>
        <v>6.7306123569785253E-3</v>
      </c>
      <c r="E11" s="7">
        <f>+IFERROR(+C11*('Regions &amp; Poverty'!$K11/100)*('Regions &amp; Poverty'!$M11/100),"")</f>
        <v>2.1807184036610424E-3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SG25f'!$I$4:$I$157)</f>
        <v>5.629278250835687E-2</v>
      </c>
      <c r="D12" s="7">
        <f>+IFERROR(+C12*('Regions &amp; Poverty'!$K12/100),"")</f>
        <v>2.7864927341636651E-2</v>
      </c>
      <c r="E12" s="7">
        <f>+IFERROR(+C12*('Regions &amp; Poverty'!$K12/100)*('Regions &amp; Poverty'!$M12/100),"")</f>
        <v>6.241743724526609E-3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SG25f'!$I$4:$I$157)</f>
        <v>9.848384523756458E-2</v>
      </c>
      <c r="D13" s="7">
        <f>+IFERROR(+C13*('Regions &amp; Poverty'!$K13/100),"")</f>
        <v>4.3037440368815724E-2</v>
      </c>
      <c r="E13" s="7">
        <f>+IFERROR(+C13*('Regions &amp; Poverty'!$K13/100)*('Regions &amp; Poverty'!$M13/100),"")</f>
        <v>4.7771558809385451E-3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SG25f'!$I$4:$I$157)</f>
        <v>0.15616823995057694</v>
      </c>
      <c r="D14" s="7">
        <f>+IFERROR(+C14*('Regions &amp; Poverty'!$K14/100),"")</f>
        <v>2.8891124390856733E-2</v>
      </c>
      <c r="E14" s="7">
        <f>+IFERROR(+C14*('Regions &amp; Poverty'!$K14/100)*('Regions &amp; Poverty'!$M14/100),"")</f>
        <v>9.5340710489827223E-4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SG25f'!$I$4:$I$157)</f>
        <v>7.3312973628605052E-3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SG25f'!$I$4:$I$157)</f>
        <v>1.9981284241475123E-2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SG25f'!$I$4:$I$157)</f>
        <v>4.729067780111079E-3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SG25f'!$I$4:$I$157)</f>
        <v>9.4988338243884533E-3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SG25f'!$I$4:$I$157)</f>
        <v>3.3193131407544098E-3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SG25f'!$I$4:$I$157)</f>
        <v>1.1859372159912972E-2</v>
      </c>
      <c r="D20" s="7">
        <f>+IFERROR(+C20*('Regions &amp; Poverty'!$K20/100),"")</f>
        <v>8.4201542335382096E-4</v>
      </c>
      <c r="E20" s="7">
        <f>+IFERROR(+C20*('Regions &amp; Poverty'!$K20/100)*('Regions &amp; Poverty'!$M20/100),"")</f>
        <v>2.8628524394029916E-5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SG25f'!$I$4:$I$157)</f>
        <v>0.17629849083951998</v>
      </c>
      <c r="D21" s="7">
        <f>+IFERROR(+C21*('Regions &amp; Poverty'!$K21/100),"")</f>
        <v>7.5808351060993586E-3</v>
      </c>
      <c r="E21" s="7">
        <f>+IFERROR(+C21*('Regions &amp; Poverty'!$K21/100)*('Regions &amp; Poverty'!$M21/100),"")</f>
        <v>1.5161670212198718E-4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SG25f'!$I$4:$I$157)</f>
        <v>8.6141616947408867E-3</v>
      </c>
      <c r="D22" s="7">
        <f>+IFERROR(+C22*('Regions &amp; Poverty'!$K22/100),"")</f>
        <v>1.8951155728429953E-4</v>
      </c>
      <c r="E22" s="7">
        <f>+IFERROR(+C22*('Regions &amp; Poverty'!$K22/100)*('Regions &amp; Poverty'!$M22/100),"")</f>
        <v>7.5804622913719813E-7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SG25f'!$I$4:$I$157)</f>
        <v>5.198372643712737E-2</v>
      </c>
      <c r="D23" s="7">
        <f>+IFERROR(+C23*('Regions &amp; Poverty'!$K23/100),"")</f>
        <v>9.4610382115571812E-3</v>
      </c>
      <c r="E23" s="7">
        <f>+IFERROR(+C23*('Regions &amp; Poverty'!$K23/100)*('Regions &amp; Poverty'!$M23/100),"")</f>
        <v>5.4874021627031647E-4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SG25f'!$I$4:$I$157)</f>
        <v>3.9796100529750304E-3</v>
      </c>
      <c r="D24" s="7">
        <f>+IFERROR(+C24*('Regions &amp; Poverty'!$K24/100),"")</f>
        <v>2.6384814651224447E-3</v>
      </c>
      <c r="E24" s="7">
        <f>+IFERROR(+C24*('Regions &amp; Poverty'!$K24/100)*('Regions &amp; Poverty'!$M24/100),"")</f>
        <v>8.7333736495552919E-4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SG25f'!$I$4:$I$157)</f>
        <v>1.3446610867088619E-2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SG25f'!$I$4:$I$157)</f>
        <v>2.2284891082198967E-2</v>
      </c>
      <c r="D26" s="7">
        <f>+IFERROR(+C26*('Regions &amp; Poverty'!$K26/100),"")</f>
        <v>2.8970358406858661E-4</v>
      </c>
      <c r="E26" s="7">
        <f>+IFERROR(+C26*('Regions &amp; Poverty'!$K26/100)*('Regions &amp; Poverty'!$M26/100),"")</f>
        <v>2.317628672548693E-6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SG25f'!$I$4:$I$157)</f>
        <v>3.9743284890671498</v>
      </c>
      <c r="D27" s="7">
        <f>+IFERROR(+C27*('Regions &amp; Poverty'!$K27/100),"")</f>
        <v>0.12717851165014879</v>
      </c>
      <c r="E27" s="7">
        <f>+IFERROR(+C27*('Regions &amp; Poverty'!$K27/100)*('Regions &amp; Poverty'!$M27/100),"")</f>
        <v>3.8153553495044637E-4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SG25f'!$I$4:$I$157)</f>
        <v>4.4449104297043848E-3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SG25f'!$I$4:$I$157)</f>
        <v>0.17594683749316067</v>
      </c>
      <c r="D29" s="7">
        <f>+IFERROR(+C29*('Regions &amp; Poverty'!$K29/100),"")</f>
        <v>4.908916766059182E-2</v>
      </c>
      <c r="E29" s="7">
        <f>+IFERROR(+C29*('Regions &amp; Poverty'!$K29/100)*('Regions &amp; Poverty'!$M29/100),"")</f>
        <v>4.4180250894532633E-3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SG25f'!$I$4:$I$157)</f>
        <v>0.12049637032591208</v>
      </c>
      <c r="D30" s="7">
        <f>+IFERROR(+C30*('Regions &amp; Poverty'!$K30/100),"")</f>
        <v>2.8919128878218899E-2</v>
      </c>
      <c r="E30" s="7">
        <f>+IFERROR(+C30*('Regions &amp; Poverty'!$K30/100)*('Regions &amp; Poverty'!$M30/100),"")</f>
        <v>2.2267729236228554E-3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SG25f'!$I$4:$I$157)</f>
        <v>2.67367518954689E-2</v>
      </c>
      <c r="D31" s="7">
        <f>+IFERROR(+C31*('Regions &amp; Poverty'!$K31/100),"")</f>
        <v>2.061403571140652E-2</v>
      </c>
      <c r="E31" s="7">
        <f>+IFERROR(+C31*('Regions &amp; Poverty'!$K31/100)*('Regions &amp; Poverty'!$M31/100),"")</f>
        <v>8.0807019988713563E-3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SG25f'!$I$4:$I$157)</f>
        <v>2.3906419920762353E-2</v>
      </c>
      <c r="D32" s="7">
        <f>+IFERROR(+C32*('Regions &amp; Poverty'!$K32/100),"")</f>
        <v>8.8453753706820709E-3</v>
      </c>
      <c r="E32" s="7">
        <f>+IFERROR(+C32*('Regions &amp; Poverty'!$K32/100)*('Regions &amp; Poverty'!$M32/100),"")</f>
        <v>1.3179609302316285E-3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SG25f'!$I$4:$I$157)</f>
        <v>4.7556033091996311E-2</v>
      </c>
      <c r="D33" s="7">
        <f>+IFERROR(+C33*('Regions &amp; Poverty'!$K33/100),"")</f>
        <v>2.615581820059797E-3</v>
      </c>
      <c r="E33" s="7">
        <f>+IFERROR(+C33*('Regions &amp; Poverty'!$K33/100)*('Regions &amp; Poverty'!$M33/100),"")</f>
        <v>5.7542800041315544E-5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SG25f'!$I$4:$I$157)</f>
        <v>2.1988796816169175E-2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SG25f'!$I$4:$I$157)</f>
        <v>6.1535883140439014E-2</v>
      </c>
      <c r="D35" s="7">
        <f>+IFERROR(+C35*('Regions &amp; Poverty'!$K35/100),"")</f>
        <v>9.8457413024702432E-4</v>
      </c>
      <c r="E35" s="7">
        <f>+IFERROR(+C35*('Regions &amp; Poverty'!$K35/100)*('Regions &amp; Poverty'!$M35/100),"")</f>
        <v>5.9074447814821457E-6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SG25f'!$I$4:$I$157)</f>
        <v>3.1322579832691898E-2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SG25f'!$I$4:$I$157)</f>
        <v>1.2055803352136634E-3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SG25f'!$I$4:$I$157)</f>
        <v>1.1873562421999715E-2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SG25f'!$I$4:$I$157)</f>
        <v>5.3536980551308885E-2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SG25f'!$I$4:$I$157)</f>
        <v>3.3993152207474949E-3</v>
      </c>
      <c r="D40" s="7">
        <f>+IFERROR(+C40*('Regions &amp; Poverty'!$K40/100),"")</f>
        <v>7.6484592466818642E-4</v>
      </c>
      <c r="E40" s="7">
        <f>+IFERROR(+C40*('Regions &amp; Poverty'!$K40/100)*('Regions &amp; Poverty'!$M40/100),"")</f>
        <v>5.7363444350113982E-5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SG25f'!$I$4:$I$157)</f>
        <v>4.9332804380321374E-3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SG25f'!$I$4:$I$157)</f>
        <v>5.4430480485072055E-2</v>
      </c>
      <c r="D42" s="7">
        <f>+IFERROR(+C42*('Regions &amp; Poverty'!$K42/100),"")</f>
        <v>1.7417753755223058E-3</v>
      </c>
      <c r="E42" s="7">
        <f>+IFERROR(+C42*('Regions &amp; Poverty'!$K42/100)*('Regions &amp; Poverty'!$M42/100),"")</f>
        <v>8.7088768776115295E-6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SG25f'!$I$4:$I$157)</f>
        <v>6.7426001949893344E-2</v>
      </c>
      <c r="D43" s="7">
        <f>+IFERROR(+C43*('Regions &amp; Poverty'!$K43/100),"")</f>
        <v>3.3713000974946674E-4</v>
      </c>
      <c r="E43" s="7">
        <f>+IFERROR(+C43*('Regions &amp; Poverty'!$K43/100)*('Regions &amp; Poverty'!$M43/100),"")</f>
        <v>3.3713000974946675E-7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SG25f'!$I$4:$I$157)</f>
        <v>1.4832345622587239E-2</v>
      </c>
      <c r="D44" s="7">
        <f>+IFERROR(+C44*('Regions &amp; Poverty'!$K44/100),"")</f>
        <v>7.1195258988418747E-4</v>
      </c>
      <c r="E44" s="7">
        <f>+IFERROR(+C44*('Regions &amp; Poverty'!$K44/100)*('Regions &amp; Poverty'!$M44/100),"")</f>
        <v>1.5662956977452127E-5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SG25f'!$I$4:$I$157)</f>
        <v>0.37477626417841831</v>
      </c>
      <c r="D45" s="7">
        <f>+IFERROR(+C45*('Regions &amp; Poverty'!$K45/100),"")</f>
        <v>5.2468676984978556E-3</v>
      </c>
      <c r="E45" s="7">
        <f>+IFERROR(+C45*('Regions &amp; Poverty'!$K45/100)*('Regions &amp; Poverty'!$M45/100),"")</f>
        <v>1.0493735396995711E-5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SG25f'!$I$4:$I$157)</f>
        <v>3.1739654100910969E-3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SG25f'!$I$4:$I$157)</f>
        <v>0.41522708321152657</v>
      </c>
      <c r="D47" s="7">
        <f>+IFERROR(+C47*('Regions &amp; Poverty'!$K47/100),"")</f>
        <v>0.1391010728758614</v>
      </c>
      <c r="E47" s="7">
        <f>+IFERROR(+C47*('Regions &amp; Poverty'!$K47/100)*('Regions &amp; Poverty'!$M47/100),"")</f>
        <v>1.2519096558827526E-2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SG25f'!$I$4:$I$157)</f>
        <v>5.9437817402007355E-5</v>
      </c>
      <c r="D48" s="7">
        <f>+IFERROR(+C48*('Regions &amp; Poverty'!$K48/100),"")</f>
        <v>8.9156726103011033E-7</v>
      </c>
      <c r="E48" s="7">
        <f>+IFERROR(+C48*('Regions &amp; Poverty'!$K48/100)*('Regions &amp; Poverty'!$M48/100),"")</f>
        <v>1.7831345220602206E-9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SG25f'!$I$4:$I$157)</f>
        <v>3.1135043084722981E-3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SG25f'!$I$4:$I$157)</f>
        <v>5.9749050923707782E-2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SG25f'!$I$4:$I$157)</f>
        <v>1.7174875364126634E-2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SG25f'!$I$4:$I$157)</f>
        <v>1.0956859875887827E-2</v>
      </c>
      <c r="D52" s="7">
        <f>+IFERROR(+C52*('Regions &amp; Poverty'!$K52/100),"")</f>
        <v>9.094193696986897E-4</v>
      </c>
      <c r="E52" s="7">
        <f>+IFERROR(+C52*('Regions &amp; Poverty'!$K52/100)*('Regions &amp; Poverty'!$M52/100),"")</f>
        <v>2.0007226133371177E-5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SG25f'!$I$4:$I$157)</f>
        <v>0.22257746238690251</v>
      </c>
      <c r="D53" s="7">
        <f>+IFERROR(+C53*('Regions &amp; Poverty'!$K53/100),"")</f>
        <v>3.0270534884618745E-2</v>
      </c>
      <c r="E53" s="7">
        <f>+IFERROR(+C53*('Regions &amp; Poverty'!$K53/100)*('Regions &amp; Poverty'!$M53/100),"")</f>
        <v>1.2108213953847498E-3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SG25f'!$I$4:$I$157)</f>
        <v>7.1166593649177656E-2</v>
      </c>
      <c r="D54" s="7">
        <f>+IFERROR(+C54*('Regions &amp; Poverty'!$K54/100),"")</f>
        <v>2.5121807558159712E-2</v>
      </c>
      <c r="E54" s="7">
        <f>+IFERROR(+C54*('Regions &amp; Poverty'!$K54/100)*('Regions &amp; Poverty'!$M54/100),"")</f>
        <v>2.5875461784904507E-3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SG25f'!$I$4:$I$157)</f>
        <v>1.1904252471636694E-2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SG25f'!$I$4:$I$157)</f>
        <v>5.6441089394087922E-3</v>
      </c>
      <c r="D56" s="7">
        <f>+IFERROR(+C56*('Regions &amp; Poverty'!$K56/100),"")</f>
        <v>3.7871970983432992E-3</v>
      </c>
      <c r="E56" s="7">
        <f>+IFERROR(+C56*('Regions &amp; Poverty'!$K56/100)*('Regions &amp; Poverty'!$M56/100),"")</f>
        <v>1.1550951149947063E-3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SG25f'!$I$4:$I$157)</f>
        <v>1.7592788343944472E-2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SG25f'!$I$4:$I$157)</f>
        <v>1.4365735577688655E-2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SG25f'!$I$4:$I$157)</f>
        <v>1.8653194162863914E-5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SG25f'!$I$4:$I$157)</f>
        <v>7.6997330837977177E-4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SG25f'!$I$4:$I$157)</f>
        <v>0.11486653105116103</v>
      </c>
      <c r="D61" s="7">
        <f>+IFERROR(+C61*('Regions &amp; Poverty'!$K61/100),"")</f>
        <v>1.0912320449860298E-2</v>
      </c>
      <c r="E61" s="7">
        <f>+IFERROR(+C61*('Regions &amp; Poverty'!$K61/100)*('Regions &amp; Poverty'!$M61/100),"")</f>
        <v>3.0554497259608829E-4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SG25f'!$I$4:$I$157)</f>
        <v>4.801162940849845E-2</v>
      </c>
      <c r="D62" s="7">
        <f>+IFERROR(+C62*('Regions &amp; Poverty'!$K62/100),"")</f>
        <v>8.5460700347127251E-3</v>
      </c>
      <c r="E62" s="7">
        <f>+IFERROR(+C62*('Regions &amp; Poverty'!$K62/100)*('Regions &amp; Poverty'!$M62/100),"")</f>
        <v>5.4694848222161443E-4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SG25f'!$I$4:$I$157)</f>
        <v>1.3644380528349345E-2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SG25f'!$I$4:$I$157)</f>
        <v>9.2646282926300491E-3</v>
      </c>
      <c r="D64" s="7">
        <f>+IFERROR(+C64*('Regions &amp; Poverty'!$K64/100),"")</f>
        <v>2.3068924448648824E-3</v>
      </c>
      <c r="E64" s="7">
        <f>+IFERROR(+C64*('Regions &amp; Poverty'!$K64/100)*('Regions &amp; Poverty'!$M64/100),"")</f>
        <v>1.8455139558919058E-4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SG25f'!$I$4:$I$157)</f>
        <v>8.9470096385399264E-3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SG25f'!$I$4:$I$157)</f>
        <v>1.8541053971728452</v>
      </c>
      <c r="D66" s="7">
        <f>+IFERROR(+C66*('Regions &amp; Poverty'!$K66/100),"")</f>
        <v>0.13905790478796337</v>
      </c>
      <c r="E66" s="7">
        <f>+IFERROR(+C66*('Regions &amp; Poverty'!$K66/100)*('Regions &amp; Poverty'!$M66/100),"")</f>
        <v>1.8077527622435241E-3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SG25f'!$I$4:$I$157)</f>
        <v>7.1457974238217021</v>
      </c>
      <c r="D67" s="7">
        <f>+IFERROR(+C67*('Regions &amp; Poverty'!$K67/100),"")</f>
        <v>1.5149090538502008</v>
      </c>
      <c r="E67" s="7">
        <f>+IFERROR(+C67*('Regions &amp; Poverty'!$K67/100)*('Regions &amp; Poverty'!$M67/100),"")</f>
        <v>6.5141089315558634E-2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SG25f'!$I$4:$I$157)</f>
        <v>5.6644199352683189E-3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SG25f'!$I$4:$I$157)</f>
        <v>0.20285225672085988</v>
      </c>
      <c r="D69" s="7">
        <f>+IFERROR(+C69*('Regions &amp; Poverty'!$K69/100),"")</f>
        <v>6.0855677016257966E-4</v>
      </c>
      <c r="E69" s="7">
        <f>+IFERROR(+C69*('Regions &amp; Poverty'!$K69/100)*('Regions &amp; Poverty'!$M69/100),"")</f>
        <v>6.0855677016257969E-7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SG25f'!$I$4:$I$157)</f>
        <v>0.10393342617015799</v>
      </c>
      <c r="D70" s="7">
        <f>+IFERROR(+C70*('Regions &amp; Poverty'!$K70/100),"")</f>
        <v>2.5983356542539499E-3</v>
      </c>
      <c r="E70" s="7">
        <f>+IFERROR(+C70*('Regions &amp; Poverty'!$K70/100)*('Regions &amp; Poverty'!$M70/100),"")</f>
        <v>1.03933426170158E-5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SG25f'!$I$4:$I$157)</f>
        <v>7.4021711981599127E-4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SG25f'!$I$4:$I$157)</f>
        <v>2.9041385895744839E-2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SG25f'!$I$4:$I$157)</f>
        <v>4.4802106734706457E-2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SG25f'!$I$4:$I$157)</f>
        <v>7.8719122879741463E-3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SG25f'!$I$4:$I$157)</f>
        <v>2.483692417138943E-2</v>
      </c>
      <c r="D75" s="7">
        <f>+IFERROR(+C75*('Regions &amp; Poverty'!$K75/100),"")</f>
        <v>2.4836924171389431E-5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SG25f'!$I$4:$I$157)</f>
        <v>0.12853463136812704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SG25f'!$I$4:$I$157)</f>
        <v>4.4769821573914348E-2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SG25f'!$I$4:$I$157)</f>
        <v>0.29587554722377069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SG25f'!$I$4:$I$157)</f>
        <v>6.0187103632712976E-3</v>
      </c>
      <c r="D79" s="7">
        <f>+IFERROR(+C79*('Regions &amp; Poverty'!$K79/100),"")</f>
        <v>1.5046775908178245E-4</v>
      </c>
      <c r="E79" s="7">
        <f>+IFERROR(+C79*('Regions &amp; Poverty'!$K79/100)*('Regions &amp; Poverty'!$M79/100),"")</f>
        <v>7.5233879540891224E-7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SG25f'!$I$4:$I$157)</f>
        <v>7.8198503513798034E-2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SG25f'!$I$4:$I$157)</f>
        <v>7.9083824485467899E-2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SG25f'!$I$4:$I$157)</f>
        <v>8.2720340555239164E-2</v>
      </c>
      <c r="D82" s="7">
        <f>+IFERROR(+C82*('Regions &amp; Poverty'!$K82/100),"")</f>
        <v>1.8777517306039288E-2</v>
      </c>
      <c r="E82" s="7">
        <f>+IFERROR(+C82*('Regions &amp; Poverty'!$K82/100)*('Regions &amp; Poverty'!$M82/100),"")</f>
        <v>9.7643089991404305E-4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SG25f'!$I$4:$I$157)</f>
        <v>2.7838511270363742E-2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SG25f'!$I$4:$I$157)</f>
        <v>1.3848457646573855E-2</v>
      </c>
      <c r="D84" s="7">
        <f>+IFERROR(+C84*('Regions &amp; Poverty'!$K84/100),"")</f>
        <v>5.3455046515775081E-3</v>
      </c>
      <c r="E84" s="7">
        <f>+IFERROR(+C84*('Regions &amp; Poverty'!$K84/100)*('Regions &amp; Poverty'!$M84/100),"")</f>
        <v>6.2542404423456845E-4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SG25f'!$I$4:$I$157)</f>
        <v>2.8849162467135384E-2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SG25f'!$I$4:$I$157)</f>
        <v>0.11711410330819233</v>
      </c>
      <c r="D86" s="7">
        <f>+IFERROR(+C86*('Regions &amp; Poverty'!$K86/100),"")</f>
        <v>3.7476513058621545E-3</v>
      </c>
      <c r="E86" s="7">
        <f>+IFERROR(+C86*('Regions &amp; Poverty'!$K86/100)*('Regions &amp; Poverty'!$M86/100),"")</f>
        <v>1.1242953917586464E-5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SG25f'!$I$4:$I$157)</f>
        <v>2.0703928231525531E-2</v>
      </c>
      <c r="D87" s="7">
        <f>+IFERROR(+C87*('Regions &amp; Poverty'!$K87/100),"")</f>
        <v>1.2360245154220741E-2</v>
      </c>
      <c r="E87" s="7">
        <f>+IFERROR(+C87*('Regions &amp; Poverty'!$K87/100)*('Regions &amp; Poverty'!$M87/100),"")</f>
        <v>3.9305579590421958E-3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SG25f'!$I$4:$I$157)</f>
        <v>4.3930285206046325E-3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SG25f'!$I$4:$I$157)</f>
        <v>4.3797433745288356E-2</v>
      </c>
      <c r="D89" s="7">
        <f>+IFERROR(+C89*('Regions &amp; Poverty'!$K89/100),"")</f>
        <v>3.4074403453834341E-2</v>
      </c>
      <c r="E89" s="7">
        <f>+IFERROR(+C89*('Regions &amp; Poverty'!$K89/100)*('Regions &amp; Poverty'!$M89/100),"")</f>
        <v>1.3357166153903062E-2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SG25f'!$I$4:$I$157)</f>
        <v>0.8271639602403994</v>
      </c>
      <c r="D90" s="7">
        <f>+IFERROR(+C90*('Regions &amp; Poverty'!$K90/100),"")</f>
        <v>2.481491880721198E-2</v>
      </c>
      <c r="E90" s="7">
        <f>+IFERROR(+C90*('Regions &amp; Poverty'!$K90/100)*('Regions &amp; Poverty'!$M90/100),"")</f>
        <v>1.9851935045769585E-4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SG25f'!$I$4:$I$157)</f>
        <v>5.2080796546114305E-2</v>
      </c>
      <c r="D91" s="7">
        <f>+IFERROR(+C91*('Regions &amp; Poverty'!$K91/100),"")</f>
        <v>2.5675832697234353E-2</v>
      </c>
      <c r="E91" s="7">
        <f>+IFERROR(+C91*('Regions &amp; Poverty'!$K91/100)*('Regions &amp; Poverty'!$M91/100),"")</f>
        <v>3.9027265699796217E-3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SG25f'!$I$4:$I$157)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SG25f'!$I$4:$I$157)</f>
        <v>6.5289588774611104E-3</v>
      </c>
      <c r="D93" s="7">
        <f>+IFERROR(+C93*('Regions &amp; Poverty'!$K93/100),"")</f>
        <v>1.3057917754922221E-5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SG25f'!$I$4:$I$157)</f>
        <v>0.14732758117529182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SG25f'!$I$4:$I$157)</f>
        <v>6.5427909920320368E-2</v>
      </c>
      <c r="D95" s="7">
        <f>+IFERROR(+C95*('Regions &amp; Poverty'!$K95/100),"")</f>
        <v>4.4948974115260096E-2</v>
      </c>
      <c r="E95" s="7">
        <f>+IFERROR(+C95*('Regions &amp; Poverty'!$K95/100)*('Regions &amp; Poverty'!$M95/100),"")</f>
        <v>1.4113977872191669E-2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SG25f'!$I$4:$I$157)</f>
        <v>2.6993403788148268E-2</v>
      </c>
      <c r="D96" s="7">
        <f>+IFERROR(+C96*('Regions &amp; Poverty'!$K96/100),"")</f>
        <v>1.592610823500748E-3</v>
      </c>
      <c r="E96" s="7">
        <f>+IFERROR(+C96*('Regions &amp; Poverty'!$K96/100)*('Regions &amp; Poverty'!$M96/100),"")</f>
        <v>2.2296551529010468E-5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SG25f'!$I$4:$I$157)</f>
        <v>5.6051491069798426E-2</v>
      </c>
      <c r="D97" s="7">
        <f>+IFERROR(+C97*('Regions &amp; Poverty'!$K97/100),"")</f>
        <v>3.9740507168487087E-2</v>
      </c>
      <c r="E97" s="7">
        <f>+IFERROR(+C97*('Regions &amp; Poverty'!$K97/100)*('Regions &amp; Poverty'!$M97/100),"")</f>
        <v>1.3233588887106199E-2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SG25f'!$I$4:$I$157)</f>
        <v>0.23536395565471857</v>
      </c>
      <c r="D98" s="7">
        <f>+IFERROR(+C98*('Regions &amp; Poverty'!$K98/100),"")</f>
        <v>7.0609186696415568E-4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SG25f'!$I$4:$I$157)</f>
        <v>4.7417381050678206E-2</v>
      </c>
      <c r="D99" s="7">
        <f>+IFERROR(+C99*('Regions &amp; Poverty'!$K99/100),"")</f>
        <v>1.0716328117453275E-2</v>
      </c>
      <c r="E99" s="7">
        <f>+IFERROR(+C99*('Regions &amp; Poverty'!$K99/100)*('Regions &amp; Poverty'!$M99/100),"")</f>
        <v>7.1799398386936943E-4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SG25f'!$I$4:$I$157)</f>
        <v>4.5297023609990016E-2</v>
      </c>
      <c r="D100" s="7">
        <f>+IFERROR(+C100*('Regions &amp; Poverty'!$K100/100),"")</f>
        <v>2.0610145742545459E-2</v>
      </c>
      <c r="E100" s="7">
        <f>+IFERROR(+C100*('Regions &amp; Poverty'!$K100/100)*('Regions &amp; Poverty'!$M100/100),"")</f>
        <v>2.8029798209861828E-3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SG25f'!$I$4:$I$157)</f>
        <v>1.8600420866271805</v>
      </c>
      <c r="D101" s="7">
        <f>+IFERROR(+C101*('Regions &amp; Poverty'!$K101/100),"")</f>
        <v>0.99512251634554161</v>
      </c>
      <c r="E101" s="7">
        <f>+IFERROR(+C101*('Regions &amp; Poverty'!$K101/100)*('Regions &amp; Poverty'!$M101/100),"")</f>
        <v>0.21693670856332806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SG25f'!$I$4:$I$157)</f>
        <v>3.9487354612917143E-2</v>
      </c>
      <c r="D102" s="7">
        <f>+IFERROR(+C102*('Regions &amp; Poverty'!$K102/100),"")</f>
        <v>1.4215447660650173E-3</v>
      </c>
      <c r="E102" s="7">
        <f>+IFERROR(+C102*('Regions &amp; Poverty'!$K102/100)*('Regions &amp; Poverty'!$M102/100),"")</f>
        <v>1.2793902894585157E-5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SG25f'!$I$4:$I$157)</f>
        <v>2.1457130151658919E-2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SG25f'!$I$4:$I$157)</f>
        <v>3.0361062052254389E-3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SG25f'!$I$4:$I$157)</f>
        <v>4.1846111889644107E-2</v>
      </c>
      <c r="D105" s="7">
        <f>+IFERROR(+C105*('Regions &amp; Poverty'!$K105/100),"")</f>
        <v>6.2769167834466162E-3</v>
      </c>
      <c r="E105" s="7">
        <f>+IFERROR(+C105*('Regions &amp; Poverty'!$K105/100)*('Regions &amp; Poverty'!$M105/100),"")</f>
        <v>1.8830750350339848E-4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SG25f'!$I$4:$I$157)</f>
        <v>2.8620019360124566E-3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SG25f'!$I$4:$I$157)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SG25f'!$I$4:$I$157)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SG25f'!$I$4:$I$157)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SG25f'!$I$4:$I$157)</f>
        <v>1.6670419288736883E-4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SG25f'!$I$4:$I$157)</f>
        <v>0.28214700129014281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SG25f'!$I$4:$I$157)</f>
        <v>0.36054518322508322</v>
      </c>
      <c r="D112" s="7">
        <f>+IFERROR(+C112*('Regions &amp; Poverty'!$K112/100),"")</f>
        <v>2.1993256176730078E-2</v>
      </c>
      <c r="E112" s="7">
        <f>+IFERROR(+C112*('Regions &amp; Poverty'!$K112/100)*('Regions &amp; Poverty'!$M112/100),"")</f>
        <v>1.9793930559057073E-4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SG25f'!$I$4:$I$157)</f>
        <v>4.7336852313209297E-2</v>
      </c>
      <c r="D113" s="7">
        <f>+IFERROR(+C113*('Regions &amp; Poverty'!$K113/100),"")</f>
        <v>1.0414107508906047E-3</v>
      </c>
      <c r="E113" s="7">
        <f>+IFERROR(+C113*('Regions &amp; Poverty'!$K113/100)*('Regions &amp; Poverty'!$M113/100),"")</f>
        <v>6.2484645053436284E-6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SG25f'!$I$4:$I$157)</f>
        <v>6.3037645304240289E-2</v>
      </c>
      <c r="D114" s="7">
        <f>+IFERROR(+C114*('Regions &amp; Poverty'!$K114/100),"")</f>
        <v>1.8911293591272085E-3</v>
      </c>
      <c r="E114" s="7">
        <f>+IFERROR(+C114*('Regions &amp; Poverty'!$K114/100)*('Regions &amp; Poverty'!$M114/100),"")</f>
        <v>1.5129034873017668E-5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SG25f'!$I$4:$I$157)</f>
        <v>0.47288692014350381</v>
      </c>
      <c r="D115" s="7">
        <f>+IFERROR(+C115*('Regions &amp; Poverty'!$K115/100),"")</f>
        <v>3.9249614371910817E-2</v>
      </c>
      <c r="E115" s="7">
        <f>+IFERROR(+C115*('Regions &amp; Poverty'!$K115/100)*('Regions &amp; Poverty'!$M115/100),"")</f>
        <v>6.2799382995057309E-4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SG25f'!$I$4:$I$157)</f>
        <v>4.9732953704462125E-4</v>
      </c>
      <c r="D116" s="7">
        <f>+IFERROR(+C116*('Regions &amp; Poverty'!$K116/100),"")</f>
        <v>1.8898522407695607E-4</v>
      </c>
      <c r="E116" s="7">
        <f>+IFERROR(+C116*('Regions &amp; Poverty'!$K116/100)*('Regions &amp; Poverty'!$M116/100),"")</f>
        <v>2.7969813163389501E-5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SG25f'!$I$4:$I$157)</f>
        <v>3.8429066494204543E-2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SG25f'!$I$4:$I$157)</f>
        <v>1.512831276201464E-2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SG25f'!$I$4:$I$157)</f>
        <v>7.7422209368830444E-3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SG25f'!$I$4:$I$157)</f>
        <v>1.2208160212338712E-2</v>
      </c>
      <c r="D120" s="7">
        <f>+IFERROR(+C120*('Regions &amp; Poverty'!$K120/100),"")</f>
        <v>3.052040053084678E-4</v>
      </c>
      <c r="E120" s="7">
        <f>+IFERROR(+C120*('Regions &amp; Poverty'!$K120/100)*('Regions &amp; Poverty'!$M120/100),"")</f>
        <v>2.1364280371592743E-6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SG25f'!$I$4:$I$157)</f>
        <v>9.6859579577117574E-3</v>
      </c>
      <c r="D121" s="7">
        <f>+IFERROR(+C121*('Regions &amp; Poverty'!$K121/100),"")</f>
        <v>1.9371915915423517E-5</v>
      </c>
      <c r="E121" s="7">
        <f>+IFERROR(+C121*('Regions &amp; Poverty'!$K121/100)*('Regions &amp; Poverty'!$M121/100),"")</f>
        <v>1.9371915915423518E-8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SG25f'!$I$4:$I$157)</f>
        <v>8.0461595819103948E-2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SG25f'!$I$4:$I$157)</f>
        <v>7.6715471111126726E-2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SG25f'!$I$4:$I$157)</f>
        <v>0.33722868915077631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SG25f'!$I$4:$I$157)</f>
        <v>6.0014916603606173E-2</v>
      </c>
      <c r="D125" s="7">
        <f>+IFERROR(+C125*('Regions &amp; Poverty'!$K125/100),"")</f>
        <v>3.6249009628578126E-2</v>
      </c>
      <c r="E125" s="7">
        <f>+IFERROR(+C125*('Regions &amp; Poverty'!$K125/100)*('Regions &amp; Poverty'!$M125/100),"")</f>
        <v>8.5910152819730148E-3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SG25f'!$I$4:$I$157)</f>
        <v>4.8957985455706628E-2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SG25f'!$I$4:$I$157)</f>
        <v>0.17926403643346445</v>
      </c>
      <c r="D127" s="7">
        <f>+IFERROR(+C127*('Regions &amp; Poverty'!$K127/100),"")</f>
        <v>2.67103414285862E-2</v>
      </c>
      <c r="E127" s="7">
        <f>+IFERROR(+C127*('Regions &amp; Poverty'!$K127/100)*('Regions &amp; Poverty'!$M127/100),"")</f>
        <v>1.068413657143448E-3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SG25f'!$I$4:$I$157)</f>
        <v>5.7455235577876899E-2</v>
      </c>
      <c r="D128" s="7">
        <f>+IFERROR(+C128*('Regions &amp; Poverty'!$K128/100),"")</f>
        <v>2.1832989519593223E-2</v>
      </c>
      <c r="E128" s="7">
        <f>+IFERROR(+C128*('Regions &amp; Poverty'!$K128/100)*('Regions &amp; Poverty'!$M128/100),"")</f>
        <v>2.7946226585079327E-3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SG25f'!$I$4:$I$157)</f>
        <v>3.6855422562983762E-5</v>
      </c>
      <c r="D129" s="7">
        <f>+IFERROR(+C129*('Regions &amp; Poverty'!$K129/100),"")</f>
        <v>9.2507110633089241E-6</v>
      </c>
      <c r="E129" s="7">
        <f>+IFERROR(+C129*('Regions &amp; Poverty'!$K129/100)*('Regions &amp; Poverty'!$M129/100),"")</f>
        <v>6.2904835230500692E-7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SG25f'!$I$4:$I$157)</f>
        <v>2.0856467174484181E-2</v>
      </c>
      <c r="D130" s="7">
        <f>+IFERROR(+C130*('Regions &amp; Poverty'!$K130/100),"")</f>
        <v>1.0907932332255227E-2</v>
      </c>
      <c r="E130" s="7">
        <f>+IFERROR(+C130*('Regions &amp; Poverty'!$K130/100)*('Regions &amp; Poverty'!$M130/100),"")</f>
        <v>1.8216246994866227E-3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SG25f'!$I$4:$I$157)</f>
        <v>3.6913670336484697E-2</v>
      </c>
      <c r="D131" s="7">
        <f>+IFERROR(+C131*('Regions &amp; Poverty'!$K131/100),"")</f>
        <v>1.1812374507675103E-3</v>
      </c>
      <c r="E131" s="7">
        <f>+IFERROR(+C131*('Regions &amp; Poverty'!$K131/100)*('Regions &amp; Poverty'!$M131/100),"")</f>
        <v>4.7249498030700409E-6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SG25f'!$I$4:$I$157)</f>
        <v>5.7681752993170895E-4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SG25f'!$I$4:$I$157)</f>
        <v>3.6432086908421486E-2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SG25f'!$I$4:$I$157)</f>
        <v>6.138764014707981E-3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SG25f'!$I$4:$I$157)</f>
        <v>2.0501962527271806E-3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SG25f'!$I$4:$I$157)</f>
        <v>6.2337120008294066E-3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SG25f'!$I$4:$I$157)</f>
        <v>2.1640446324288125E-2</v>
      </c>
      <c r="D137" s="7">
        <f>+IFERROR(+C137*('Regions &amp; Poverty'!$K137/100),"")</f>
        <v>9.0889874562010125E-3</v>
      </c>
      <c r="E137" s="7">
        <f>+IFERROR(+C137*('Regions &amp; Poverty'!$K137/100)*('Regions &amp; Poverty'!$M137/100),"")</f>
        <v>1.5087719177293681E-3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SG25f'!$I$4:$I$157)</f>
        <v>7.3487176776525262E-2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SG25f'!$I$4:$I$157)</f>
        <v>1.7306989790004536E-2</v>
      </c>
      <c r="D139" s="7">
        <f>+IFERROR(+C139*('Regions &amp; Poverty'!$K139/100),"")</f>
        <v>6.6458840793617415E-3</v>
      </c>
      <c r="E139" s="7">
        <f>+IFERROR(+C139*('Regions &amp; Poverty'!$K139/100)*('Regions &amp; Poverty'!$M139/100),"")</f>
        <v>1.0168202641423463E-3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SG25f'!$I$4:$I$157)</f>
        <v>2.3637956253714579E-2</v>
      </c>
      <c r="D140" s="7">
        <f>+IFERROR(+C140*('Regions &amp; Poverty'!$K140/100),"")</f>
        <v>1.1606236520573857E-2</v>
      </c>
      <c r="E140" s="7">
        <f>+IFERROR(+C140*('Regions &amp; Poverty'!$K140/100)*('Regions &amp; Poverty'!$M140/100),"")</f>
        <v>2.3096410675941975E-3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SG25f'!$I$4:$I$157)</f>
        <v>0.46244875095710819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SG25f'!$I$4:$I$157)</f>
        <v>5.4587554939729511E-3</v>
      </c>
      <c r="D142" s="7">
        <f>+IFERROR(+C142*('Regions &amp; Poverty'!$K142/100),"")</f>
        <v>2.5656150821672872E-4</v>
      </c>
      <c r="E142" s="7">
        <f>+IFERROR(+C142*('Regions &amp; Poverty'!$K142/100)*('Regions &amp; Poverty'!$M142/100),"")</f>
        <v>2.5656150821672872E-6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SG25f'!$I$4:$I$157)</f>
        <v>2.1880036071485566E-2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SG25f'!$I$4:$I$157)</f>
        <v>2.2224558533637329E-3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SG25f'!$I$4:$I$157)</f>
        <v>6.1432440788150293E-2</v>
      </c>
      <c r="D145" s="7">
        <f>+IFERROR(+C145*('Regions &amp; Poverty'!$K145/100),"")</f>
        <v>1.2286488157630059E-3</v>
      </c>
      <c r="E145" s="7">
        <f>+IFERROR(+C145*('Regions &amp; Poverty'!$K145/100)*('Regions &amp; Poverty'!$M145/100),"")</f>
        <v>4.9145952630520237E-6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SG25f'!$I$4:$I$157)</f>
        <v>0.50193245602413539</v>
      </c>
      <c r="D146" s="7">
        <f>+IFERROR(+C146*('Regions &amp; Poverty'!$K146/100),"")</f>
        <v>1.5057973680724062E-3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SG25f'!$I$4:$I$157)</f>
        <v>0.26573060354364897</v>
      </c>
      <c r="D147" s="7">
        <f>+IFERROR(+C147*('Regions &amp; Poverty'!$K147/100),"")</f>
        <v>0.13047372633993165</v>
      </c>
      <c r="E147" s="7">
        <f>+IFERROR(+C147*('Regions &amp; Poverty'!$K147/100)*('Regions &amp; Poverty'!$M147/100),"")</f>
        <v>2.0092953856349474E-2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SG25f'!$I$4:$I$157)</f>
        <v>0.12520584525758435</v>
      </c>
      <c r="D148" s="7">
        <f>+IFERROR(+C148*('Regions &amp; Poverty'!$K148/100),"")</f>
        <v>4.332122245912419E-2</v>
      </c>
      <c r="E148" s="7">
        <f>+IFERROR(+C148*('Regions &amp; Poverty'!$K148/100)*('Regions &amp; Poverty'!$M148/100),"")</f>
        <v>4.4620859132897921E-3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SG25f'!$I$4:$I$157)</f>
        <v>4.3714776220255304E-2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SG25f'!$I$4:$I$157)</f>
        <v>6.5314720372799645E-2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SG25f'!$I$4:$I$157)</f>
        <v>6.1606665808479101E-3</v>
      </c>
      <c r="D151" s="7">
        <f>+IFERROR(+C151*('Regions &amp; Poverty'!$K151/100),"")</f>
        <v>1.8481999742543729E-5</v>
      </c>
      <c r="E151" s="7">
        <f>+IFERROR(+C151*('Regions &amp; Poverty'!$K151/100)*('Regions &amp; Poverty'!$M151/100),"")</f>
        <v>1.848199974254373E-8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SG25f'!$I$4:$I$157)</f>
        <v>0.11837898008839687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SG25f'!$I$4:$I$157)</f>
        <v>3.5058501202423813E-2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SG25f'!$I$4:$I$157)</f>
        <v>3.2167083011020503E-2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SG25f'!$I$4:$I$157)</f>
        <v>0.57275904493548191</v>
      </c>
      <c r="D155" s="7">
        <f>+IFERROR(+C155*('Regions &amp; Poverty'!$K155/100),"")</f>
        <v>1.6037253258193492E-2</v>
      </c>
      <c r="E155" s="7">
        <f>+IFERROR(+C155*('Regions &amp; Poverty'!$K155/100)*('Regions &amp; Poverty'!$M155/100),"")</f>
        <v>9.6223519549160953E-5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SG25f'!$I$4:$I$157)</f>
        <v>2.2413424455104738E-5</v>
      </c>
      <c r="D156" s="7">
        <f>+IFERROR(+C156*('Regions &amp; Poverty'!$K156/100),"")</f>
        <v>2.936158603618721E-6</v>
      </c>
      <c r="E156" s="7">
        <f>+IFERROR(+C156*('Regions &amp; Poverty'!$K156/100)*('Regions &amp; Poverty'!$M156/100),"")</f>
        <v>9.6893233919417793E-8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SG25f'!$I$4:$I$157)</f>
        <v>3.2545662516252662E-2</v>
      </c>
      <c r="D157" s="7">
        <f>+IFERROR(+C157*('Regions &amp; Poverty'!$K157/100),"")</f>
        <v>6.1185845530555005E-3</v>
      </c>
      <c r="E157" s="7">
        <f>+IFERROR(+C157*('Regions &amp; Poverty'!$K157/100)*('Regions &amp; Poverty'!$M157/100),"")</f>
        <v>2.7533630488749751E-4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SG25f'!$I$4:$I$157)</f>
        <v>0.68524777724905594</v>
      </c>
      <c r="D158" s="7">
        <f>+IFERROR(+C158*('Regions &amp; Poverty'!$K158/100),"")</f>
        <v>0.11375113102334329</v>
      </c>
      <c r="E158" s="7">
        <f>+IFERROR(+C158*('Regions &amp; Poverty'!$K158/100)*('Regions &amp; Poverty'!$M158/100),"")</f>
        <v>5.5738054201438219E-3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SG25f'!$I$4:$I$157)</f>
        <v>4.4677340005541778E-2</v>
      </c>
      <c r="D159" s="7">
        <f>+IFERROR(+C159*('Regions &amp; Poverty'!$K159/100),"")</f>
        <v>2.5689470503186519E-2</v>
      </c>
      <c r="E159" s="7">
        <f>+IFERROR(+C159*('Regions &amp; Poverty'!$K159/100)*('Regions &amp; Poverty'!$M159/100),"")</f>
        <v>7.5783937984400225E-3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SG25f'!$I$4:$I$157)</f>
        <v>5.6873642583328589E-3</v>
      </c>
      <c r="D160" s="7">
        <f>+IFERROR(+C160*('Regions &amp; Poverty'!$K160/100),"")</f>
        <v>1.2170959512832317E-3</v>
      </c>
      <c r="E160" s="7">
        <f>+IFERROR(+C160*('Regions &amp; Poverty'!$K160/100)*('Regions &amp; Poverty'!$M160/100),"")</f>
        <v>6.3288989466728056E-5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26.342311472808063</v>
      </c>
      <c r="D162" s="37">
        <f t="shared" si="0"/>
        <v>4.0440227768808361</v>
      </c>
      <c r="E162" s="37">
        <f t="shared" si="0"/>
        <v>0.44846366918041225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0.54296113234292653</v>
      </c>
      <c r="D167" s="37">
        <f>+SUMIF('Regions &amp; Poverty'!$F$3:$F$160,$B167,D$3:D$160)</f>
        <v>0.21319768549965445</v>
      </c>
      <c r="E167" s="37">
        <f>+SUMIF('Regions &amp; Poverty'!$F$3:$F$160,$B167,E$3:E$160)</f>
        <v>3.5054408489046576E-2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1.0918699724225793</v>
      </c>
      <c r="D168" s="37">
        <f>+SUMIF('Regions &amp; Poverty'!$F$3:$F$160,$B168,D$3:D$160)</f>
        <v>0.25287710467379665</v>
      </c>
      <c r="E168" s="37">
        <f>+SUMIF('Regions &amp; Poverty'!$F$3:$F$160,$B168,E$3:E$160)</f>
        <v>2.8878693259244938E-2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1.0426347982919568</v>
      </c>
      <c r="D170" s="37">
        <f>+SUMIF('Regions &amp; Poverty'!$F$3:$F$160,$B170,D$3:D$160)</f>
        <v>0.30104818115482679</v>
      </c>
      <c r="E170" s="37">
        <f>+SUMIF('Regions &amp; Poverty'!$F$3:$F$160,$B170,E$3:E$160)</f>
        <v>6.0626285198162759E-2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2.7422273099102905</v>
      </c>
      <c r="D172" s="37">
        <f>+SUMIF('Regions &amp; Poverty'!$F$3:$F$160,$B172,D$3:D$160)</f>
        <v>1.2718648435449877</v>
      </c>
      <c r="E172" s="37">
        <f>+SUMIF('Regions &amp; Poverty'!$F$3:$F$160,$B172,E$3:E$160)</f>
        <v>0.25160641135943451</v>
      </c>
      <c r="F172" s="37"/>
    </row>
    <row r="173" spans="1:7" x14ac:dyDescent="0.35">
      <c r="A173" s="10" t="s">
        <v>352</v>
      </c>
      <c r="B173" s="10"/>
      <c r="C173" s="38">
        <f>+SUM(C166:C172)</f>
        <v>5.4196932129677524</v>
      </c>
      <c r="D173" s="38">
        <f>+SUM(D166:D172)</f>
        <v>2.0389878148732654</v>
      </c>
      <c r="E173" s="38">
        <f>+SUM(E166:E172)</f>
        <v>0.37616579830588881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0.12564837102291709</v>
      </c>
      <c r="D174" s="37">
        <f>+SUMIF('Regions &amp; Poverty'!$F$3:$F$160,$B174,D$3:D$160)</f>
        <v>4.0486678203871885E-3</v>
      </c>
      <c r="E174" s="37">
        <f>+SUMIF('Regions &amp; Poverty'!$F$3:$F$160,$B174,E$3:E$160)</f>
        <v>1.9326027246680211E-4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1.1786351942438635</v>
      </c>
      <c r="D175" s="37">
        <f>+SUMIF('Regions &amp; Poverty'!$F$3:$F$160,$B175,D$3:D$160)</f>
        <v>4.8902076389755161E-2</v>
      </c>
      <c r="E175" s="37">
        <f>+SUMIF('Regions &amp; Poverty'!$F$3:$F$160,$B175,E$3:E$160)</f>
        <v>1.0806875672598796E-3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0.16945247918975731</v>
      </c>
      <c r="D176" s="37">
        <f>+SUMIF('Regions &amp; Poverty'!$F$3:$F$160,$B176,D$3:D$160)</f>
        <v>6.0606791924250145E-3</v>
      </c>
      <c r="E176" s="37">
        <f>+SUMIF('Regions &amp; Poverty'!$F$3:$F$160,$B176,E$3:E$160)</f>
        <v>1.1696331628581526E-4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0.17629849083951998</v>
      </c>
      <c r="D177" s="37">
        <f>+SUMIF('Regions &amp; Poverty'!$F$3:$F$160,$B177,D$3:D$160)</f>
        <v>7.5808351060993586E-3</v>
      </c>
      <c r="E177" s="37">
        <f>+SUMIF('Regions &amp; Poverty'!$F$3:$F$160,$B177,E$3:E$160)</f>
        <v>1.5161670212198718E-4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0.11899799518100014</v>
      </c>
      <c r="D178" s="37">
        <f>+SUMIF('Regions &amp; Poverty'!$F$3:$F$160,$B178,D$3:D$160)</f>
        <v>1.9452423033150456E-3</v>
      </c>
      <c r="E178" s="37">
        <f>+SUMIF('Regions &amp; Poverty'!$F$3:$F$160,$B178,E$3:E$160)</f>
        <v>1.7791065851404986E-5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1.769032530477058</v>
      </c>
      <c r="D179" s="38">
        <f t="shared" ref="D179" si="2">+SUM(D174:D178)</f>
        <v>6.8537500811981761E-2</v>
      </c>
      <c r="E179" s="38">
        <f t="shared" ref="E179" si="3">+SUM(E174:E178)</f>
        <v>1.5603189239858891E-3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0.13184424414964835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0.20761845585359495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3.9959857607066258</v>
      </c>
      <c r="D182" s="37">
        <f>+SUMIF('Regions &amp; Poverty'!$F$3:$F$160,$B182,D$3:D$160)</f>
        <v>0.1271915695679037</v>
      </c>
      <c r="E182" s="37">
        <f>+SUMIF('Regions &amp; Poverty'!$F$3:$F$160,$B182,E$3:E$160)</f>
        <v>3.8153553495044637E-4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4.0428523700762016</v>
      </c>
      <c r="D183" s="37">
        <f>+SUMIF('Regions &amp; Poverty'!$F$3:$F$160,$B183,D$3:D$160)</f>
        <v>0.21382838159107115</v>
      </c>
      <c r="E183" s="37">
        <f>+SUMIF('Regions &amp; Poverty'!$F$3:$F$160,$B183,E$3:E$160)</f>
        <v>3.508401011657301E-3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7.827403943520859E-4</v>
      </c>
      <c r="D184" s="37">
        <f>+SUMIF('Regions &amp; Poverty'!$F$3:$F$160,$B184,D$3:D$160)</f>
        <v>2.0206366100491383E-4</v>
      </c>
      <c r="E184" s="37">
        <f>+SUMIF('Regions &amp; Poverty'!$F$3:$F$160,$B184,E$3:E$160)</f>
        <v>2.8697537884135984E-5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7.8739946095851527</v>
      </c>
      <c r="D185" s="37">
        <f>+SUMIF('Regions &amp; Poverty'!$F$3:$F$160,$B185,D$3:D$160)</f>
        <v>1.5760075140643806</v>
      </c>
      <c r="E185" s="37">
        <f>+SUMIF('Regions &amp; Poverty'!$F$3:$F$160,$B185,E$3:E$160)</f>
        <v>6.6492744229697615E-2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15.913615480762331</v>
      </c>
      <c r="D186" s="38">
        <f t="shared" ref="D186" si="5">+SUM(D182:D185)</f>
        <v>1.9172295288843604</v>
      </c>
      <c r="E186" s="38">
        <f t="shared" ref="E186" si="6">+SUM(E182:E185)</f>
        <v>7.0411378314189504E-2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0.22332780397930843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0.1045477304929133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0.17129838533265268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0.49917391980487441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0.67981145055888914</v>
      </c>
      <c r="D191" s="37">
        <f>+SUMIF('Regions &amp; Poverty'!$F$3:$F$160,$B191,D$3:D$160)</f>
        <v>6.8126465240103285E-3</v>
      </c>
      <c r="E191" s="37">
        <f>+SUMIF('Regions &amp; Poverty'!$F$3:$F$160,$B191,E$3:E$160)</f>
        <v>1.5745460669797203E-5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1.1355733387779516</v>
      </c>
      <c r="D192" s="37">
        <f>+SUMIF('Regions &amp; Poverty'!$F$3:$F$160,$B192,D$3:D$160)</f>
        <v>1.0875483185631248E-2</v>
      </c>
      <c r="E192" s="37">
        <f>+SUMIF('Regions &amp; Poverty'!$F$3:$F$160,$B192,E$3:E$160)</f>
        <v>2.8635757619059133E-4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1.8153847893368407</v>
      </c>
      <c r="D193" s="38">
        <f t="shared" ref="D193" si="11">+SUM(D191:D192)</f>
        <v>1.7688129709641578E-2</v>
      </c>
      <c r="E193" s="38">
        <f t="shared" ref="E193" si="12">+SUM(E191:E192)</f>
        <v>3.0210303686038851E-4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1.4396145547710223E-2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4.729067780111079E-3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9.5136082268560379E-2</v>
      </c>
      <c r="D196" s="37">
        <f>+SUMIF('Regions &amp; Poverty'!$F$3:$F$160,$B196,D$3:D$160)</f>
        <v>1.5798026015856764E-3</v>
      </c>
      <c r="E196" s="37">
        <f>+SUMIF('Regions &amp; Poverty'!$F$3:$F$160,$B196,E$3:E$160)</f>
        <v>2.4070599487716482E-5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0.47168754385957001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0.57155269390824148</v>
      </c>
      <c r="D198" s="38">
        <f t="shared" ref="D198" si="14">+SUM(D195:D197)</f>
        <v>1.5798026015856764E-3</v>
      </c>
      <c r="E198" s="38">
        <f t="shared" ref="E198" si="15">+SUM(E195:E197)</f>
        <v>2.4070599487716482E-5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0.68173438002317521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0.74285107924089422</v>
      </c>
      <c r="D201" s="37">
        <f t="shared" ref="D201:E201" si="19">+SUM(D198,D189)</f>
        <v>1.5798026015856764E-3</v>
      </c>
      <c r="E201" s="37">
        <f t="shared" si="19"/>
        <v>2.4070599487716482E-5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25.01286209581254</v>
      </c>
      <c r="D202" s="37">
        <f t="shared" ref="D202:E202" si="21">+SUM(D173,D179,D182:D185,D193,D196)</f>
        <v>4.0440227768808343</v>
      </c>
      <c r="E202" s="37">
        <f t="shared" si="21"/>
        <v>0.44846366918041236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20.721579849085394</v>
      </c>
      <c r="D203" s="37">
        <f t="shared" ref="D203:E203" si="23">+SUM(D173,D174:D176,D183:D185,D193,D196)</f>
        <v>3.907305129903516</v>
      </c>
      <c r="E203" s="37">
        <f t="shared" si="23"/>
        <v>0.44791272587748843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26.342311472808049</v>
      </c>
      <c r="D204" s="37">
        <f t="shared" ref="D204:E204" si="25">+SUM(D173,D179:D185,D190,D193:D194,D198)</f>
        <v>4.0440227768808343</v>
      </c>
      <c r="E204" s="37">
        <f t="shared" si="25"/>
        <v>0.44846366918041236</v>
      </c>
      <c r="F204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L43"/>
  <sheetViews>
    <sheetView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ColWidth="9.1796875" defaultRowHeight="10" x14ac:dyDescent="0.35"/>
  <cols>
    <col min="1" max="1" width="2.81640625" style="66" customWidth="1"/>
    <col min="2" max="2" width="22" style="66" customWidth="1"/>
    <col min="3" max="6" width="9.81640625" style="66" customWidth="1"/>
    <col min="7" max="7" width="9.1796875" style="66"/>
    <col min="8" max="10" width="12.1796875" style="66" customWidth="1"/>
    <col min="11" max="16384" width="9.1796875" style="66"/>
  </cols>
  <sheetData>
    <row r="1" spans="1:12" ht="15.75" customHeight="1" thickBot="1" x14ac:dyDescent="0.4">
      <c r="A1" s="65" t="s">
        <v>580</v>
      </c>
      <c r="C1" s="94"/>
      <c r="D1" s="94"/>
      <c r="E1" s="94"/>
      <c r="F1" s="94"/>
      <c r="I1" s="86"/>
      <c r="J1" s="86"/>
      <c r="K1" s="86"/>
      <c r="L1" s="86"/>
    </row>
    <row r="2" spans="1:12" ht="21" customHeight="1" x14ac:dyDescent="0.35">
      <c r="A2" s="67"/>
      <c r="B2" s="67"/>
      <c r="C2" s="99" t="s">
        <v>590</v>
      </c>
      <c r="D2" s="100"/>
      <c r="E2" s="100"/>
      <c r="F2" s="100"/>
      <c r="K2" s="86"/>
      <c r="L2" s="86"/>
    </row>
    <row r="3" spans="1:12" ht="14.25" customHeight="1" x14ac:dyDescent="0.35">
      <c r="A3" s="101" t="s">
        <v>385</v>
      </c>
      <c r="B3" s="101"/>
      <c r="C3" s="101" t="s">
        <v>589</v>
      </c>
      <c r="D3" s="101" t="s">
        <v>588</v>
      </c>
      <c r="E3" s="103" t="s">
        <v>585</v>
      </c>
      <c r="F3" s="103"/>
      <c r="K3" s="86"/>
      <c r="L3" s="86"/>
    </row>
    <row r="4" spans="1:12" ht="25.5" customHeight="1" x14ac:dyDescent="0.35">
      <c r="A4" s="102"/>
      <c r="B4" s="102"/>
      <c r="C4" s="102"/>
      <c r="D4" s="102"/>
      <c r="E4" s="69" t="s">
        <v>586</v>
      </c>
      <c r="F4" s="69" t="s">
        <v>587</v>
      </c>
    </row>
    <row r="5" spans="1:12" ht="11.25" customHeight="1" x14ac:dyDescent="0.35">
      <c r="A5" s="70"/>
      <c r="B5" s="70"/>
      <c r="C5" s="70" t="s">
        <v>451</v>
      </c>
      <c r="D5" s="71" t="s">
        <v>391</v>
      </c>
      <c r="E5" s="71" t="s">
        <v>391</v>
      </c>
      <c r="F5" s="71" t="s">
        <v>391</v>
      </c>
    </row>
    <row r="6" spans="1:12" ht="10.5" x14ac:dyDescent="0.35">
      <c r="A6" s="65" t="s">
        <v>370</v>
      </c>
      <c r="C6" s="72"/>
      <c r="D6" s="72"/>
      <c r="E6" s="87"/>
      <c r="F6" s="72"/>
    </row>
    <row r="7" spans="1:12" x14ac:dyDescent="0.35">
      <c r="A7" s="74"/>
      <c r="B7" s="74" t="s">
        <v>365</v>
      </c>
      <c r="C7" s="75">
        <f>'Summary-total'!$H$37*1000</f>
        <v>59255.559099294471</v>
      </c>
      <c r="D7" s="88">
        <f>'Summary-total'!$H$45*100</f>
        <v>35.580152768216109</v>
      </c>
      <c r="E7" s="88">
        <f>'Summary-hc1.9'!$H$45*100</f>
        <v>29.346976820569981</v>
      </c>
      <c r="F7" s="88">
        <f>'Summary-gap1.9'!H$45*100</f>
        <v>23.434552633055386</v>
      </c>
    </row>
    <row r="8" spans="1:12" x14ac:dyDescent="0.35">
      <c r="A8" s="74"/>
      <c r="B8" s="74" t="s">
        <v>361</v>
      </c>
      <c r="C8" s="77">
        <f>'Summary-total'!$D$37*1000</f>
        <v>20721.579849085396</v>
      </c>
      <c r="D8" s="89">
        <f>'Summary-total'!$D$45*100</f>
        <v>12.442325881927681</v>
      </c>
      <c r="E8" s="89">
        <f>'Summary-hc1.9'!$D$45*100</f>
        <v>10.841601501251688</v>
      </c>
      <c r="F8" s="89">
        <f>'Summary-gap1.9'!D$45*100</f>
        <v>10.659795405768984</v>
      </c>
    </row>
    <row r="9" spans="1:12" x14ac:dyDescent="0.35">
      <c r="A9" s="74"/>
      <c r="B9" s="74" t="s">
        <v>359</v>
      </c>
      <c r="C9" s="77">
        <f>'Summary-total'!$C$37*1000</f>
        <v>26559.623353218249</v>
      </c>
      <c r="D9" s="89">
        <f>'Summary-total'!$C$45*100</f>
        <v>15.947794109751928</v>
      </c>
      <c r="E9" s="89">
        <f>'Summary-hc1.9'!$C$45*100</f>
        <v>12.786071229109758</v>
      </c>
      <c r="F9" s="89">
        <f>'Summary-gap1.9'!C$45*100</f>
        <v>5.6149416862306749</v>
      </c>
    </row>
    <row r="10" spans="1:12" x14ac:dyDescent="0.35">
      <c r="A10" s="74"/>
      <c r="B10" s="74" t="s">
        <v>362</v>
      </c>
      <c r="C10" s="77">
        <f>'Summary-total'!$E$37*1000</f>
        <v>8010.9192856856789</v>
      </c>
      <c r="D10" s="89">
        <f>'Summary-total'!$E$45*100</f>
        <v>4.8101770758912448</v>
      </c>
      <c r="E10" s="89">
        <f>'Summary-hc1.9'!$E$45*100</f>
        <v>8.6683745340317131</v>
      </c>
      <c r="F10" s="89">
        <f>'Summary-gap1.9'!E$45*100</f>
        <v>13.773429239281883</v>
      </c>
    </row>
    <row r="11" spans="1:12" x14ac:dyDescent="0.35">
      <c r="A11" s="74"/>
      <c r="B11" s="74" t="s">
        <v>363</v>
      </c>
      <c r="C11" s="77">
        <f>'Summary-total'!$F$37*1000</f>
        <v>6218.5876798988602</v>
      </c>
      <c r="D11" s="89">
        <f>'Summary-total'!$F$45*100</f>
        <v>3.7339669562915736</v>
      </c>
      <c r="E11" s="89">
        <f>'Summary-hc1.9'!$F$45*100</f>
        <v>7.0191283556195927</v>
      </c>
      <c r="F11" s="89">
        <f>'Summary-gap1.9'!F$45*100</f>
        <v>11.088953979546956</v>
      </c>
    </row>
    <row r="12" spans="1:12" x14ac:dyDescent="0.35">
      <c r="A12" s="74"/>
      <c r="B12" s="74" t="s">
        <v>364</v>
      </c>
      <c r="C12" s="77">
        <f>'Summary-total'!$G$37*1000</f>
        <v>2802.0348179001903</v>
      </c>
      <c r="D12" s="89">
        <f>'Summary-total'!$G$45*100</f>
        <v>1.6824890085955904</v>
      </c>
      <c r="E12" s="89">
        <f>'Summary-hc1.9'!$G$45*100</f>
        <v>1.5887520418677434</v>
      </c>
      <c r="F12" s="89">
        <f>'Summary-gap1.9'!G$45*100</f>
        <v>0.76922648807383331</v>
      </c>
    </row>
    <row r="13" spans="1:12" ht="10.5" x14ac:dyDescent="0.35">
      <c r="A13" s="95" t="s">
        <v>583</v>
      </c>
      <c r="B13" s="74"/>
      <c r="C13" s="77"/>
      <c r="D13" s="89"/>
      <c r="E13" s="91"/>
      <c r="F13" s="91"/>
    </row>
    <row r="14" spans="1:12" x14ac:dyDescent="0.35">
      <c r="A14" s="74"/>
      <c r="B14" s="74" t="s">
        <v>367</v>
      </c>
      <c r="C14" s="77">
        <f>'Summary-total'!$L$37*1000</f>
        <v>4607.241922755944</v>
      </c>
      <c r="D14" s="89">
        <f>'Summary-total'!$L$45*100</f>
        <v>2.7664302547056385</v>
      </c>
      <c r="E14" s="89">
        <f>'Summary-hc1.9'!$L$45*100</f>
        <v>2.0737108444303947</v>
      </c>
      <c r="F14" s="89">
        <f>'Summary-gap1.9'!L$45*100</f>
        <v>1.0142505298819353</v>
      </c>
    </row>
    <row r="15" spans="1:12" x14ac:dyDescent="0.35">
      <c r="A15" s="74"/>
      <c r="B15" s="74" t="s">
        <v>368</v>
      </c>
      <c r="C15" s="77">
        <f>'Summary-total'!$J$37*1000</f>
        <v>4309.7921528341167</v>
      </c>
      <c r="D15" s="89">
        <f>'Summary-total'!$J$45*100</f>
        <v>2.5878257758084788</v>
      </c>
      <c r="E15" s="89">
        <f>'Summary-hc1.9'!$J$45*100</f>
        <v>3.2559713731242752</v>
      </c>
      <c r="F15" s="89">
        <f>'Summary-gap1.9'!J$45*100</f>
        <v>4.9420108941279235</v>
      </c>
    </row>
    <row r="16" spans="1:12" x14ac:dyDescent="0.35">
      <c r="A16" s="74"/>
      <c r="B16" s="74" t="s">
        <v>366</v>
      </c>
      <c r="C16" s="77">
        <f>'Summary-total'!$I$37*1000</f>
        <v>9104.3593638220445</v>
      </c>
      <c r="D16" s="89">
        <f>'Summary-total'!$I$45*100</f>
        <v>5.4667359813230441</v>
      </c>
      <c r="E16" s="89">
        <f>'Summary-hc1.9'!$I$45*100</f>
        <v>8.7128651232180392</v>
      </c>
      <c r="F16" s="89">
        <f>'Summary-gap1.9'!I$45*100</f>
        <v>13.588874253709655</v>
      </c>
    </row>
    <row r="17" spans="1:6" x14ac:dyDescent="0.35">
      <c r="A17" s="74"/>
      <c r="B17" s="74" t="s">
        <v>387</v>
      </c>
      <c r="C17" s="77">
        <f>'Summary-total'!$K$37*1000</f>
        <v>708.16463441667202</v>
      </c>
      <c r="D17" s="89">
        <f>'Summary-total'!$K$45*100</f>
        <v>0.42521927496070339</v>
      </c>
      <c r="E17" s="89">
        <f>'Summary-hc1.9'!$K$45*100</f>
        <v>0.43481378318969932</v>
      </c>
      <c r="F17" s="89">
        <f>'Summary-gap1.9'!K$45*100</f>
        <v>0.50993796262616531</v>
      </c>
    </row>
    <row r="18" spans="1:6" x14ac:dyDescent="0.35">
      <c r="A18" s="74"/>
      <c r="B18" s="74" t="s">
        <v>452</v>
      </c>
      <c r="C18" s="77">
        <f>'Summary-total'!$M$37*1000</f>
        <v>9341.9521104897831</v>
      </c>
      <c r="D18" s="89">
        <f>'Summary-total'!$M$45*100</f>
        <v>5.6093991567542734</v>
      </c>
      <c r="E18" s="89">
        <f>'Summary-hc1.9'!$M$45*100</f>
        <v>4.8421449689878866</v>
      </c>
      <c r="F18" s="89">
        <f>'Summary-gap1.9'!M$45*100</f>
        <v>2.1418518312260346</v>
      </c>
    </row>
    <row r="19" spans="1:6" x14ac:dyDescent="0.35">
      <c r="A19" s="74"/>
      <c r="B19" s="74" t="s">
        <v>453</v>
      </c>
      <c r="C19" s="77">
        <f>'Summary-total'!$N$37*1000</f>
        <v>3000.1047202964792</v>
      </c>
      <c r="D19" s="89">
        <f>'Summary-total'!$N$45*100</f>
        <v>1.8014205905968064</v>
      </c>
      <c r="E19" s="89">
        <f>'Summary-hc1.9'!$N$45*100</f>
        <v>1.9461197237489407</v>
      </c>
      <c r="F19" s="89">
        <f>'Summary-gap1.9'!N$45*100</f>
        <v>2.5074979435242133</v>
      </c>
    </row>
    <row r="20" spans="1:6" ht="10.5" x14ac:dyDescent="0.35">
      <c r="A20" s="95" t="s">
        <v>584</v>
      </c>
      <c r="B20" s="95"/>
      <c r="C20" s="77"/>
      <c r="D20" s="89"/>
      <c r="E20" s="91"/>
      <c r="F20" s="89"/>
    </row>
    <row r="21" spans="1:6" x14ac:dyDescent="0.35">
      <c r="A21" s="74"/>
      <c r="B21" s="74" t="s">
        <v>390</v>
      </c>
      <c r="C21" s="77">
        <f>+SUM(C22:C27)</f>
        <v>7463.5791646082544</v>
      </c>
      <c r="D21" s="89">
        <f t="shared" ref="D21" si="0">+SUM(D22:D27)</f>
        <v>4.4815252933390735</v>
      </c>
      <c r="E21" s="89">
        <f t="shared" ref="E21:F21" si="1">+SUM(E22:E27)</f>
        <v>4.3101652643147048</v>
      </c>
      <c r="F21" s="89">
        <f t="shared" si="1"/>
        <v>3.1972138142302455</v>
      </c>
    </row>
    <row r="22" spans="1:6" x14ac:dyDescent="0.35">
      <c r="A22" s="74"/>
      <c r="B22" s="74" t="s">
        <v>594</v>
      </c>
      <c r="C22" s="77">
        <f>+'Summary-total'!$Q$37*1000</f>
        <v>1547.288905239217</v>
      </c>
      <c r="D22" s="89">
        <f>+'Summary-total'!$Q$45*100</f>
        <v>0.92907360021235019</v>
      </c>
      <c r="E22" s="89">
        <f>+'Summary-hc1.9'!$Q$45*100</f>
        <v>0.77211994086155689</v>
      </c>
      <c r="F22" s="89">
        <f>+'Summary-gap1.9'!Q$45*100</f>
        <v>0.47060222695946019</v>
      </c>
    </row>
    <row r="23" spans="1:6" x14ac:dyDescent="0.35">
      <c r="A23" s="74"/>
      <c r="B23" s="74" t="s">
        <v>595</v>
      </c>
      <c r="C23" s="77">
        <f>+'Summary-total'!$T$37*1000</f>
        <v>2680.5352130607876</v>
      </c>
      <c r="D23" s="89">
        <f>+'Summary-total'!$T$45*100</f>
        <v>1.6095342585742496</v>
      </c>
      <c r="E23" s="89">
        <f>+'Summary-hc1.9'!$T$45*100</f>
        <v>1.3950562740838817</v>
      </c>
      <c r="F23" s="89">
        <f>+'Summary-gap1.9'!T$45*100</f>
        <v>0.55622826914145207</v>
      </c>
    </row>
    <row r="24" spans="1:6" x14ac:dyDescent="0.35">
      <c r="A24" s="74"/>
      <c r="B24" s="74" t="s">
        <v>596</v>
      </c>
      <c r="C24" s="77">
        <f>+'Summary-total'!$R$37*1000</f>
        <v>1186.9297018956145</v>
      </c>
      <c r="D24" s="89">
        <f>+'Summary-total'!$R$45*100</f>
        <v>0.7126949903183345</v>
      </c>
      <c r="E24" s="89">
        <f>+'Summary-hc1.9'!$R$45*100</f>
        <v>1.0471151552597959</v>
      </c>
      <c r="F24" s="89">
        <f>+'Summary-gap1.9'!R$45*100</f>
        <v>1.640046004872229</v>
      </c>
    </row>
    <row r="25" spans="1:6" x14ac:dyDescent="0.35">
      <c r="A25" s="74"/>
      <c r="B25" s="74" t="s">
        <v>597</v>
      </c>
      <c r="C25" s="77">
        <f>+'Summary-total'!$U$37*1000</f>
        <v>1136.6442785828544</v>
      </c>
      <c r="D25" s="89">
        <f>+'Summary-total'!$U$45*100</f>
        <v>0.68250097863945869</v>
      </c>
      <c r="E25" s="89">
        <f>+'Summary-hc1.9'!$U$45*100</f>
        <v>0.64786138584253949</v>
      </c>
      <c r="F25" s="89">
        <f>+'Summary-gap1.9'!U$45*100</f>
        <v>0.27582651326000879</v>
      </c>
    </row>
    <row r="26" spans="1:6" x14ac:dyDescent="0.35">
      <c r="A26" s="74"/>
      <c r="B26" s="74" t="s">
        <v>598</v>
      </c>
      <c r="C26" s="77">
        <f>+'Summary-total'!$S$37*1000</f>
        <v>413.39227472694756</v>
      </c>
      <c r="D26" s="89">
        <f>+'Summary-total'!$S$45*100</f>
        <v>0.24822245391926925</v>
      </c>
      <c r="E26" s="89">
        <f>+'Summary-hc1.9'!$S$45*100</f>
        <v>0.20128367162318409</v>
      </c>
      <c r="F26" s="89">
        <f>+'Summary-gap1.9'!S$45*100</f>
        <v>8.368569532656428E-2</v>
      </c>
    </row>
    <row r="27" spans="1:6" x14ac:dyDescent="0.35">
      <c r="A27" s="74"/>
      <c r="B27" s="74" t="s">
        <v>599</v>
      </c>
      <c r="C27" s="77">
        <f>+'Summary-total'!$V$37*1000</f>
        <v>498.78879110283162</v>
      </c>
      <c r="D27" s="89">
        <f>+'Summary-total'!$V$45*100</f>
        <v>0.29949901167541065</v>
      </c>
      <c r="E27" s="89">
        <f>+'Summary-hc1.9'!$V$45*100</f>
        <v>0.24672883664374634</v>
      </c>
      <c r="F27" s="89">
        <f>+'Summary-gap1.9'!V$45*100</f>
        <v>0.170825104670531</v>
      </c>
    </row>
    <row r="28" spans="1:6" x14ac:dyDescent="0.35">
      <c r="A28" s="74"/>
      <c r="B28" s="74" t="s">
        <v>388</v>
      </c>
      <c r="C28" s="77">
        <f>'Summary-total'!$P$37*1000</f>
        <v>4256.5109697634834</v>
      </c>
      <c r="D28" s="89">
        <f>'Summary-total'!$P$45*100</f>
        <v>2.5558329524828607</v>
      </c>
      <c r="E28" s="89">
        <f>'Summary-hc1.9'!$P$45*100</f>
        <v>4.0075721537240065</v>
      </c>
      <c r="F28" s="89">
        <f>'Summary-gap1.9'!P$45*100</f>
        <v>6.5004062870035462</v>
      </c>
    </row>
    <row r="29" spans="1:6" x14ac:dyDescent="0.35">
      <c r="A29" s="74"/>
      <c r="B29" s="74" t="s">
        <v>441</v>
      </c>
      <c r="C29" s="77">
        <f>'Summary-total'!$O$37*1000</f>
        <v>181.03831130759175</v>
      </c>
      <c r="D29" s="89">
        <f>'Summary-total'!$O$45*100</f>
        <v>0.10870491935499561</v>
      </c>
      <c r="E29" s="89">
        <f>'Summary-hc1.9'!$O$45*100</f>
        <v>0.16573228281158978</v>
      </c>
      <c r="F29" s="89">
        <f>'Summary-gap1.9'!O$45*100</f>
        <v>0.25705705171257975</v>
      </c>
    </row>
    <row r="30" spans="1:6" ht="10.5" x14ac:dyDescent="0.35">
      <c r="A30" s="95" t="s">
        <v>582</v>
      </c>
      <c r="B30" s="95"/>
      <c r="C30" s="77"/>
      <c r="D30" s="89"/>
      <c r="E30" s="89"/>
      <c r="F30" s="89"/>
    </row>
    <row r="31" spans="1:6" ht="11.25" customHeight="1" x14ac:dyDescent="0.35">
      <c r="A31" s="73"/>
      <c r="B31" s="73" t="s">
        <v>383</v>
      </c>
      <c r="C31" s="77">
        <f>+'Summary-total'!Z7*1000</f>
        <v>35929.659355318341</v>
      </c>
      <c r="D31" s="89">
        <f>'Summary-total'!$Z$7/'Summary-total'!$Z$37*100</f>
        <v>21.574056311408814</v>
      </c>
      <c r="E31" s="89">
        <f>'Summary-hc1.9'!$Z$7/'Summary-hc1.9'!$Z$37*100</f>
        <v>46.546373032243729</v>
      </c>
      <c r="F31" s="89">
        <f>'Summary-gap1.9'!$Z$7/'Summary-gap1.9'!$Z$37*100</f>
        <v>81.962332920152122</v>
      </c>
    </row>
    <row r="32" spans="1:6" ht="11.25" customHeight="1" x14ac:dyDescent="0.35">
      <c r="A32" s="73"/>
      <c r="B32" s="73" t="s">
        <v>384</v>
      </c>
      <c r="C32" s="77">
        <f>+SUM('Summary-total'!Z8:Z10)*1000</f>
        <v>2960.8884986630987</v>
      </c>
      <c r="D32" s="96">
        <f>+SUM('Summary-total'!$Z$8:$Z$10)/'Summary-total'!$Z$37*100</f>
        <v>1.7778731095179461</v>
      </c>
      <c r="E32" s="96">
        <f>+SUM('Summary-hc1.9'!$Z$8:$Z$10)/'Summary-hc1.9'!$Z$37*100</f>
        <v>0.30587826060726259</v>
      </c>
      <c r="F32" s="96">
        <f>+SUM('Summary-gap1.9'!$Z$8:$Z$10)/'Summary-gap1.9'!$Z$37*100</f>
        <v>5.2327421566160222E-2</v>
      </c>
    </row>
    <row r="33" spans="1:8" ht="11.25" customHeight="1" x14ac:dyDescent="0.35">
      <c r="A33" s="73"/>
      <c r="B33" s="73" t="s">
        <v>581</v>
      </c>
      <c r="C33" s="77">
        <f>+SUM('Summary-total'!Z17:Z19)*1000</f>
        <v>113958.60961879144</v>
      </c>
      <c r="D33" s="89">
        <f>+SUM('Summary-total'!$Z$17:$Z$19)/'Summary-total'!$Z$37*100</f>
        <v>68.426740058189381</v>
      </c>
      <c r="E33" s="89">
        <f>+SUM('Summary-hc1.9'!$Z$17:$Z$19)/'Summary-hc1.9'!$Z$37*100</f>
        <v>52.868060682556973</v>
      </c>
      <c r="F33" s="89">
        <f>+SUM('Summary-gap1.9'!$Z$17:$Z$19)/'Summary-gap1.9'!$Z$37*100</f>
        <v>17.93695965689373</v>
      </c>
    </row>
    <row r="34" spans="1:8" ht="11.25" customHeight="1" x14ac:dyDescent="0.35">
      <c r="A34" s="73"/>
      <c r="B34" s="73" t="s">
        <v>454</v>
      </c>
      <c r="C34" s="77">
        <f>+SUM('Summary-total'!Z27,'Summary-total'!Z30)*1000</f>
        <v>13691.889962604337</v>
      </c>
      <c r="D34" s="96">
        <f>+SUM('Summary-total'!$Z$27,'Summary-total'!$Z$30)/'Summary-total'!$Z$37*100</f>
        <v>8.2213305208838623</v>
      </c>
      <c r="E34" s="96">
        <f>+SUM('Summary-hc1.9'!$Z$27,'Summary-hc1.9'!$Z$30)/'Summary-hc1.9'!$Z$37*100</f>
        <v>0.27968802459205294</v>
      </c>
      <c r="F34" s="96">
        <f>+SUM('Summary-gap1.9'!$Z$27,'Summary-gap1.9'!$Z$30)/'Summary-gap1.9'!$Z$37*100</f>
        <v>3.0686978731563778E-2</v>
      </c>
    </row>
    <row r="35" spans="1:8" ht="19.5" customHeight="1" thickBot="1" x14ac:dyDescent="0.4">
      <c r="A35" s="98" t="s">
        <v>439</v>
      </c>
      <c r="B35" s="98"/>
      <c r="C35" s="80">
        <f>+SUM(C7:C29)-C21</f>
        <v>166541.0474353772</v>
      </c>
      <c r="D35" s="92">
        <f>+SUM(D7:D29)-D21</f>
        <v>100</v>
      </c>
      <c r="E35" s="92">
        <f>+SUM(E7:E29)-E21</f>
        <v>100.00000000000001</v>
      </c>
      <c r="F35" s="92">
        <f>+SUM(F7:F29)-F21</f>
        <v>100</v>
      </c>
      <c r="H35" s="90"/>
    </row>
    <row r="36" spans="1:8" ht="12" customHeight="1" x14ac:dyDescent="0.35">
      <c r="A36" s="72" t="s">
        <v>579</v>
      </c>
      <c r="B36" s="72"/>
      <c r="C36" s="97"/>
      <c r="D36" s="88"/>
      <c r="E36" s="88"/>
      <c r="F36" s="88"/>
    </row>
    <row r="37" spans="1:8" ht="12" customHeight="1" x14ac:dyDescent="0.35">
      <c r="A37" s="83" t="s">
        <v>389</v>
      </c>
      <c r="B37" s="83"/>
      <c r="C37" s="83"/>
      <c r="D37" s="83"/>
      <c r="E37" s="83"/>
      <c r="F37" s="74"/>
    </row>
    <row r="38" spans="1:8" ht="12" customHeight="1" x14ac:dyDescent="0.35">
      <c r="A38" s="66" t="s">
        <v>445</v>
      </c>
    </row>
    <row r="39" spans="1:8" ht="12" customHeight="1" x14ac:dyDescent="0.35">
      <c r="A39" s="66" t="s">
        <v>446</v>
      </c>
    </row>
    <row r="40" spans="1:8" ht="12" customHeight="1" x14ac:dyDescent="0.35">
      <c r="A40" s="66" t="s">
        <v>431</v>
      </c>
    </row>
    <row r="41" spans="1:8" ht="12" customHeight="1" x14ac:dyDescent="0.35">
      <c r="A41" s="66" t="s">
        <v>444</v>
      </c>
      <c r="B41" s="86"/>
      <c r="C41" s="86"/>
      <c r="D41" s="86"/>
      <c r="E41" s="86"/>
      <c r="F41" s="86"/>
    </row>
    <row r="42" spans="1:8" ht="12" customHeight="1" x14ac:dyDescent="0.35">
      <c r="A42" s="66" t="s">
        <v>447</v>
      </c>
    </row>
    <row r="43" spans="1:8" ht="12" customHeight="1" x14ac:dyDescent="0.35">
      <c r="A43" s="83" t="s">
        <v>432</v>
      </c>
      <c r="B43" s="85"/>
      <c r="C43" s="86"/>
      <c r="D43" s="86"/>
      <c r="E43" s="86"/>
      <c r="F43" s="86"/>
    </row>
  </sheetData>
  <mergeCells count="6">
    <mergeCell ref="A35:B35"/>
    <mergeCell ref="C2:F2"/>
    <mergeCell ref="C3:C4"/>
    <mergeCell ref="D3:D4"/>
    <mergeCell ref="E3:F3"/>
    <mergeCell ref="A3:B4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  <col min="8" max="8" width="34.26953125" customWidth="1"/>
    <col min="12" max="15" width="11.6328125" customWidth="1"/>
  </cols>
  <sheetData>
    <row r="1" spans="1:15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15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  <c r="H2" s="34"/>
      <c r="I2" s="34"/>
      <c r="J2" s="34"/>
      <c r="K2" s="34"/>
      <c r="L2" s="35"/>
      <c r="M2" s="35"/>
      <c r="N2" s="35"/>
      <c r="O2" s="35"/>
    </row>
    <row r="3" spans="1:15" x14ac:dyDescent="0.35">
      <c r="A3" t="s">
        <v>154</v>
      </c>
      <c r="B3" t="s">
        <v>0</v>
      </c>
      <c r="C3" s="11">
        <f>+SUMIF('IFPRI SG25f'!$A$4:$A$157,$B3,'IFPRI SG25f'!$J$4:$J$157)</f>
        <v>6.3410882926280858E-4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15" x14ac:dyDescent="0.35">
      <c r="A4" t="s">
        <v>155</v>
      </c>
      <c r="B4" t="s">
        <v>1</v>
      </c>
      <c r="C4" s="11">
        <f>+SUMIF('IFPRI SG25f'!$A$4:$A$157,$B4,'IFPRI SG25f'!$J$4:$J$157)</f>
        <v>2.5778544868472971E-2</v>
      </c>
      <c r="D4" s="7">
        <f>+IFERROR(+C4*('Regions &amp; Poverty'!$K4/100),"")</f>
        <v>7.7593420054103638E-3</v>
      </c>
      <c r="E4" s="7">
        <f>+IFERROR(+C4*('Regions &amp; Poverty'!$K4/100)*('Regions &amp; Poverty'!$M4/100),"")</f>
        <v>7.4489683251939499E-4</v>
      </c>
      <c r="G4" s="32"/>
    </row>
    <row r="5" spans="1:15" x14ac:dyDescent="0.35">
      <c r="A5" t="s">
        <v>156</v>
      </c>
      <c r="B5" t="s">
        <v>2</v>
      </c>
      <c r="C5" s="11">
        <f>+SUMIF('IFPRI SG25f'!$A$4:$A$157,$B5,'IFPRI SG25f'!$J$4:$J$157)</f>
        <v>0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15" x14ac:dyDescent="0.35">
      <c r="A6" t="s">
        <v>157</v>
      </c>
      <c r="B6" t="s">
        <v>3</v>
      </c>
      <c r="C6" s="11">
        <f>+SUMIF('IFPRI SG25f'!$A$4:$A$157,$B6,'IFPRI SG25f'!$J$4:$J$157)</f>
        <v>3.6612547208634959E-2</v>
      </c>
      <c r="D6" s="7">
        <f>+IFERROR(+C6*('Regions &amp; Poverty'!$K6/100),"")</f>
        <v>6.224133025467943E-4</v>
      </c>
      <c r="E6" s="7">
        <f>+IFERROR(+C6*('Regions &amp; Poverty'!$K6/100)*('Regions &amp; Poverty'!$M6/100),"")</f>
        <v>6.2241330254679434E-6</v>
      </c>
      <c r="G6" s="32"/>
    </row>
    <row r="7" spans="1:15" x14ac:dyDescent="0.35">
      <c r="A7" t="s">
        <v>158</v>
      </c>
      <c r="B7" t="s">
        <v>4</v>
      </c>
      <c r="C7" s="11">
        <f>+SUMIF('IFPRI SG25f'!$A$4:$A$157,$B7,'IFPRI SG25f'!$J$4:$J$157)</f>
        <v>0</v>
      </c>
      <c r="D7" s="7">
        <f>+IFERROR(+C7*('Regions &amp; Poverty'!$K7/100),"")</f>
        <v>0</v>
      </c>
      <c r="E7" s="7">
        <f>+IFERROR(+C7*('Regions &amp; Poverty'!$K7/100)*('Regions &amp; Poverty'!$M7/100),"")</f>
        <v>0</v>
      </c>
      <c r="G7" s="32"/>
    </row>
    <row r="8" spans="1:15" x14ac:dyDescent="0.35">
      <c r="A8" t="s">
        <v>159</v>
      </c>
      <c r="B8" t="s">
        <v>5</v>
      </c>
      <c r="C8" s="11">
        <f>+SUMIF('IFPRI SG25f'!$A$4:$A$157,$B8,'IFPRI SG25f'!$J$4:$J$157)</f>
        <v>3.7244792460117966E-3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15" x14ac:dyDescent="0.35">
      <c r="A9" t="s">
        <v>160</v>
      </c>
      <c r="B9" t="s">
        <v>6</v>
      </c>
      <c r="C9" s="11">
        <f>+SUMIF('IFPRI SG25f'!$A$4:$A$157,$B9,'IFPRI SG25f'!$J$4:$J$157)</f>
        <v>3.684188123397479E-3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15" x14ac:dyDescent="0.35">
      <c r="A10" t="s">
        <v>161</v>
      </c>
      <c r="B10" t="s">
        <v>7</v>
      </c>
      <c r="C10" s="11">
        <f>+SUMIF('IFPRI SG25f'!$A$4:$A$157,$B10,'IFPRI SG25f'!$J$4:$J$157)</f>
        <v>7.8991784138748795E-8</v>
      </c>
      <c r="D10" s="7">
        <f>+IFERROR(+C10*('Regions &amp; Poverty'!$K10/100),"")</f>
        <v>3.9495892069374397E-10</v>
      </c>
      <c r="E10" s="7">
        <f>+IFERROR(+C10*('Regions &amp; Poverty'!$K10/100)*('Regions &amp; Poverty'!$M10/100),"")</f>
        <v>7.8991784138748796E-13</v>
      </c>
      <c r="G10" s="32"/>
    </row>
    <row r="11" spans="1:15" x14ac:dyDescent="0.35">
      <c r="A11" t="s">
        <v>162</v>
      </c>
      <c r="B11" t="s">
        <v>8</v>
      </c>
      <c r="C11" s="11">
        <f>+SUMIF('IFPRI SG25f'!$A$4:$A$157,$B11,'IFPRI SG25f'!$J$4:$J$157)</f>
        <v>1.2521444150813155E-4</v>
      </c>
      <c r="D11" s="7">
        <f>+IFERROR(+C11*('Regions &amp; Poverty'!$K11/100),"")</f>
        <v>9.2283043391492951E-5</v>
      </c>
      <c r="E11" s="7">
        <f>+IFERROR(+C11*('Regions &amp; Poverty'!$K11/100)*('Regions &amp; Poverty'!$M11/100),"")</f>
        <v>2.9899706058843718E-5</v>
      </c>
      <c r="G11" s="32"/>
    </row>
    <row r="12" spans="1:15" x14ac:dyDescent="0.35">
      <c r="A12" t="s">
        <v>163</v>
      </c>
      <c r="B12" t="s">
        <v>9</v>
      </c>
      <c r="C12" s="11">
        <f>+SUMIF('IFPRI SG25f'!$A$4:$A$157,$B12,'IFPRI SG25f'!$J$4:$J$157)</f>
        <v>8.1426883844198949E-4</v>
      </c>
      <c r="D12" s="7">
        <f>+IFERROR(+C12*('Regions &amp; Poverty'!$K12/100),"")</f>
        <v>4.0306307502878478E-4</v>
      </c>
      <c r="E12" s="7">
        <f>+IFERROR(+C12*('Regions &amp; Poverty'!$K12/100)*('Regions &amp; Poverty'!$M12/100),"")</f>
        <v>9.0286128806447776E-5</v>
      </c>
      <c r="G12" s="32"/>
    </row>
    <row r="13" spans="1:15" x14ac:dyDescent="0.35">
      <c r="A13" t="s">
        <v>164</v>
      </c>
      <c r="B13" t="s">
        <v>10</v>
      </c>
      <c r="C13" s="11">
        <f>+SUMIF('IFPRI SG25f'!$A$4:$A$157,$B13,'IFPRI SG25f'!$J$4:$J$157)</f>
        <v>3.5364345245081592E-2</v>
      </c>
      <c r="D13" s="7">
        <f>+IFERROR(+C13*('Regions &amp; Poverty'!$K13/100),"")</f>
        <v>1.5454218872100658E-2</v>
      </c>
      <c r="E13" s="7">
        <f>+IFERROR(+C13*('Regions &amp; Poverty'!$K13/100)*('Regions &amp; Poverty'!$M13/100),"")</f>
        <v>1.715418294803173E-3</v>
      </c>
      <c r="G13" s="32"/>
    </row>
    <row r="14" spans="1:15" x14ac:dyDescent="0.35">
      <c r="A14" t="s">
        <v>165</v>
      </c>
      <c r="B14" t="s">
        <v>11</v>
      </c>
      <c r="C14" s="11">
        <f>+SUMIF('IFPRI SG25f'!$A$4:$A$157,$B14,'IFPRI SG25f'!$J$4:$J$157)</f>
        <v>6.4433888579029054E-3</v>
      </c>
      <c r="D14" s="7">
        <f>+IFERROR(+C14*('Regions &amp; Poverty'!$K14/100),"")</f>
        <v>1.1920269387120375E-3</v>
      </c>
      <c r="E14" s="7">
        <f>+IFERROR(+C14*('Regions &amp; Poverty'!$K14/100)*('Regions &amp; Poverty'!$M14/100),"")</f>
        <v>3.9336888977497238E-5</v>
      </c>
      <c r="G14" s="32"/>
    </row>
    <row r="15" spans="1:15" x14ac:dyDescent="0.35">
      <c r="A15" t="s">
        <v>166</v>
      </c>
      <c r="B15" t="s">
        <v>12</v>
      </c>
      <c r="C15" s="11">
        <f>+SUMIF('IFPRI SG25f'!$A$4:$A$157,$B15,'IFPRI SG25f'!$J$4:$J$157)</f>
        <v>1.1407728771825356E-3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15" x14ac:dyDescent="0.35">
      <c r="A16" t="s">
        <v>167</v>
      </c>
      <c r="B16" t="s">
        <v>13</v>
      </c>
      <c r="C16" s="11">
        <f>+SUMIF('IFPRI SG25f'!$A$4:$A$157,$B16,'IFPRI SG25f'!$J$4:$J$157)</f>
        <v>0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SG25f'!$J$4:$J$157)</f>
        <v>0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SG25f'!$J$4:$J$157)</f>
        <v>0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SG25f'!$J$4:$J$157)</f>
        <v>0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SG25f'!$J$4:$J$157)</f>
        <v>0</v>
      </c>
      <c r="D20" s="7">
        <f>+IFERROR(+C20*('Regions &amp; Poverty'!$K20/100),"")</f>
        <v>0</v>
      </c>
      <c r="E20" s="7">
        <f>+IFERROR(+C20*('Regions &amp; Poverty'!$K20/100)*('Regions &amp; Poverty'!$M20/100),"")</f>
        <v>0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SG25f'!$J$4:$J$157)</f>
        <v>0</v>
      </c>
      <c r="D21" s="7">
        <f>+IFERROR(+C21*('Regions &amp; Poverty'!$K21/100),"")</f>
        <v>0</v>
      </c>
      <c r="E21" s="7">
        <f>+IFERROR(+C21*('Regions &amp; Poverty'!$K21/100)*('Regions &amp; Poverty'!$M21/100),"")</f>
        <v>0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SG25f'!$J$4:$J$157)</f>
        <v>5.6745258612927053E-5</v>
      </c>
      <c r="D22" s="7">
        <f>+IFERROR(+C22*('Regions &amp; Poverty'!$K22/100),"")</f>
        <v>1.2483956894843952E-6</v>
      </c>
      <c r="E22" s="7">
        <f>+IFERROR(+C22*('Regions &amp; Poverty'!$K22/100)*('Regions &amp; Poverty'!$M22/100),"")</f>
        <v>4.9935827579375806E-9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SG25f'!$J$4:$J$157)</f>
        <v>6.1728143948044554E-5</v>
      </c>
      <c r="D23" s="7">
        <f>+IFERROR(+C23*('Regions &amp; Poverty'!$K23/100),"")</f>
        <v>1.1234522198544109E-5</v>
      </c>
      <c r="E23" s="7">
        <f>+IFERROR(+C23*('Regions &amp; Poverty'!$K23/100)*('Regions &amp; Poverty'!$M23/100),"")</f>
        <v>6.5160228751555822E-7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SG25f'!$J$4:$J$157)</f>
        <v>1.4617222237651637E-4</v>
      </c>
      <c r="D24" s="7">
        <f>+IFERROR(+C24*('Regions &amp; Poverty'!$K24/100),"")</f>
        <v>9.6912183435630343E-5</v>
      </c>
      <c r="E24" s="7">
        <f>+IFERROR(+C24*('Regions &amp; Poverty'!$K24/100)*('Regions &amp; Poverty'!$M24/100),"")</f>
        <v>3.2077932717193646E-5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SG25f'!$J$4:$J$157)</f>
        <v>0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SG25f'!$J$4:$J$157)</f>
        <v>0</v>
      </c>
      <c r="D26" s="7">
        <f>+IFERROR(+C26*('Regions &amp; Poverty'!$K26/100),"")</f>
        <v>0</v>
      </c>
      <c r="E26" s="7">
        <f>+IFERROR(+C26*('Regions &amp; Poverty'!$K26/100)*('Regions &amp; Poverty'!$M26/100),"")</f>
        <v>0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SG25f'!$J$4:$J$157)</f>
        <v>0.84326391111188925</v>
      </c>
      <c r="D27" s="7">
        <f>+IFERROR(+C27*('Regions &amp; Poverty'!$K27/100),"")</f>
        <v>2.6984445155580458E-2</v>
      </c>
      <c r="E27" s="7">
        <f>+IFERROR(+C27*('Regions &amp; Poverty'!$K27/100)*('Regions &amp; Poverty'!$M27/100),"")</f>
        <v>8.0953335466741377E-5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SG25f'!$J$4:$J$157)</f>
        <v>0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SG25f'!$J$4:$J$157)</f>
        <v>3.8643632025287668E-3</v>
      </c>
      <c r="D29" s="7">
        <f>+IFERROR(+C29*('Regions &amp; Poverty'!$K29/100),"")</f>
        <v>1.0781573335055259E-3</v>
      </c>
      <c r="E29" s="7">
        <f>+IFERROR(+C29*('Regions &amp; Poverty'!$K29/100)*('Regions &amp; Poverty'!$M29/100),"")</f>
        <v>9.7034160015497319E-5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SG25f'!$J$4:$J$157)</f>
        <v>4.7447604467029504E-3</v>
      </c>
      <c r="D30" s="7">
        <f>+IFERROR(+C30*('Regions &amp; Poverty'!$K30/100),"")</f>
        <v>1.1387425072087081E-3</v>
      </c>
      <c r="E30" s="7">
        <f>+IFERROR(+C30*('Regions &amp; Poverty'!$K30/100)*('Regions &amp; Poverty'!$M30/100),"")</f>
        <v>8.7683173055070525E-5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SG25f'!$J$4:$J$157)</f>
        <v>7.0714645624843251E-3</v>
      </c>
      <c r="D31" s="7">
        <f>+IFERROR(+C31*('Regions &amp; Poverty'!$K31/100),"")</f>
        <v>5.4520991776754136E-3</v>
      </c>
      <c r="E31" s="7">
        <f>+IFERROR(+C31*('Regions &amp; Poverty'!$K31/100)*('Regions &amp; Poverty'!$M31/100),"")</f>
        <v>2.1372228776487621E-3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SG25f'!$J$4:$J$157)</f>
        <v>2.7846409019849876E-4</v>
      </c>
      <c r="D32" s="7">
        <f>+IFERROR(+C32*('Regions &amp; Poverty'!$K32/100),"")</f>
        <v>1.0303171337344454E-4</v>
      </c>
      <c r="E32" s="7">
        <f>+IFERROR(+C32*('Regions &amp; Poverty'!$K32/100)*('Regions &amp; Poverty'!$M32/100),"")</f>
        <v>1.5351725292643235E-5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SG25f'!$J$4:$J$157)</f>
        <v>0</v>
      </c>
      <c r="D33" s="7">
        <f>+IFERROR(+C33*('Regions &amp; Poverty'!$K33/100),"")</f>
        <v>0</v>
      </c>
      <c r="E33" s="7">
        <f>+IFERROR(+C33*('Regions &amp; Poverty'!$K33/100)*('Regions &amp; Poverty'!$M33/100),"")</f>
        <v>0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SG25f'!$J$4:$J$157)</f>
        <v>0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SG25f'!$J$4:$J$157)</f>
        <v>0</v>
      </c>
      <c r="D35" s="7">
        <f>+IFERROR(+C35*('Regions &amp; Poverty'!$K35/100),"")</f>
        <v>0</v>
      </c>
      <c r="E35" s="7">
        <f>+IFERROR(+C35*('Regions &amp; Poverty'!$K35/100)*('Regions &amp; Poverty'!$M35/100),"")</f>
        <v>0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SG25f'!$J$4:$J$157)</f>
        <v>0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SG25f'!$J$4:$J$157)</f>
        <v>0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SG25f'!$J$4:$J$157)</f>
        <v>1.2442204674442149E-3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SG25f'!$J$4:$J$157)</f>
        <v>0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SG25f'!$J$4:$J$157)</f>
        <v>0</v>
      </c>
      <c r="D40" s="7">
        <f>+IFERROR(+C40*('Regions &amp; Poverty'!$K40/100),"")</f>
        <v>0</v>
      </c>
      <c r="E40" s="7">
        <f>+IFERROR(+C40*('Regions &amp; Poverty'!$K40/100)*('Regions &amp; Poverty'!$M40/100),"")</f>
        <v>0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SG25f'!$J$4:$J$157)</f>
        <v>0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SG25f'!$J$4:$J$157)</f>
        <v>0</v>
      </c>
      <c r="D42" s="7">
        <f>+IFERROR(+C42*('Regions &amp; Poverty'!$K42/100),"")</f>
        <v>0</v>
      </c>
      <c r="E42" s="7">
        <f>+IFERROR(+C42*('Regions &amp; Poverty'!$K42/100)*('Regions &amp; Poverty'!$M42/100),"")</f>
        <v>0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SG25f'!$J$4:$J$157)</f>
        <v>0</v>
      </c>
      <c r="D43" s="7">
        <f>+IFERROR(+C43*('Regions &amp; Poverty'!$K43/100),"")</f>
        <v>0</v>
      </c>
      <c r="E43" s="7">
        <f>+IFERROR(+C43*('Regions &amp; Poverty'!$K43/100)*('Regions &amp; Poverty'!$M43/100),"")</f>
        <v>0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SG25f'!$J$4:$J$157)</f>
        <v>0</v>
      </c>
      <c r="D44" s="7">
        <f>+IFERROR(+C44*('Regions &amp; Poverty'!$K44/100),"")</f>
        <v>0</v>
      </c>
      <c r="E44" s="7">
        <f>+IFERROR(+C44*('Regions &amp; Poverty'!$K44/100)*('Regions &amp; Poverty'!$M44/100),"")</f>
        <v>0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SG25f'!$J$4:$J$157)</f>
        <v>0</v>
      </c>
      <c r="D45" s="7">
        <f>+IFERROR(+C45*('Regions &amp; Poverty'!$K45/100),"")</f>
        <v>0</v>
      </c>
      <c r="E45" s="7">
        <f>+IFERROR(+C45*('Regions &amp; Poverty'!$K45/100)*('Regions &amp; Poverty'!$M45/100),"")</f>
        <v>0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SG25f'!$J$4:$J$157)</f>
        <v>1.9358934226764782E-4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SG25f'!$J$4:$J$157)</f>
        <v>0.1664476299579658</v>
      </c>
      <c r="D47" s="7">
        <f>+IFERROR(+C47*('Regions &amp; Poverty'!$K47/100),"")</f>
        <v>5.5759956035918545E-2</v>
      </c>
      <c r="E47" s="7">
        <f>+IFERROR(+C47*('Regions &amp; Poverty'!$K47/100)*('Regions &amp; Poverty'!$M47/100),"")</f>
        <v>5.0183960432326688E-3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SG25f'!$J$4:$J$157)</f>
        <v>0</v>
      </c>
      <c r="D48" s="7">
        <f>+IFERROR(+C48*('Regions &amp; Poverty'!$K48/100),"")</f>
        <v>0</v>
      </c>
      <c r="E48" s="7">
        <f>+IFERROR(+C48*('Regions &amp; Poverty'!$K48/100)*('Regions &amp; Poverty'!$M48/100),"")</f>
        <v>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SG25f'!$J$4:$J$157)</f>
        <v>0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SG25f'!$J$4:$J$157)</f>
        <v>5.4936044020993766E-2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SG25f'!$J$4:$J$157)</f>
        <v>0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SG25f'!$J$4:$J$157)</f>
        <v>0</v>
      </c>
      <c r="D52" s="7">
        <f>+IFERROR(+C52*('Regions &amp; Poverty'!$K52/100),"")</f>
        <v>0</v>
      </c>
      <c r="E52" s="7">
        <f>+IFERROR(+C52*('Regions &amp; Poverty'!$K52/100)*('Regions &amp; Poverty'!$M52/100),"")</f>
        <v>0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SG25f'!$J$4:$J$157)</f>
        <v>1.5762314561861904E-2</v>
      </c>
      <c r="D53" s="7">
        <f>+IFERROR(+C53*('Regions &amp; Poverty'!$K53/100),"")</f>
        <v>2.1436747804132192E-3</v>
      </c>
      <c r="E53" s="7">
        <f>+IFERROR(+C53*('Regions &amp; Poverty'!$K53/100)*('Regions &amp; Poverty'!$M53/100),"")</f>
        <v>8.5746991216528767E-5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SG25f'!$J$4:$J$157)</f>
        <v>1.2337426935873176E-2</v>
      </c>
      <c r="D54" s="7">
        <f>+IFERROR(+C54*('Regions &amp; Poverty'!$K54/100),"")</f>
        <v>4.355111708363231E-3</v>
      </c>
      <c r="E54" s="7">
        <f>+IFERROR(+C54*('Regions &amp; Poverty'!$K54/100)*('Regions &amp; Poverty'!$M54/100),"")</f>
        <v>4.485765059614128E-4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SG25f'!$J$4:$J$157)</f>
        <v>7.1972388191045202E-4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SG25f'!$J$4:$J$157)</f>
        <v>1.3044916904702013E-4</v>
      </c>
      <c r="D56" s="7">
        <f>+IFERROR(+C56*('Regions &amp; Poverty'!$K56/100),"")</f>
        <v>8.7531392430550498E-5</v>
      </c>
      <c r="E56" s="7">
        <f>+IFERROR(+C56*('Regions &amp; Poverty'!$K56/100)*('Regions &amp; Poverty'!$M56/100),"")</f>
        <v>2.6697074691317901E-5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SG25f'!$J$4:$J$157)</f>
        <v>0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SG25f'!$J$4:$J$157)</f>
        <v>0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SG25f'!$J$4:$J$157)</f>
        <v>0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SG25f'!$J$4:$J$157)</f>
        <v>0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SG25f'!$J$4:$J$157)</f>
        <v>0</v>
      </c>
      <c r="D61" s="7">
        <f>+IFERROR(+C61*('Regions &amp; Poverty'!$K61/100),"")</f>
        <v>0</v>
      </c>
      <c r="E61" s="7">
        <f>+IFERROR(+C61*('Regions &amp; Poverty'!$K61/100)*('Regions &amp; Poverty'!$M61/100),"")</f>
        <v>0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SG25f'!$J$4:$J$157)</f>
        <v>0</v>
      </c>
      <c r="D62" s="7">
        <f>+IFERROR(+C62*('Regions &amp; Poverty'!$K62/100),"")</f>
        <v>0</v>
      </c>
      <c r="E62" s="7">
        <f>+IFERROR(+C62*('Regions &amp; Poverty'!$K62/100)*('Regions &amp; Poverty'!$M62/100),"")</f>
        <v>0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SG25f'!$J$4:$J$157)</f>
        <v>2.625020699633462E-7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SG25f'!$J$4:$J$157)</f>
        <v>0</v>
      </c>
      <c r="D64" s="7">
        <f>+IFERROR(+C64*('Regions &amp; Poverty'!$K64/100),"")</f>
        <v>0</v>
      </c>
      <c r="E64" s="7">
        <f>+IFERROR(+C64*('Regions &amp; Poverty'!$K64/100)*('Regions &amp; Poverty'!$M64/100),"")</f>
        <v>0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SG25f'!$J$4:$J$157)</f>
        <v>3.8018728325115046E-3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SG25f'!$J$4:$J$157)</f>
        <v>0</v>
      </c>
      <c r="D66" s="7">
        <f>+IFERROR(+C66*('Regions &amp; Poverty'!$K66/100),"")</f>
        <v>0</v>
      </c>
      <c r="E66" s="7">
        <f>+IFERROR(+C66*('Regions &amp; Poverty'!$K66/100)*('Regions &amp; Poverty'!$M66/100),"")</f>
        <v>0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SG25f'!$J$4:$J$157)</f>
        <v>1.5740149403606907</v>
      </c>
      <c r="D67" s="7">
        <f>+IFERROR(+C67*('Regions &amp; Poverty'!$K67/100),"")</f>
        <v>0.33369116735646642</v>
      </c>
      <c r="E67" s="7">
        <f>+IFERROR(+C67*('Regions &amp; Poverty'!$K67/100)*('Regions &amp; Poverty'!$M67/100),"")</f>
        <v>1.4348720196328055E-2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SG25f'!$J$4:$J$157)</f>
        <v>0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SG25f'!$J$4:$J$157)</f>
        <v>1.4840089189234849E-2</v>
      </c>
      <c r="D69" s="7">
        <f>+IFERROR(+C69*('Regions &amp; Poverty'!$K69/100),"")</f>
        <v>4.4520267567704545E-5</v>
      </c>
      <c r="E69" s="7">
        <f>+IFERROR(+C69*('Regions &amp; Poverty'!$K69/100)*('Regions &amp; Poverty'!$M69/100),"")</f>
        <v>4.4520267567704543E-8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SG25f'!$J$4:$J$157)</f>
        <v>1.525652248967374E-3</v>
      </c>
      <c r="D70" s="7">
        <f>+IFERROR(+C70*('Regions &amp; Poverty'!$K70/100),"")</f>
        <v>3.8141306224184356E-5</v>
      </c>
      <c r="E70" s="7">
        <f>+IFERROR(+C70*('Regions &amp; Poverty'!$K70/100)*('Regions &amp; Poverty'!$M70/100),"")</f>
        <v>1.5256522489673743E-7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SG25f'!$J$4:$J$157)</f>
        <v>0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SG25f'!$J$4:$J$157)</f>
        <v>0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SG25f'!$J$4:$J$157)</f>
        <v>0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SG25f'!$J$4:$J$157)</f>
        <v>0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SG25f'!$J$4:$J$157)</f>
        <v>1.1862067069317476E-5</v>
      </c>
      <c r="D75" s="7">
        <f>+IFERROR(+C75*('Regions &amp; Poverty'!$K75/100),"")</f>
        <v>1.1862067069317476E-8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SG25f'!$J$4:$J$157)</f>
        <v>8.3760769553394773E-3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SG25f'!$J$4:$J$157)</f>
        <v>5.5864151557729214E-4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SG25f'!$J$4:$J$157)</f>
        <v>1.2550488198955956E-2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SG25f'!$J$4:$J$157)</f>
        <v>1.3004934546831709E-7</v>
      </c>
      <c r="D79" s="7">
        <f>+IFERROR(+C79*('Regions &amp; Poverty'!$K79/100),"")</f>
        <v>3.2512336367079273E-9</v>
      </c>
      <c r="E79" s="7">
        <f>+IFERROR(+C79*('Regions &amp; Poverty'!$K79/100)*('Regions &amp; Poverty'!$M79/100),"")</f>
        <v>1.6256168183539638E-11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SG25f'!$J$4:$J$157)</f>
        <v>0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SG25f'!$J$4:$J$157)</f>
        <v>2.1190871201104279E-2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SG25f'!$J$4:$J$157)</f>
        <v>0</v>
      </c>
      <c r="D82" s="7">
        <f>+IFERROR(+C82*('Regions &amp; Poverty'!$K82/100),"")</f>
        <v>0</v>
      </c>
      <c r="E82" s="7">
        <f>+IFERROR(+C82*('Regions &amp; Poverty'!$K82/100)*('Regions &amp; Poverty'!$M82/100),"")</f>
        <v>0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SG25f'!$J$4:$J$157)</f>
        <v>0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SG25f'!$J$4:$J$157)</f>
        <v>0</v>
      </c>
      <c r="D84" s="7">
        <f>+IFERROR(+C84*('Regions &amp; Poverty'!$K84/100),"")</f>
        <v>0</v>
      </c>
      <c r="E84" s="7">
        <f>+IFERROR(+C84*('Regions &amp; Poverty'!$K84/100)*('Regions &amp; Poverty'!$M84/100),"")</f>
        <v>0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SG25f'!$J$4:$J$157)</f>
        <v>1.7901182187631771E-3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SG25f'!$J$4:$J$157)</f>
        <v>7.4878845690262924E-4</v>
      </c>
      <c r="D86" s="7">
        <f>+IFERROR(+C86*('Regions &amp; Poverty'!$K86/100),"")</f>
        <v>2.3961230620884135E-5</v>
      </c>
      <c r="E86" s="7">
        <f>+IFERROR(+C86*('Regions &amp; Poverty'!$K86/100)*('Regions &amp; Poverty'!$M86/100),"")</f>
        <v>7.1883691862652408E-8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SG25f'!$J$4:$J$157)</f>
        <v>0</v>
      </c>
      <c r="D87" s="7">
        <f>+IFERROR(+C87*('Regions &amp; Poverty'!$K87/100),"")</f>
        <v>0</v>
      </c>
      <c r="E87" s="7">
        <f>+IFERROR(+C87*('Regions &amp; Poverty'!$K87/100)*('Regions &amp; Poverty'!$M87/100),"")</f>
        <v>0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SG25f'!$J$4:$J$157)</f>
        <v>9.8073863969908908E-8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SG25f'!$J$4:$J$157)</f>
        <v>0</v>
      </c>
      <c r="D89" s="7">
        <f>+IFERROR(+C89*('Regions &amp; Poverty'!$K89/100),"")</f>
        <v>0</v>
      </c>
      <c r="E89" s="7">
        <f>+IFERROR(+C89*('Regions &amp; Poverty'!$K89/100)*('Regions &amp; Poverty'!$M89/100),"")</f>
        <v>0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SG25f'!$J$4:$J$157)</f>
        <v>2.1723831693002311E-2</v>
      </c>
      <c r="D90" s="7">
        <f>+IFERROR(+C90*('Regions &amp; Poverty'!$K90/100),"")</f>
        <v>6.5171495079006925E-4</v>
      </c>
      <c r="E90" s="7">
        <f>+IFERROR(+C90*('Regions &amp; Poverty'!$K90/100)*('Regions &amp; Poverty'!$M90/100),"")</f>
        <v>5.2137196063205545E-6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SG25f'!$J$4:$J$157)</f>
        <v>2.2167634411574856E-2</v>
      </c>
      <c r="D91" s="7">
        <f>+IFERROR(+C91*('Regions &amp; Poverty'!$K91/100),"")</f>
        <v>1.0928643764906404E-2</v>
      </c>
      <c r="E91" s="7">
        <f>+IFERROR(+C91*('Regions &amp; Poverty'!$K91/100)*('Regions &amp; Poverty'!$M91/100),"")</f>
        <v>1.6611538522657734E-3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SG25f'!$J$4:$J$157)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SG25f'!$J$4:$J$157)</f>
        <v>0</v>
      </c>
      <c r="D93" s="7">
        <f>+IFERROR(+C93*('Regions &amp; Poverty'!$K93/100),"")</f>
        <v>0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SG25f'!$J$4:$J$157)</f>
        <v>8.4166964742133313E-3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SG25f'!$J$4:$J$157)</f>
        <v>1.0834463420503404E-3</v>
      </c>
      <c r="D95" s="7">
        <f>+IFERROR(+C95*('Regions &amp; Poverty'!$K95/100),"")</f>
        <v>7.4432763698858387E-4</v>
      </c>
      <c r="E95" s="7">
        <f>+IFERROR(+C95*('Regions &amp; Poverty'!$K95/100)*('Regions &amp; Poverty'!$M95/100),"")</f>
        <v>2.3371887801441532E-4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SG25f'!$J$4:$J$157)</f>
        <v>5.6476142285217421E-5</v>
      </c>
      <c r="D96" s="7">
        <f>+IFERROR(+C96*('Regions &amp; Poverty'!$K96/100),"")</f>
        <v>3.3320923948278281E-6</v>
      </c>
      <c r="E96" s="7">
        <f>+IFERROR(+C96*('Regions &amp; Poverty'!$K96/100)*('Regions &amp; Poverty'!$M96/100),"")</f>
        <v>4.6649293527589593E-8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SG25f'!$J$4:$J$157)</f>
        <v>8.3658645538672058E-4</v>
      </c>
      <c r="D97" s="7">
        <f>+IFERROR(+C97*('Regions &amp; Poverty'!$K97/100),"")</f>
        <v>5.9313979686918491E-4</v>
      </c>
      <c r="E97" s="7">
        <f>+IFERROR(+C97*('Regions &amp; Poverty'!$K97/100)*('Regions &amp; Poverty'!$M97/100),"")</f>
        <v>1.9751555235743856E-4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SG25f'!$J$4:$J$157)</f>
        <v>0</v>
      </c>
      <c r="D98" s="7">
        <f>+IFERROR(+C98*('Regions &amp; Poverty'!$K98/100),"")</f>
        <v>0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SG25f'!$J$4:$J$157)</f>
        <v>4.5029711661702266E-3</v>
      </c>
      <c r="D99" s="7">
        <f>+IFERROR(+C99*('Regions &amp; Poverty'!$K99/100),"")</f>
        <v>1.0176714835544711E-3</v>
      </c>
      <c r="E99" s="7">
        <f>+IFERROR(+C99*('Regions &amp; Poverty'!$K99/100)*('Regions &amp; Poverty'!$M99/100),"")</f>
        <v>6.8183989398149571E-5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SG25f'!$J$4:$J$157)</f>
        <v>4.5941547582794638E-2</v>
      </c>
      <c r="D100" s="7">
        <f>+IFERROR(+C100*('Regions &amp; Poverty'!$K100/100),"")</f>
        <v>2.090340415017156E-2</v>
      </c>
      <c r="E100" s="7">
        <f>+IFERROR(+C100*('Regions &amp; Poverty'!$K100/100)*('Regions &amp; Poverty'!$M100/100),"")</f>
        <v>2.8428629644233322E-3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SG25f'!$J$4:$J$157)</f>
        <v>3.6359239890202391</v>
      </c>
      <c r="D101" s="7">
        <f>+IFERROR(+C101*('Regions &amp; Poverty'!$K101/100),"")</f>
        <v>1.9452193341258279</v>
      </c>
      <c r="E101" s="7">
        <f>+IFERROR(+C101*('Regions &amp; Poverty'!$K101/100)*('Regions &amp; Poverty'!$M101/100),"")</f>
        <v>0.4240578148394305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SG25f'!$J$4:$J$157)</f>
        <v>0</v>
      </c>
      <c r="D102" s="7">
        <f>+IFERROR(+C102*('Regions &amp; Poverty'!$K102/100),"")</f>
        <v>0</v>
      </c>
      <c r="E102" s="7">
        <f>+IFERROR(+C102*('Regions &amp; Poverty'!$K102/100)*('Regions &amp; Poverty'!$M102/100),"")</f>
        <v>0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SG25f'!$J$4:$J$157)</f>
        <v>0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SG25f'!$J$4:$J$157)</f>
        <v>0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SG25f'!$J$4:$J$157)</f>
        <v>9.0208238488785359E-3</v>
      </c>
      <c r="D105" s="7">
        <f>+IFERROR(+C105*('Regions &amp; Poverty'!$K105/100),"")</f>
        <v>1.3531235773317804E-3</v>
      </c>
      <c r="E105" s="7">
        <f>+IFERROR(+C105*('Regions &amp; Poverty'!$K105/100)*('Regions &amp; Poverty'!$M105/100),"")</f>
        <v>4.0593707319953411E-5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SG25f'!$J$4:$J$157)</f>
        <v>0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SG25f'!$J$4:$J$157)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SG25f'!$J$4:$J$157)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SG25f'!$J$4:$J$157)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SG25f'!$J$4:$J$157)</f>
        <v>0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SG25f'!$J$4:$J$157)</f>
        <v>0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SG25f'!$J$4:$J$157)</f>
        <v>7.432825599149312E-2</v>
      </c>
      <c r="D112" s="7">
        <f>+IFERROR(+C112*('Regions &amp; Poverty'!$K112/100),"")</f>
        <v>4.53402361548108E-3</v>
      </c>
      <c r="E112" s="7">
        <f>+IFERROR(+C112*('Regions &amp; Poverty'!$K112/100)*('Regions &amp; Poverty'!$M112/100),"")</f>
        <v>4.0806212539329725E-5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SG25f'!$J$4:$J$157)</f>
        <v>0</v>
      </c>
      <c r="D113" s="7">
        <f>+IFERROR(+C113*('Regions &amp; Poverty'!$K113/100),"")</f>
        <v>0</v>
      </c>
      <c r="E113" s="7">
        <f>+IFERROR(+C113*('Regions &amp; Poverty'!$K113/100)*('Regions &amp; Poverty'!$M113/100),"")</f>
        <v>0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SG25f'!$J$4:$J$157)</f>
        <v>0</v>
      </c>
      <c r="D114" s="7">
        <f>+IFERROR(+C114*('Regions &amp; Poverty'!$K114/100),"")</f>
        <v>0</v>
      </c>
      <c r="E114" s="7">
        <f>+IFERROR(+C114*('Regions &amp; Poverty'!$K114/100)*('Regions &amp; Poverty'!$M114/100),"")</f>
        <v>0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SG25f'!$J$4:$J$157)</f>
        <v>0</v>
      </c>
      <c r="D115" s="7">
        <f>+IFERROR(+C115*('Regions &amp; Poverty'!$K115/100),"")</f>
        <v>0</v>
      </c>
      <c r="E115" s="7">
        <f>+IFERROR(+C115*('Regions &amp; Poverty'!$K115/100)*('Regions &amp; Poverty'!$M115/100),"")</f>
        <v>0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SG25f'!$J$4:$J$157)</f>
        <v>0</v>
      </c>
      <c r="D116" s="7">
        <f>+IFERROR(+C116*('Regions &amp; Poverty'!$K116/100),"")</f>
        <v>0</v>
      </c>
      <c r="E116" s="7">
        <f>+IFERROR(+C116*('Regions &amp; Poverty'!$K116/100)*('Regions &amp; Poverty'!$M116/100),"")</f>
        <v>0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SG25f'!$J$4:$J$157)</f>
        <v>8.4542222700354566E-3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SG25f'!$J$4:$J$157)</f>
        <v>3.534940225462508E-2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SG25f'!$J$4:$J$157)</f>
        <v>0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SG25f'!$J$4:$J$157)</f>
        <v>0</v>
      </c>
      <c r="D120" s="7">
        <f>+IFERROR(+C120*('Regions &amp; Poverty'!$K120/100),"")</f>
        <v>0</v>
      </c>
      <c r="E120" s="7">
        <f>+IFERROR(+C120*('Regions &amp; Poverty'!$K120/100)*('Regions &amp; Poverty'!$M120/100),"")</f>
        <v>0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SG25f'!$J$4:$J$157)</f>
        <v>0</v>
      </c>
      <c r="D121" s="7">
        <f>+IFERROR(+C121*('Regions &amp; Poverty'!$K121/100),"")</f>
        <v>0</v>
      </c>
      <c r="E121" s="7">
        <f>+IFERROR(+C121*('Regions &amp; Poverty'!$K121/100)*('Regions &amp; Poverty'!$M121/100),"")</f>
        <v>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SG25f'!$J$4:$J$157)</f>
        <v>0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SG25f'!$J$4:$J$157)</f>
        <v>2.3494444433364648E-5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SG25f'!$J$4:$J$157)</f>
        <v>6.9890572567087125E-2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SG25f'!$J$4:$J$157)</f>
        <v>1.5870156094592789E-4</v>
      </c>
      <c r="D125" s="7">
        <f>+IFERROR(+C125*('Regions &amp; Poverty'!$K125/100),"")</f>
        <v>9.5855742811340442E-5</v>
      </c>
      <c r="E125" s="7">
        <f>+IFERROR(+C125*('Regions &amp; Poverty'!$K125/100)*('Regions &amp; Poverty'!$M125/100),"")</f>
        <v>2.2717811046287682E-5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SG25f'!$J$4:$J$157)</f>
        <v>1.3842141650429421E-2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SG25f'!$J$4:$J$157)</f>
        <v>0.17142026035025265</v>
      </c>
      <c r="D127" s="7">
        <f>+IFERROR(+C127*('Regions &amp; Poverty'!$K127/100),"")</f>
        <v>2.5541618792187644E-2</v>
      </c>
      <c r="E127" s="7">
        <f>+IFERROR(+C127*('Regions &amp; Poverty'!$K127/100)*('Regions &amp; Poverty'!$M127/100),"")</f>
        <v>1.0216647516875057E-3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SG25f'!$J$4:$J$157)</f>
        <v>1.5973564265644582E-2</v>
      </c>
      <c r="D128" s="7">
        <f>+IFERROR(+C128*('Regions &amp; Poverty'!$K128/100),"")</f>
        <v>6.069954420944941E-3</v>
      </c>
      <c r="E128" s="7">
        <f>+IFERROR(+C128*('Regions &amp; Poverty'!$K128/100)*('Regions &amp; Poverty'!$M128/100),"")</f>
        <v>7.7695416588095248E-4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SG25f'!$J$4:$J$157)</f>
        <v>0</v>
      </c>
      <c r="D129" s="7">
        <f>+IFERROR(+C129*('Regions &amp; Poverty'!$K129/100),"")</f>
        <v>0</v>
      </c>
      <c r="E129" s="7">
        <f>+IFERROR(+C129*('Regions &amp; Poverty'!$K129/100)*('Regions &amp; Poverty'!$M129/100),"")</f>
        <v>0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SG25f'!$J$4:$J$157)</f>
        <v>1.8472901941665764E-4</v>
      </c>
      <c r="D130" s="7">
        <f>+IFERROR(+C130*('Regions &amp; Poverty'!$K130/100),"")</f>
        <v>9.6613277154911954E-5</v>
      </c>
      <c r="E130" s="7">
        <f>+IFERROR(+C130*('Regions &amp; Poverty'!$K130/100)*('Regions &amp; Poverty'!$M130/100),"")</f>
        <v>1.6134417284870295E-5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SG25f'!$J$4:$J$157)</f>
        <v>0</v>
      </c>
      <c r="D131" s="7">
        <f>+IFERROR(+C131*('Regions &amp; Poverty'!$K131/100),"")</f>
        <v>0</v>
      </c>
      <c r="E131" s="7">
        <f>+IFERROR(+C131*('Regions &amp; Poverty'!$K131/100)*('Regions &amp; Poverty'!$M131/100),"")</f>
        <v>0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SG25f'!$J$4:$J$157)</f>
        <v>0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SG25f'!$J$4:$J$157)</f>
        <v>1.2988700376587506E-3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SG25f'!$J$4:$J$157)</f>
        <v>4.9167147947895193E-4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SG25f'!$J$4:$J$157)</f>
        <v>6.9033733267559818E-5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SG25f'!$J$4:$J$157)</f>
        <v>0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SG25f'!$J$4:$J$157)</f>
        <v>0</v>
      </c>
      <c r="D137" s="7">
        <f>+IFERROR(+C137*('Regions &amp; Poverty'!$K137/100),"")</f>
        <v>0</v>
      </c>
      <c r="E137" s="7">
        <f>+IFERROR(+C137*('Regions &amp; Poverty'!$K137/100)*('Regions &amp; Poverty'!$M137/100),"")</f>
        <v>0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SG25f'!$J$4:$J$157)</f>
        <v>3.3963923410493123E-3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SG25f'!$J$4:$J$157)</f>
        <v>2.0918757845830548E-2</v>
      </c>
      <c r="D139" s="7">
        <f>+IFERROR(+C139*('Regions &amp; Poverty'!$K139/100),"")</f>
        <v>8.0328030127989301E-3</v>
      </c>
      <c r="E139" s="7">
        <f>+IFERROR(+C139*('Regions &amp; Poverty'!$K139/100)*('Regions &amp; Poverty'!$M139/100),"")</f>
        <v>1.2290188609582363E-3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SG25f'!$J$4:$J$157)</f>
        <v>4.774993380179108E-4</v>
      </c>
      <c r="D140" s="7">
        <f>+IFERROR(+C140*('Regions &amp; Poverty'!$K140/100),"")</f>
        <v>2.3445217496679421E-4</v>
      </c>
      <c r="E140" s="7">
        <f>+IFERROR(+C140*('Regions &amp; Poverty'!$K140/100)*('Regions &amp; Poverty'!$M140/100),"")</f>
        <v>4.6655982818392045E-5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SG25f'!$J$4:$J$157)</f>
        <v>0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SG25f'!$J$4:$J$157)</f>
        <v>7.7881659481714088E-9</v>
      </c>
      <c r="D142" s="7">
        <f>+IFERROR(+C142*('Regions &amp; Poverty'!$K142/100),"")</f>
        <v>3.660437995640562E-10</v>
      </c>
      <c r="E142" s="7">
        <f>+IFERROR(+C142*('Regions &amp; Poverty'!$K142/100)*('Regions &amp; Poverty'!$M142/100),"")</f>
        <v>3.660437995640562E-12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SG25f'!$J$4:$J$157)</f>
        <v>0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SG25f'!$J$4:$J$157)</f>
        <v>0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SG25f'!$J$4:$J$157)</f>
        <v>0</v>
      </c>
      <c r="D145" s="7">
        <f>+IFERROR(+C145*('Regions &amp; Poverty'!$K145/100),"")</f>
        <v>0</v>
      </c>
      <c r="E145" s="7">
        <f>+IFERROR(+C145*('Regions &amp; Poverty'!$K145/100)*('Regions &amp; Poverty'!$M145/100),"")</f>
        <v>0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SG25f'!$J$4:$J$157)</f>
        <v>3.1074560184171828E-2</v>
      </c>
      <c r="D146" s="7">
        <f>+IFERROR(+C146*('Regions &amp; Poverty'!$K146/100),"")</f>
        <v>9.322368055251549E-5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SG25f'!$J$4:$J$157)</f>
        <v>6.2640191948084803E-2</v>
      </c>
      <c r="D147" s="7">
        <f>+IFERROR(+C147*('Regions &amp; Poverty'!$K147/100),"")</f>
        <v>3.0756334246509639E-2</v>
      </c>
      <c r="E147" s="7">
        <f>+IFERROR(+C147*('Regions &amp; Poverty'!$K147/100)*('Regions &amp; Poverty'!$M147/100),"")</f>
        <v>4.7364754739624843E-3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SG25f'!$J$4:$J$157)</f>
        <v>9.3005121341550492E-2</v>
      </c>
      <c r="D148" s="7">
        <f>+IFERROR(+C148*('Regions &amp; Poverty'!$K148/100),"")</f>
        <v>3.2179771984176472E-2</v>
      </c>
      <c r="E148" s="7">
        <f>+IFERROR(+C148*('Regions &amp; Poverty'!$K148/100)*('Regions &amp; Poverty'!$M148/100),"")</f>
        <v>3.3145165143701771E-3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SG25f'!$J$4:$J$157)</f>
        <v>0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SG25f'!$J$4:$J$157)</f>
        <v>2.7029986983778077E-3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SG25f'!$J$4:$J$157)</f>
        <v>0</v>
      </c>
      <c r="D151" s="7">
        <f>+IFERROR(+C151*('Regions &amp; Poverty'!$K151/100),"")</f>
        <v>0</v>
      </c>
      <c r="E151" s="7">
        <f>+IFERROR(+C151*('Regions &amp; Poverty'!$K151/100)*('Regions &amp; Poverty'!$M151/100),"")</f>
        <v>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SG25f'!$J$4:$J$157)</f>
        <v>9.4258067892712301E-3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SG25f'!$J$4:$J$157)</f>
        <v>2.1472038314613689E-5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SG25f'!$J$4:$J$157)</f>
        <v>0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SG25f'!$J$4:$J$157)</f>
        <v>4.2553938549669094E-2</v>
      </c>
      <c r="D155" s="7">
        <f>+IFERROR(+C155*('Regions &amp; Poverty'!$K155/100),"")</f>
        <v>1.1915102793907345E-3</v>
      </c>
      <c r="E155" s="7">
        <f>+IFERROR(+C155*('Regions &amp; Poverty'!$K155/100)*('Regions &amp; Poverty'!$M155/100),"")</f>
        <v>7.1490616763444072E-6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SG25f'!$J$4:$J$157)</f>
        <v>0</v>
      </c>
      <c r="D156" s="7">
        <f>+IFERROR(+C156*('Regions &amp; Poverty'!$K156/100),"")</f>
        <v>0</v>
      </c>
      <c r="E156" s="7">
        <f>+IFERROR(+C156*('Regions &amp; Poverty'!$K156/100)*('Regions &amp; Poverty'!$M156/100),"")</f>
        <v>0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SG25f'!$J$4:$J$157)</f>
        <v>3.1077410489234812E-2</v>
      </c>
      <c r="D157" s="7">
        <f>+IFERROR(+C157*('Regions &amp; Poverty'!$K157/100),"")</f>
        <v>5.8425531719761446E-3</v>
      </c>
      <c r="E157" s="7">
        <f>+IFERROR(+C157*('Regions &amp; Poverty'!$K157/100)*('Regions &amp; Poverty'!$M157/100),"")</f>
        <v>2.6291489273892651E-4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SG25f'!$J$4:$J$157)</f>
        <v>1.7687435379624448E-2</v>
      </c>
      <c r="D158" s="7">
        <f>+IFERROR(+C158*('Regions &amp; Poverty'!$K158/100),"")</f>
        <v>2.9361142730176585E-3</v>
      </c>
      <c r="E158" s="7">
        <f>+IFERROR(+C158*('Regions &amp; Poverty'!$K158/100)*('Regions &amp; Poverty'!$M158/100),"")</f>
        <v>1.4386959937786527E-4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SG25f'!$J$4:$J$157)</f>
        <v>2.6361780162127719E-3</v>
      </c>
      <c r="D159" s="7">
        <f>+IFERROR(+C159*('Regions &amp; Poverty'!$K159/100),"")</f>
        <v>1.5158023593223437E-3</v>
      </c>
      <c r="E159" s="7">
        <f>+IFERROR(+C159*('Regions &amp; Poverty'!$K159/100)*('Regions &amp; Poverty'!$M159/100),"")</f>
        <v>4.4716169600009139E-4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SG25f'!$J$4:$J$157)</f>
        <v>1.060208025994552E-3</v>
      </c>
      <c r="D160" s="7">
        <f>+IFERROR(+C160*('Regions &amp; Poverty'!$K160/100),"")</f>
        <v>2.2688451756283412E-4</v>
      </c>
      <c r="E160" s="7">
        <f>+IFERROR(+C160*('Regions &amp; Poverty'!$K160/100)*('Regions &amp; Poverty'!$M160/100),"")</f>
        <v>1.1797994913267376E-5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7.3248277383091187</v>
      </c>
      <c r="D162" s="37">
        <f t="shared" si="0"/>
        <v>2.5572955053058544</v>
      </c>
      <c r="E162" s="37">
        <f t="shared" si="0"/>
        <v>0.46619038917294203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0.12157835598415062</v>
      </c>
      <c r="D167" s="37">
        <f>+SUMIF('Regions &amp; Poverty'!$F$3:$F$160,$B167,D$3:D$160)</f>
        <v>5.3339264846412132E-2</v>
      </c>
      <c r="E167" s="37">
        <f>+SUMIF('Regions &amp; Poverty'!$F$3:$F$160,$B167,E$3:E$160)</f>
        <v>8.9827268761537848E-3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0.44390100519344661</v>
      </c>
      <c r="D168" s="37">
        <f>+SUMIF('Regions &amp; Poverty'!$F$3:$F$160,$B168,D$3:D$160)</f>
        <v>0.11366948559848548</v>
      </c>
      <c r="E168" s="37">
        <f>+SUMIF('Regions &amp; Poverty'!$F$3:$F$160,$B168,E$3:E$160)</f>
        <v>9.407194826395484E-3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2.7868553529387108E-2</v>
      </c>
      <c r="D170" s="37">
        <f>+SUMIF('Regions &amp; Poverty'!$F$3:$F$160,$B170,D$3:D$160)</f>
        <v>7.0451745895136197E-3</v>
      </c>
      <c r="E170" s="37">
        <f>+SUMIF('Regions &amp; Poverty'!$F$3:$F$160,$B170,E$3:E$160)</f>
        <v>1.1028993123487431E-3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3.789718331614718</v>
      </c>
      <c r="D172" s="37">
        <f>+SUMIF('Regions &amp; Poverty'!$F$3:$F$160,$B172,D$3:D$160)</f>
        <v>2.0069774911682092</v>
      </c>
      <c r="E172" s="37">
        <f>+SUMIF('Regions &amp; Poverty'!$F$3:$F$160,$B172,E$3:E$160)</f>
        <v>0.43186538202689173</v>
      </c>
      <c r="F172" s="37"/>
    </row>
    <row r="173" spans="1:7" x14ac:dyDescent="0.35">
      <c r="A173" s="10" t="s">
        <v>352</v>
      </c>
      <c r="B173" s="10"/>
      <c r="C173" s="38">
        <f>+SUM(C166:C172)</f>
        <v>4.3830662463217021</v>
      </c>
      <c r="D173" s="38">
        <f>+SUM(D166:D172)</f>
        <v>2.1810314162026203</v>
      </c>
      <c r="E173" s="38">
        <f>+SUM(E166:E172)</f>
        <v>0.45135820304178975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0</v>
      </c>
      <c r="D174" s="37">
        <f>+SUMIF('Regions &amp; Poverty'!$F$3:$F$160,$B174,D$3:D$160)</f>
        <v>0</v>
      </c>
      <c r="E174" s="37">
        <f>+SUMIF('Regions &amp; Poverty'!$F$3:$F$160,$B174,E$3:E$160)</f>
        <v>0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2.1723831693002311E-2</v>
      </c>
      <c r="D175" s="37">
        <f>+SUMIF('Regions &amp; Poverty'!$F$3:$F$160,$B175,D$3:D$160)</f>
        <v>6.5171495079006925E-4</v>
      </c>
      <c r="E175" s="37">
        <f>+SUMIF('Regions &amp; Poverty'!$F$3:$F$160,$B175,E$3:E$160)</f>
        <v>5.2137196063205545E-6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0</v>
      </c>
      <c r="D176" s="37">
        <f>+SUMIF('Regions &amp; Poverty'!$F$3:$F$160,$B176,D$3:D$160)</f>
        <v>0</v>
      </c>
      <c r="E176" s="37">
        <f>+SUMIF('Regions &amp; Poverty'!$F$3:$F$160,$B176,E$3:E$160)</f>
        <v>0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0</v>
      </c>
      <c r="D177" s="37">
        <f>+SUMIF('Regions &amp; Poverty'!$F$3:$F$160,$B177,D$3:D$160)</f>
        <v>0</v>
      </c>
      <c r="E177" s="37">
        <f>+SUMIF('Regions &amp; Poverty'!$F$3:$F$160,$B177,E$3:E$160)</f>
        <v>0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3.6612547208634959E-2</v>
      </c>
      <c r="D178" s="37">
        <f>+SUMIF('Regions &amp; Poverty'!$F$3:$F$160,$B178,D$3:D$160)</f>
        <v>6.224133025467943E-4</v>
      </c>
      <c r="E178" s="37">
        <f>+SUMIF('Regions &amp; Poverty'!$F$3:$F$160,$B178,E$3:E$160)</f>
        <v>6.2241330254679434E-6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5.8336378901637273E-2</v>
      </c>
      <c r="D179" s="38">
        <f t="shared" ref="D179" si="2">+SUM(D174:D178)</f>
        <v>1.2741282533368634E-3</v>
      </c>
      <c r="E179" s="38">
        <f t="shared" ref="E179" si="3">+SUM(E174:E178)</f>
        <v>1.1437852631788499E-5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9.4258067892712301E-3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2.9566948156443756E-2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0.87861331336651438</v>
      </c>
      <c r="D182" s="37">
        <f>+SUMIF('Regions &amp; Poverty'!$F$3:$F$160,$B182,D$3:D$160)</f>
        <v>2.6984445155580458E-2</v>
      </c>
      <c r="E182" s="37">
        <f>+SUMIF('Regions &amp; Poverty'!$F$3:$F$160,$B182,E$3:E$160)</f>
        <v>8.0953335466741377E-5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4.2553938549669094E-2</v>
      </c>
      <c r="D183" s="37">
        <f>+SUMIF('Regions &amp; Poverty'!$F$3:$F$160,$B183,D$3:D$160)</f>
        <v>1.1915102793907345E-3</v>
      </c>
      <c r="E183" s="37">
        <f>+SUMIF('Regions &amp; Poverty'!$F$3:$F$160,$B183,E$3:E$160)</f>
        <v>7.1490616763444072E-6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0</v>
      </c>
      <c r="D184" s="37">
        <f>+SUMIF('Regions &amp; Poverty'!$F$3:$F$160,$B184,D$3:D$160)</f>
        <v>0</v>
      </c>
      <c r="E184" s="37">
        <f>+SUMIF('Regions &amp; Poverty'!$F$3:$F$160,$B184,E$3:E$160)</f>
        <v>0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1.6652470516037434</v>
      </c>
      <c r="D185" s="37">
        <f>+SUMIF('Regions &amp; Poverty'!$F$3:$F$160,$B185,D$3:D$160)</f>
        <v>0.34079555111430165</v>
      </c>
      <c r="E185" s="37">
        <f>+SUMIF('Regions &amp; Poverty'!$F$3:$F$160,$B185,E$3:E$160)</f>
        <v>1.4469533882439455E-2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2.586414303519927</v>
      </c>
      <c r="D186" s="38">
        <f t="shared" ref="D186" si="5">+SUM(D182:D185)</f>
        <v>0.36897150654927285</v>
      </c>
      <c r="E186" s="38">
        <f t="shared" ref="E186" si="6">+SUM(E182:E185)</f>
        <v>1.455763627958254E-2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5.8620232144391243E-2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1.2988700376587506E-3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1.5225550606423549E-2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7.5144652788473543E-2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1.0206814692976508E-2</v>
      </c>
      <c r="D191" s="37">
        <f>+SUMIF('Regions &amp; Poverty'!$F$3:$F$160,$B191,D$3:D$160)</f>
        <v>0</v>
      </c>
      <c r="E191" s="37">
        <f>+SUMIF('Regions &amp; Poverty'!$F$3:$F$160,$B191,E$3:E$160)</f>
        <v>0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9.5768108170156907E-2</v>
      </c>
      <c r="D192" s="37">
        <f>+SUMIF('Regions &amp; Poverty'!$F$3:$F$160,$B192,D$3:D$160)</f>
        <v>6.0184502883876183E-3</v>
      </c>
      <c r="E192" s="37">
        <f>+SUMIF('Regions &amp; Poverty'!$F$3:$F$160,$B192,E$3:E$160)</f>
        <v>2.6311197823139097E-4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0.10597492286313341</v>
      </c>
      <c r="D193" s="38">
        <f t="shared" ref="D193" si="11">+SUM(D191:D192)</f>
        <v>6.0184502883876183E-3</v>
      </c>
      <c r="E193" s="38">
        <f t="shared" ref="E193" si="12">+SUM(E191:E192)</f>
        <v>2.6311197823139097E-4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3.7244792460117966E-3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0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2.1688867610168926E-5</v>
      </c>
      <c r="D196" s="37">
        <f>+SUMIF('Regions &amp; Poverty'!$F$3:$F$160,$B196,D$3:D$160)</f>
        <v>4.0122363569657275E-9</v>
      </c>
      <c r="E196" s="37">
        <f>+SUMIF('Regions &amp; Poverty'!$F$3:$F$160,$B196,E$3:E$160)</f>
        <v>2.0706524020567686E-11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7.31523108549062E-2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7.317399972251637E-2</v>
      </c>
      <c r="D198" s="38">
        <f t="shared" ref="D198" si="14">+SUM(D195:D197)</f>
        <v>4.0122363569657275E-9</v>
      </c>
      <c r="E198" s="38">
        <f t="shared" ref="E198" si="15">+SUM(E195:E197)</f>
        <v>2.0706524020567686E-11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0.10263633637377677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8.8399550328939924E-2</v>
      </c>
      <c r="D201" s="37">
        <f t="shared" ref="D201:E201" si="19">+SUM(D198,D189)</f>
        <v>4.0122363569657275E-9</v>
      </c>
      <c r="E201" s="37">
        <f t="shared" si="19"/>
        <v>2.0706524020567686E-11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7.1338135404740095</v>
      </c>
      <c r="D202" s="37">
        <f t="shared" ref="D202:E202" si="21">+SUM(D173,D179,D182:D185,D193,D196)</f>
        <v>2.5572955053058539</v>
      </c>
      <c r="E202" s="37">
        <f t="shared" si="21"/>
        <v>0.46619038917294203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6.2185876798988602</v>
      </c>
      <c r="D203" s="37">
        <f t="shared" ref="D203:E203" si="23">+SUM(D173,D174:D176,D183:D185,D193,D196)</f>
        <v>2.5296886468477267</v>
      </c>
      <c r="E203" s="37">
        <f t="shared" si="23"/>
        <v>0.46610321170444979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7.324827738309116</v>
      </c>
      <c r="D204" s="37">
        <f t="shared" ref="D204:E204" si="25">+SUM(D173,D179:D185,D190,D193:D194,D198)</f>
        <v>2.5572955053058539</v>
      </c>
      <c r="E204" s="37">
        <f t="shared" si="25"/>
        <v>0.46619038917294203</v>
      </c>
      <c r="F204" s="3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SG25f'!$K$4:$K$157)</f>
        <v>1.6350442651461461E-3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SG25f'!$K$4:$K$157)</f>
        <v>2.2358538858807116E-3</v>
      </c>
      <c r="D4" s="7">
        <f>+IFERROR(+C4*('Regions &amp; Poverty'!$K4/100),"")</f>
        <v>6.7299201965009413E-4</v>
      </c>
      <c r="E4" s="7">
        <f>+IFERROR(+C4*('Regions &amp; Poverty'!$K4/100)*('Regions &amp; Poverty'!$M4/100),"")</f>
        <v>6.4607233886409033E-5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SG25f'!$K$4:$K$157)</f>
        <v>3.3945260796656773E-5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SG25f'!$K$4:$K$157)</f>
        <v>2.4591249052042822E-3</v>
      </c>
      <c r="D6" s="7">
        <f>+IFERROR(+C6*('Regions &amp; Poverty'!$K6/100),"")</f>
        <v>4.1805123388472803E-5</v>
      </c>
      <c r="E6" s="7">
        <f>+IFERROR(+C6*('Regions &amp; Poverty'!$K6/100)*('Regions &amp; Poverty'!$M6/100),"")</f>
        <v>4.1805123388472802E-7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SG25f'!$K$4:$K$157)</f>
        <v>2.487419719445673E-5</v>
      </c>
      <c r="D7" s="7">
        <f>+IFERROR(+C7*('Regions &amp; Poverty'!$K7/100),"")</f>
        <v>7.9597431022261536E-7</v>
      </c>
      <c r="E7" s="7">
        <f>+IFERROR(+C7*('Regions &amp; Poverty'!$K7/100)*('Regions &amp; Poverty'!$M7/100),"")</f>
        <v>2.387922930667846E-9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SG25f'!$K$4:$K$157)</f>
        <v>8.9653336627524215E-4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SG25f'!$K$4:$K$157)</f>
        <v>2.3097695475902507E-4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SG25f'!$K$4:$K$157)</f>
        <v>1.1259528661909906E-4</v>
      </c>
      <c r="D10" s="7">
        <f>+IFERROR(+C10*('Regions &amp; Poverty'!$K10/100),"")</f>
        <v>5.6297643309549535E-7</v>
      </c>
      <c r="E10" s="7">
        <f>+IFERROR(+C10*('Regions &amp; Poverty'!$K10/100)*('Regions &amp; Poverty'!$M10/100),"")</f>
        <v>1.1259528661909906E-9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SG25f'!$K$4:$K$157)</f>
        <v>1.7941037416473508E-4</v>
      </c>
      <c r="D11" s="7">
        <f>+IFERROR(+C11*('Regions &amp; Poverty'!$K11/100),"")</f>
        <v>1.3222544575940975E-4</v>
      </c>
      <c r="E11" s="7">
        <f>+IFERROR(+C11*('Regions &amp; Poverty'!$K11/100)*('Regions &amp; Poverty'!$M11/100),"")</f>
        <v>4.2841044426048762E-5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SG25f'!$K$4:$K$157)</f>
        <v>3.332981355798414E-4</v>
      </c>
      <c r="D12" s="7">
        <f>+IFERROR(+C12*('Regions &amp; Poverty'!$K12/100),"")</f>
        <v>1.6498257711202149E-4</v>
      </c>
      <c r="E12" s="7">
        <f>+IFERROR(+C12*('Regions &amp; Poverty'!$K12/100)*('Regions &amp; Poverty'!$M12/100),"")</f>
        <v>3.6956097273092809E-5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SG25f'!$K$4:$K$157)</f>
        <v>9.2049348849634676E-4</v>
      </c>
      <c r="D13" s="7">
        <f>+IFERROR(+C13*('Regions &amp; Poverty'!$K13/100),"")</f>
        <v>4.0225565447290357E-4</v>
      </c>
      <c r="E13" s="7">
        <f>+IFERROR(+C13*('Regions &amp; Poverty'!$K13/100)*('Regions &amp; Poverty'!$M13/100),"")</f>
        <v>4.4650377646492299E-5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SG25f'!$K$4:$K$157)</f>
        <v>2.2578782016148616E-2</v>
      </c>
      <c r="D14" s="7">
        <f>+IFERROR(+C14*('Regions &amp; Poverty'!$K14/100),"")</f>
        <v>4.1770746729874941E-3</v>
      </c>
      <c r="E14" s="7">
        <f>+IFERROR(+C14*('Regions &amp; Poverty'!$K14/100)*('Regions &amp; Poverty'!$M14/100),"")</f>
        <v>1.378434642085873E-4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SG25f'!$K$4:$K$157)</f>
        <v>7.8812298559769589E-5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SG25f'!$K$4:$K$157)</f>
        <v>3.0188860337778794E-4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SG25f'!$K$4:$K$157)</f>
        <v>9.1959319195396072E-5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SG25f'!$K$4:$K$157)</f>
        <v>2.6744696976818168E-4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SG25f'!$K$4:$K$157)</f>
        <v>1.8171680036129973E-6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SG25f'!$K$4:$K$157)</f>
        <v>1.6001453536876778E-4</v>
      </c>
      <c r="D20" s="7">
        <f>+IFERROR(+C20*('Regions &amp; Poverty'!$K20/100),"")</f>
        <v>1.1361032011182511E-5</v>
      </c>
      <c r="E20" s="7">
        <f>+IFERROR(+C20*('Regions &amp; Poverty'!$K20/100)*('Regions &amp; Poverty'!$M20/100),"")</f>
        <v>3.8627508838020541E-7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SG25f'!$K$4:$K$157)</f>
        <v>5.84193123158782E-3</v>
      </c>
      <c r="D21" s="7">
        <f>+IFERROR(+C21*('Regions &amp; Poverty'!$K21/100),"")</f>
        <v>2.5120304295827623E-4</v>
      </c>
      <c r="E21" s="7">
        <f>+IFERROR(+C21*('Regions &amp; Poverty'!$K21/100)*('Regions &amp; Poverty'!$M21/100),"")</f>
        <v>5.024060859165525E-6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SG25f'!$K$4:$K$157)</f>
        <v>1.9855129129634562E-4</v>
      </c>
      <c r="D22" s="7">
        <f>+IFERROR(+C22*('Regions &amp; Poverty'!$K22/100),"")</f>
        <v>4.3681284085196042E-6</v>
      </c>
      <c r="E22" s="7">
        <f>+IFERROR(+C22*('Regions &amp; Poverty'!$K22/100)*('Regions &amp; Poverty'!$M22/100),"")</f>
        <v>1.7472513634078416E-8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SG25f'!$K$4:$K$157)</f>
        <v>1.7854802245644867E-4</v>
      </c>
      <c r="D23" s="7">
        <f>+IFERROR(+C23*('Regions &amp; Poverty'!$K23/100),"")</f>
        <v>3.2495740087073656E-5</v>
      </c>
      <c r="E23" s="7">
        <f>+IFERROR(+C23*('Regions &amp; Poverty'!$K23/100)*('Regions &amp; Poverty'!$M23/100),"")</f>
        <v>1.884752925050272E-6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SG25f'!$K$4:$K$157)</f>
        <v>9.8180865105961096E-5</v>
      </c>
      <c r="D24" s="7">
        <f>+IFERROR(+C24*('Regions &amp; Poverty'!$K24/100),"")</f>
        <v>6.5093913565252197E-5</v>
      </c>
      <c r="E24" s="7">
        <f>+IFERROR(+C24*('Regions &amp; Poverty'!$K24/100)*('Regions &amp; Poverty'!$M24/100),"")</f>
        <v>2.1546085390098479E-5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SG25f'!$K$4:$K$157)</f>
        <v>9.6585283631109688E-4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SG25f'!$K$4:$K$157)</f>
        <v>1.1754739601120847E-3</v>
      </c>
      <c r="D26" s="7">
        <f>+IFERROR(+C26*('Regions &amp; Poverty'!$K26/100),"")</f>
        <v>1.5281161481457104E-5</v>
      </c>
      <c r="E26" s="7">
        <f>+IFERROR(+C26*('Regions &amp; Poverty'!$K26/100)*('Regions &amp; Poverty'!$M26/100),"")</f>
        <v>1.2224929185165684E-7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SG25f'!$K$4:$K$157)</f>
        <v>0.11398780260783241</v>
      </c>
      <c r="D27" s="7">
        <f>+IFERROR(+C27*('Regions &amp; Poverty'!$K27/100),"")</f>
        <v>3.6476096834506372E-3</v>
      </c>
      <c r="E27" s="7">
        <f>+IFERROR(+C27*('Regions &amp; Poverty'!$K27/100)*('Regions &amp; Poverty'!$M27/100),"")</f>
        <v>1.0942829050351911E-5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SG25f'!$K$4:$K$157)</f>
        <v>2.0502441692722855E-4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SG25f'!$K$4:$K$157)</f>
        <v>1.3097953246651161E-3</v>
      </c>
      <c r="D29" s="7">
        <f>+IFERROR(+C29*('Regions &amp; Poverty'!$K29/100),"")</f>
        <v>3.6543289558156736E-4</v>
      </c>
      <c r="E29" s="7">
        <f>+IFERROR(+C29*('Regions &amp; Poverty'!$K29/100)*('Regions &amp; Poverty'!$M29/100),"")</f>
        <v>3.288896060234106E-5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SG25f'!$K$4:$K$157)</f>
        <v>1.2199398649767705E-3</v>
      </c>
      <c r="D30" s="7">
        <f>+IFERROR(+C30*('Regions &amp; Poverty'!$K30/100),"")</f>
        <v>2.9278556759442491E-4</v>
      </c>
      <c r="E30" s="7">
        <f>+IFERROR(+C30*('Regions &amp; Poverty'!$K30/100)*('Regions &amp; Poverty'!$M30/100),"")</f>
        <v>2.2544488704770719E-5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SG25f'!$K$4:$K$157)</f>
        <v>1.2828217845769641E-3</v>
      </c>
      <c r="D31" s="7">
        <f>+IFERROR(+C31*('Regions &amp; Poverty'!$K31/100),"")</f>
        <v>9.8905559590883917E-4</v>
      </c>
      <c r="E31" s="7">
        <f>+IFERROR(+C31*('Regions &amp; Poverty'!$K31/100)*('Regions &amp; Poverty'!$M31/100),"")</f>
        <v>3.8770979359626495E-4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SG25f'!$K$4:$K$157)</f>
        <v>5.5256594554275291E-4</v>
      </c>
      <c r="D32" s="7">
        <f>+IFERROR(+C32*('Regions &amp; Poverty'!$K32/100),"")</f>
        <v>2.0444939985081857E-4</v>
      </c>
      <c r="E32" s="7">
        <f>+IFERROR(+C32*('Regions &amp; Poverty'!$K32/100)*('Regions &amp; Poverty'!$M32/100),"")</f>
        <v>3.0462960577771965E-5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SG25f'!$K$4:$K$157)</f>
        <v>1.6971723948544497E-3</v>
      </c>
      <c r="D33" s="7">
        <f>+IFERROR(+C33*('Regions &amp; Poverty'!$K33/100),"")</f>
        <v>9.3344481716994737E-5</v>
      </c>
      <c r="E33" s="7">
        <f>+IFERROR(+C33*('Regions &amp; Poverty'!$K33/100)*('Regions &amp; Poverty'!$M33/100),"")</f>
        <v>2.0535785977738843E-6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SG25f'!$K$4:$K$157)</f>
        <v>3.5580797080238694E-5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SG25f'!$K$4:$K$157)</f>
        <v>5.0064441141779478E-5</v>
      </c>
      <c r="D35" s="7">
        <f>+IFERROR(+C35*('Regions &amp; Poverty'!$K35/100),"")</f>
        <v>8.0103105826847169E-7</v>
      </c>
      <c r="E35" s="7">
        <f>+IFERROR(+C35*('Regions &amp; Poverty'!$K35/100)*('Regions &amp; Poverty'!$M35/100),"")</f>
        <v>4.8061863496108305E-9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SG25f'!$K$4:$K$157)</f>
        <v>4.8894304690705124E-5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SG25f'!$K$4:$K$157)</f>
        <v>1.3244169091404953E-5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SG25f'!$K$4:$K$157)</f>
        <v>2.3264376370415166E-4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SG25f'!$K$4:$K$157)</f>
        <v>3.1618364780761857E-3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SG25f'!$K$4:$K$157)</f>
        <v>5.9979175888516299E-5</v>
      </c>
      <c r="D40" s="7">
        <f>+IFERROR(+C40*('Regions &amp; Poverty'!$K40/100),"")</f>
        <v>1.3495314574916167E-5</v>
      </c>
      <c r="E40" s="7">
        <f>+IFERROR(+C40*('Regions &amp; Poverty'!$K40/100)*('Regions &amp; Poverty'!$M40/100),"")</f>
        <v>1.0121485931187125E-6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SG25f'!$K$4:$K$157)</f>
        <v>1.2716551773046575E-4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SG25f'!$K$4:$K$157)</f>
        <v>1.2414572152177859E-4</v>
      </c>
      <c r="D42" s="7">
        <f>+IFERROR(+C42*('Regions &amp; Poverty'!$K42/100),"")</f>
        <v>3.972663088696915E-6</v>
      </c>
      <c r="E42" s="7">
        <f>+IFERROR(+C42*('Regions &amp; Poverty'!$K42/100)*('Regions &amp; Poverty'!$M42/100),"")</f>
        <v>1.9863315443484576E-8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SG25f'!$K$4:$K$157)</f>
        <v>2.6388586722114089E-3</v>
      </c>
      <c r="D43" s="7">
        <f>+IFERROR(+C43*('Regions &amp; Poverty'!$K43/100),"")</f>
        <v>1.3194293361057044E-5</v>
      </c>
      <c r="E43" s="7">
        <f>+IFERROR(+C43*('Regions &amp; Poverty'!$K43/100)*('Regions &amp; Poverty'!$M43/100),"")</f>
        <v>1.3194293361057045E-8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SG25f'!$K$4:$K$157)</f>
        <v>2.7359133535848274E-4</v>
      </c>
      <c r="D44" s="7">
        <f>+IFERROR(+C44*('Regions &amp; Poverty'!$K44/100),"")</f>
        <v>1.3132384097207172E-5</v>
      </c>
      <c r="E44" s="7">
        <f>+IFERROR(+C44*('Regions &amp; Poverty'!$K44/100)*('Regions &amp; Poverty'!$M44/100),"")</f>
        <v>2.8891245013855781E-7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SG25f'!$K$4:$K$157)</f>
        <v>1.4792457564485148E-2</v>
      </c>
      <c r="D45" s="7">
        <f>+IFERROR(+C45*('Regions &amp; Poverty'!$K45/100),"")</f>
        <v>2.0709440590279204E-4</v>
      </c>
      <c r="E45" s="7">
        <f>+IFERROR(+C45*('Regions &amp; Poverty'!$K45/100)*('Regions &amp; Poverty'!$M45/100),"")</f>
        <v>4.1418881180558408E-7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SG25f'!$K$4:$K$157)</f>
        <v>6.2571186835013844E-5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SG25f'!$K$4:$K$157)</f>
        <v>1.2699848025401606E-2</v>
      </c>
      <c r="D47" s="7">
        <f>+IFERROR(+C47*('Regions &amp; Poverty'!$K47/100),"")</f>
        <v>4.2544490885095378E-3</v>
      </c>
      <c r="E47" s="7">
        <f>+IFERROR(+C47*('Regions &amp; Poverty'!$K47/100)*('Regions &amp; Poverty'!$M47/100),"")</f>
        <v>3.8290041796585841E-4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SG25f'!$K$4:$K$157)</f>
        <v>5.6254916452096587E-7</v>
      </c>
      <c r="D48" s="7">
        <f>+IFERROR(+C48*('Regions &amp; Poverty'!$K48/100),"")</f>
        <v>8.4382374678144872E-9</v>
      </c>
      <c r="E48" s="7">
        <f>+IFERROR(+C48*('Regions &amp; Poverty'!$K48/100)*('Regions &amp; Poverty'!$M48/100),"")</f>
        <v>1.6876474935628974E-11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SG25f'!$K$4:$K$157)</f>
        <v>1.1789009908532332E-4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SG25f'!$K$4:$K$157)</f>
        <v>4.3612865540630166E-3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SG25f'!$K$4:$K$157)</f>
        <v>3.906259597344007E-4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SG25f'!$K$4:$K$157)</f>
        <v>4.1151447939597699E-5</v>
      </c>
      <c r="D52" s="7">
        <f>+IFERROR(+C52*('Regions &amp; Poverty'!$K52/100),"")</f>
        <v>3.4155701789866091E-6</v>
      </c>
      <c r="E52" s="7">
        <f>+IFERROR(+C52*('Regions &amp; Poverty'!$K52/100)*('Regions &amp; Poverty'!$M52/100),"")</f>
        <v>7.5142543937705412E-8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SG25f'!$K$4:$K$157)</f>
        <v>1.9865205533308051E-3</v>
      </c>
      <c r="D53" s="7">
        <f>+IFERROR(+C53*('Regions &amp; Poverty'!$K53/100),"")</f>
        <v>2.7016679525298951E-4</v>
      </c>
      <c r="E53" s="7">
        <f>+IFERROR(+C53*('Regions &amp; Poverty'!$K53/100)*('Regions &amp; Poverty'!$M53/100),"")</f>
        <v>1.080667181011958E-5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SG25f'!$K$4:$K$157)</f>
        <v>1.0466134698895019E-3</v>
      </c>
      <c r="D54" s="7">
        <f>+IFERROR(+C54*('Regions &amp; Poverty'!$K54/100),"")</f>
        <v>3.6945455487099417E-4</v>
      </c>
      <c r="E54" s="7">
        <f>+IFERROR(+C54*('Regions &amp; Poverty'!$K54/100)*('Regions &amp; Poverty'!$M54/100),"")</f>
        <v>3.80538191517124E-5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SG25f'!$K$4:$K$157)</f>
        <v>8.3335516039986392E-5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SG25f'!$K$4:$K$157)</f>
        <v>3.9132514482668535E-5</v>
      </c>
      <c r="D56" s="7">
        <f>+IFERROR(+C56*('Regions &amp; Poverty'!$K56/100),"")</f>
        <v>2.6257917217870584E-5</v>
      </c>
      <c r="E56" s="7">
        <f>+IFERROR(+C56*('Regions &amp; Poverty'!$K56/100)*('Regions &amp; Poverty'!$M56/100),"")</f>
        <v>8.0086647514505273E-6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SG25f'!$K$4:$K$157)</f>
        <v>3.997247154042306E-4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SG25f'!$K$4:$K$157)</f>
        <v>1.7315165366034595E-4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SG25f'!$K$4:$K$157)</f>
        <v>1.4761841688574309E-7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SG25f'!$K$4:$K$157)</f>
        <v>1.6213738083380596E-5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SG25f'!$K$4:$K$157)</f>
        <v>1.5219205116061526E-4</v>
      </c>
      <c r="D61" s="7">
        <f>+IFERROR(+C61*('Regions &amp; Poverty'!$K61/100),"")</f>
        <v>1.4458244860258451E-5</v>
      </c>
      <c r="E61" s="7">
        <f>+IFERROR(+C61*('Regions &amp; Poverty'!$K61/100)*('Regions &amp; Poverty'!$M61/100),"")</f>
        <v>4.0483085608723655E-7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SG25f'!$K$4:$K$157)</f>
        <v>2.7785042741951213E-5</v>
      </c>
      <c r="D62" s="7">
        <f>+IFERROR(+C62*('Regions &amp; Poverty'!$K62/100),"")</f>
        <v>4.9457376080673162E-6</v>
      </c>
      <c r="E62" s="7">
        <f>+IFERROR(+C62*('Regions &amp; Poverty'!$K62/100)*('Regions &amp; Poverty'!$M62/100),"")</f>
        <v>3.1652720691630824E-7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SG25f'!$K$4:$K$157)</f>
        <v>8.3128894443332843E-5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SG25f'!$K$4:$K$157)</f>
        <v>1.4462013059128362E-5</v>
      </c>
      <c r="D64" s="7">
        <f>+IFERROR(+C64*('Regions &amp; Poverty'!$K64/100),"")</f>
        <v>3.6010412517229623E-6</v>
      </c>
      <c r="E64" s="7">
        <f>+IFERROR(+C64*('Regions &amp; Poverty'!$K64/100)*('Regions &amp; Poverty'!$M64/100),"")</f>
        <v>2.8808330013783701E-7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SG25f'!$K$4:$K$157)</f>
        <v>1.1885343011049831E-4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SG25f'!$K$4:$K$157)</f>
        <v>9.4402737681096166E-3</v>
      </c>
      <c r="D66" s="7">
        <f>+IFERROR(+C66*('Regions &amp; Poverty'!$K66/100),"")</f>
        <v>7.0802053260822127E-4</v>
      </c>
      <c r="E66" s="7">
        <f>+IFERROR(+C66*('Regions &amp; Poverty'!$K66/100)*('Regions &amp; Poverty'!$M66/100),"")</f>
        <v>9.2042669239068772E-6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SG25f'!$K$4:$K$157)</f>
        <v>0.25876397024185283</v>
      </c>
      <c r="D67" s="7">
        <f>+IFERROR(+C67*('Regions &amp; Poverty'!$K67/100),"")</f>
        <v>5.48579616912728E-2</v>
      </c>
      <c r="E67" s="7">
        <f>+IFERROR(+C67*('Regions &amp; Poverty'!$K67/100)*('Regions &amp; Poverty'!$M67/100),"")</f>
        <v>2.3588923527247301E-3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SG25f'!$K$4:$K$157)</f>
        <v>1.1985476584021749E-4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SG25f'!$K$4:$K$157)</f>
        <v>6.3399997223015118E-3</v>
      </c>
      <c r="D69" s="7">
        <f>+IFERROR(+C69*('Regions &amp; Poverty'!$K69/100),"")</f>
        <v>1.9019999166904537E-5</v>
      </c>
      <c r="E69" s="7">
        <f>+IFERROR(+C69*('Regions &amp; Poverty'!$K69/100)*('Regions &amp; Poverty'!$M69/100),"")</f>
        <v>1.9019999166904537E-8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SG25f'!$K$4:$K$157)</f>
        <v>1.6890238420911802E-3</v>
      </c>
      <c r="D70" s="7">
        <f>+IFERROR(+C70*('Regions &amp; Poverty'!$K70/100),"")</f>
        <v>4.2225596052279511E-5</v>
      </c>
      <c r="E70" s="7">
        <f>+IFERROR(+C70*('Regions &amp; Poverty'!$K70/100)*('Regions &amp; Poverty'!$M70/100),"")</f>
        <v>1.6890238420911804E-7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SG25f'!$K$4:$K$157)</f>
        <v>8.8049483689863312E-6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SG25f'!$K$4:$K$157)</f>
        <v>2.0324566442770538E-3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SG25f'!$K$4:$K$157)</f>
        <v>1.0960229953123327E-3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SG25f'!$K$4:$K$157)</f>
        <v>1.2618775098752481E-5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SG25f'!$K$4:$K$157)</f>
        <v>3.8900297247974685E-4</v>
      </c>
      <c r="D75" s="7">
        <f>+IFERROR(+C75*('Regions &amp; Poverty'!$K75/100),"")</f>
        <v>3.8900297247974685E-7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SG25f'!$K$4:$K$157)</f>
        <v>2.1650793273127727E-3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SG25f'!$K$4:$K$157)</f>
        <v>4.8545440716678159E-4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SG25f'!$K$4:$K$157)</f>
        <v>1.9119792854447456E-3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SG25f'!$K$4:$K$157)</f>
        <v>2.5675101793511666E-5</v>
      </c>
      <c r="D79" s="7">
        <f>+IFERROR(+C79*('Regions &amp; Poverty'!$K79/100),"")</f>
        <v>6.4187754483779172E-7</v>
      </c>
      <c r="E79" s="7">
        <f>+IFERROR(+C79*('Regions &amp; Poverty'!$K79/100)*('Regions &amp; Poverty'!$M79/100),"")</f>
        <v>3.2093877241889588E-9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SG25f'!$K$4:$K$157)</f>
        <v>2.7615242203824517E-4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SG25f'!$K$4:$K$157)</f>
        <v>3.8861464029010468E-3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SG25f'!$K$4:$K$157)</f>
        <v>2.1547791266753006E-4</v>
      </c>
      <c r="D82" s="7">
        <f>+IFERROR(+C82*('Regions &amp; Poverty'!$K82/100),"")</f>
        <v>4.8913486175529317E-5</v>
      </c>
      <c r="E82" s="7">
        <f>+IFERROR(+C82*('Regions &amp; Poverty'!$K82/100)*('Regions &amp; Poverty'!$M82/100),"")</f>
        <v>2.5435012811275248E-6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SG25f'!$K$4:$K$157)</f>
        <v>4.4919163468613762E-4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SG25f'!$K$4:$K$157)</f>
        <v>9.6281858561783512E-5</v>
      </c>
      <c r="D84" s="7">
        <f>+IFERROR(+C84*('Regions &amp; Poverty'!$K84/100),"")</f>
        <v>3.7164797404848435E-5</v>
      </c>
      <c r="E84" s="7">
        <f>+IFERROR(+C84*('Regions &amp; Poverty'!$K84/100)*('Regions &amp; Poverty'!$M84/100),"")</f>
        <v>4.348281296367267E-6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SG25f'!$K$4:$K$157)</f>
        <v>9.9860263324535342E-4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SG25f'!$K$4:$K$157)</f>
        <v>2.7944184246268705E-3</v>
      </c>
      <c r="D86" s="7">
        <f>+IFERROR(+C86*('Regions &amp; Poverty'!$K86/100),"")</f>
        <v>8.9421389588059861E-5</v>
      </c>
      <c r="E86" s="7">
        <f>+IFERROR(+C86*('Regions &amp; Poverty'!$K86/100)*('Regions &amp; Poverty'!$M86/100),"")</f>
        <v>2.682641687641796E-7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SG25f'!$K$4:$K$157)</f>
        <v>9.283554687861607E-6</v>
      </c>
      <c r="D87" s="7">
        <f>+IFERROR(+C87*('Regions &amp; Poverty'!$K87/100),"")</f>
        <v>5.5422821486533795E-6</v>
      </c>
      <c r="E87" s="7">
        <f>+IFERROR(+C87*('Regions &amp; Poverty'!$K87/100)*('Regions &amp; Poverty'!$M87/100),"")</f>
        <v>1.7624457232717748E-6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SG25f'!$K$4:$K$157)</f>
        <v>2.2096242795657223E-5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SG25f'!$K$4:$K$157)</f>
        <v>5.3283107052443611E-4</v>
      </c>
      <c r="D89" s="7">
        <f>+IFERROR(+C89*('Regions &amp; Poverty'!$K89/100),"")</f>
        <v>4.1454257286801133E-4</v>
      </c>
      <c r="E89" s="7">
        <f>+IFERROR(+C89*('Regions &amp; Poverty'!$K89/100)*('Regions &amp; Poverty'!$M89/100),"")</f>
        <v>1.6250068856426045E-4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SG25f'!$K$4:$K$157)</f>
        <v>5.8533544597977596E-3</v>
      </c>
      <c r="D90" s="7">
        <f>+IFERROR(+C90*('Regions &amp; Poverty'!$K90/100),"")</f>
        <v>1.7560063379393279E-4</v>
      </c>
      <c r="E90" s="7">
        <f>+IFERROR(+C90*('Regions &amp; Poverty'!$K90/100)*('Regions &amp; Poverty'!$M90/100),"")</f>
        <v>1.4048050703514624E-6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SG25f'!$K$4:$K$157)</f>
        <v>4.124335213544831E-4</v>
      </c>
      <c r="D91" s="7">
        <f>+IFERROR(+C91*('Regions &amp; Poverty'!$K91/100),"")</f>
        <v>2.0332972602776016E-4</v>
      </c>
      <c r="E91" s="7">
        <f>+IFERROR(+C91*('Regions &amp; Poverty'!$K91/100)*('Regions &amp; Poverty'!$M91/100),"")</f>
        <v>3.0906118356219545E-5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SG25f'!$K$4:$K$157)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SG25f'!$K$4:$K$157)</f>
        <v>4.6362687811679513E-5</v>
      </c>
      <c r="D93" s="7">
        <f>+IFERROR(+C93*('Regions &amp; Poverty'!$K93/100),"")</f>
        <v>9.2725375623359023E-8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SG25f'!$K$4:$K$157)</f>
        <v>3.1467215064960503E-3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SG25f'!$K$4:$K$157)</f>
        <v>1.1366370115152493E-3</v>
      </c>
      <c r="D95" s="7">
        <f>+IFERROR(+C95*('Regions &amp; Poverty'!$K95/100),"")</f>
        <v>7.8086962691097626E-4</v>
      </c>
      <c r="E95" s="7">
        <f>+IFERROR(+C95*('Regions &amp; Poverty'!$K95/100)*('Regions &amp; Poverty'!$M95/100),"")</f>
        <v>2.4519306285004656E-4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SG25f'!$K$4:$K$157)</f>
        <v>2.4997604600733255E-4</v>
      </c>
      <c r="D96" s="7">
        <f>+IFERROR(+C96*('Regions &amp; Poverty'!$K96/100),"")</f>
        <v>1.4748586714432621E-5</v>
      </c>
      <c r="E96" s="7">
        <f>+IFERROR(+C96*('Regions &amp; Poverty'!$K96/100)*('Regions &amp; Poverty'!$M96/100),"")</f>
        <v>2.0648021400205666E-7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SG25f'!$K$4:$K$157)</f>
        <v>4.3743872688550167E-4</v>
      </c>
      <c r="D97" s="7">
        <f>+IFERROR(+C97*('Regions &amp; Poverty'!$K97/100),"")</f>
        <v>3.1014405736182074E-4</v>
      </c>
      <c r="E97" s="7">
        <f>+IFERROR(+C97*('Regions &amp; Poverty'!$K97/100)*('Regions &amp; Poverty'!$M97/100),"")</f>
        <v>1.032779711014863E-4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SG25f'!$K$4:$K$157)</f>
        <v>2.7328823526360639E-3</v>
      </c>
      <c r="D98" s="7">
        <f>+IFERROR(+C98*('Regions &amp; Poverty'!$K98/100),"")</f>
        <v>8.1986470579081918E-6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SG25f'!$K$4:$K$157)</f>
        <v>7.892933429689861E-5</v>
      </c>
      <c r="D99" s="7">
        <f>+IFERROR(+C99*('Regions &amp; Poverty'!$K99/100),"")</f>
        <v>1.7838029551099087E-5</v>
      </c>
      <c r="E99" s="7">
        <f>+IFERROR(+C99*('Regions &amp; Poverty'!$K99/100)*('Regions &amp; Poverty'!$M99/100),"")</f>
        <v>1.1951479799236389E-6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SG25f'!$K$4:$K$157)</f>
        <v>3.6678112244583185E-4</v>
      </c>
      <c r="D100" s="7">
        <f>+IFERROR(+C100*('Regions &amp; Poverty'!$K100/100),"")</f>
        <v>1.6688541071285348E-4</v>
      </c>
      <c r="E100" s="7">
        <f>+IFERROR(+C100*('Regions &amp; Poverty'!$K100/100)*('Regions &amp; Poverty'!$M100/100),"")</f>
        <v>2.2696415856948074E-5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SG25f'!$K$4:$K$157)</f>
        <v>1.990436184628085E-2</v>
      </c>
      <c r="D101" s="7">
        <f>+IFERROR(+C101*('Regions &amp; Poverty'!$K101/100),"")</f>
        <v>1.0648833587760255E-2</v>
      </c>
      <c r="E101" s="7">
        <f>+IFERROR(+C101*('Regions &amp; Poverty'!$K101/100)*('Regions &amp; Poverty'!$M101/100),"")</f>
        <v>2.3214457221317356E-3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SG25f'!$K$4:$K$157)</f>
        <v>1.6086775170803575E-5</v>
      </c>
      <c r="D102" s="7">
        <f>+IFERROR(+C102*('Regions &amp; Poverty'!$K102/100),"")</f>
        <v>5.7912390614892882E-7</v>
      </c>
      <c r="E102" s="7">
        <f>+IFERROR(+C102*('Regions &amp; Poverty'!$K102/100)*('Regions &amp; Poverty'!$M102/100),"")</f>
        <v>5.21211515534036E-9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SG25f'!$K$4:$K$157)</f>
        <v>4.0446353062814362E-4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SG25f'!$K$4:$K$157)</f>
        <v>1.6137122689780322E-4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SG25f'!$K$4:$K$157)</f>
        <v>1.1474738381993604E-3</v>
      </c>
      <c r="D105" s="7">
        <f>+IFERROR(+C105*('Regions &amp; Poverty'!$K105/100),"")</f>
        <v>1.7212107572990405E-4</v>
      </c>
      <c r="E105" s="7">
        <f>+IFERROR(+C105*('Regions &amp; Poverty'!$K105/100)*('Regions &amp; Poverty'!$M105/100),"")</f>
        <v>5.1636322718971212E-6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SG25f'!$K$4:$K$157)</f>
        <v>1.845432476044579E-5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SG25f'!$K$4:$K$157)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SG25f'!$K$4:$K$157)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SG25f'!$K$4:$K$157)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SG25f'!$K$4:$K$157)</f>
        <v>1.5769144709155732E-6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SG25f'!$K$4:$K$157)</f>
        <v>1.5455495767554143E-3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SG25f'!$K$4:$K$157)</f>
        <v>3.2209736338071004E-2</v>
      </c>
      <c r="D112" s="7">
        <f>+IFERROR(+C112*('Regions &amp; Poverty'!$K112/100),"")</f>
        <v>1.9647939166223313E-3</v>
      </c>
      <c r="E112" s="7">
        <f>+IFERROR(+C112*('Regions &amp; Poverty'!$K112/100)*('Regions &amp; Poverty'!$M112/100),"")</f>
        <v>1.7683145249600982E-5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SG25f'!$K$4:$K$157)</f>
        <v>7.1924726543188606E-5</v>
      </c>
      <c r="D113" s="7">
        <f>+IFERROR(+C113*('Regions &amp; Poverty'!$K113/100),"")</f>
        <v>1.5823439839501495E-6</v>
      </c>
      <c r="E113" s="7">
        <f>+IFERROR(+C113*('Regions &amp; Poverty'!$K113/100)*('Regions &amp; Poverty'!$M113/100),"")</f>
        <v>9.4940639037008981E-9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SG25f'!$K$4:$K$157)</f>
        <v>2.2035718079196046E-3</v>
      </c>
      <c r="D114" s="7">
        <f>+IFERROR(+C114*('Regions &amp; Poverty'!$K114/100),"")</f>
        <v>6.6107154237588138E-5</v>
      </c>
      <c r="E114" s="7">
        <f>+IFERROR(+C114*('Regions &amp; Poverty'!$K114/100)*('Regions &amp; Poverty'!$M114/100),"")</f>
        <v>5.2885723390070509E-7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SG25f'!$K$4:$K$157)</f>
        <v>4.5099903938210402E-3</v>
      </c>
      <c r="D115" s="7">
        <f>+IFERROR(+C115*('Regions &amp; Poverty'!$K115/100),"")</f>
        <v>3.7432920268714638E-4</v>
      </c>
      <c r="E115" s="7">
        <f>+IFERROR(+C115*('Regions &amp; Poverty'!$K115/100)*('Regions &amp; Poverty'!$M115/100),"")</f>
        <v>5.9892672429943421E-6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SG25f'!$K$4:$K$157)</f>
        <v>4.7516805045559181E-6</v>
      </c>
      <c r="D116" s="7">
        <f>+IFERROR(+C116*('Regions &amp; Poverty'!$K116/100),"")</f>
        <v>1.8056385917312489E-6</v>
      </c>
      <c r="E116" s="7">
        <f>+IFERROR(+C116*('Regions &amp; Poverty'!$K116/100)*('Regions &amp; Poverty'!$M116/100),"")</f>
        <v>2.6723451157622486E-7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SG25f'!$K$4:$K$157)</f>
        <v>6.8841277710598211E-4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SG25f'!$K$4:$K$157)</f>
        <v>1.4870059643476663E-4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SG25f'!$K$4:$K$157)</f>
        <v>1.450655919947055E-4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SG25f'!$K$4:$K$157)</f>
        <v>1.0596332470811959E-4</v>
      </c>
      <c r="D120" s="7">
        <f>+IFERROR(+C120*('Regions &amp; Poverty'!$K120/100),"")</f>
        <v>2.6490831177029902E-6</v>
      </c>
      <c r="E120" s="7">
        <f>+IFERROR(+C120*('Regions &amp; Poverty'!$K120/100)*('Regions &amp; Poverty'!$M120/100),"")</f>
        <v>1.8543581823920928E-8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SG25f'!$K$4:$K$157)</f>
        <v>1.5320966490983828E-4</v>
      </c>
      <c r="D121" s="7">
        <f>+IFERROR(+C121*('Regions &amp; Poverty'!$K121/100),"")</f>
        <v>3.0641932981967655E-7</v>
      </c>
      <c r="E121" s="7">
        <f>+IFERROR(+C121*('Regions &amp; Poverty'!$K121/100)*('Regions &amp; Poverty'!$M121/100),"")</f>
        <v>3.0641932981967657E-10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SG25f'!$K$4:$K$157)</f>
        <v>6.578490231028601E-3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SG25f'!$K$4:$K$157)</f>
        <v>3.6808000437226423E-4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SG25f'!$K$4:$K$157)</f>
        <v>1.5891225921273545E-2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SG25f'!$K$4:$K$157)</f>
        <v>4.5561861664850079E-4</v>
      </c>
      <c r="D125" s="7">
        <f>+IFERROR(+C125*('Regions &amp; Poverty'!$K125/100),"")</f>
        <v>2.7519364445569445E-4</v>
      </c>
      <c r="E125" s="7">
        <f>+IFERROR(+C125*('Regions &amp; Poverty'!$K125/100)*('Regions &amp; Poverty'!$M125/100),"")</f>
        <v>6.5220893735999584E-5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SG25f'!$K$4:$K$157)</f>
        <v>5.7221213220082865E-3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SG25f'!$K$4:$K$157)</f>
        <v>5.2064685444155436E-3</v>
      </c>
      <c r="D127" s="7">
        <f>+IFERROR(+C127*('Regions &amp; Poverty'!$K127/100),"")</f>
        <v>7.7576381311791594E-4</v>
      </c>
      <c r="E127" s="7">
        <f>+IFERROR(+C127*('Regions &amp; Poverty'!$K127/100)*('Regions &amp; Poverty'!$M127/100),"")</f>
        <v>3.1030552524716639E-5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SG25f'!$K$4:$K$157)</f>
        <v>5.0582542635318442E-4</v>
      </c>
      <c r="D128" s="7">
        <f>+IFERROR(+C128*('Regions &amp; Poverty'!$K128/100),"")</f>
        <v>1.9221366201421008E-4</v>
      </c>
      <c r="E128" s="7">
        <f>+IFERROR(+C128*('Regions &amp; Poverty'!$K128/100)*('Regions &amp; Poverty'!$M128/100),"")</f>
        <v>2.4603348737818891E-5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SG25f'!$K$4:$K$157)</f>
        <v>3.5416414149949435E-7</v>
      </c>
      <c r="D129" s="7">
        <f>+IFERROR(+C129*('Regions &amp; Poverty'!$K129/100),"")</f>
        <v>8.8895199516373079E-8</v>
      </c>
      <c r="E129" s="7">
        <f>+IFERROR(+C129*('Regions &amp; Poverty'!$K129/100)*('Regions &amp; Poverty'!$M129/100),"")</f>
        <v>6.04487356711337E-9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SG25f'!$K$4:$K$157)</f>
        <v>2.7432566405770722E-4</v>
      </c>
      <c r="D130" s="7">
        <f>+IFERROR(+C130*('Regions &amp; Poverty'!$K130/100),"")</f>
        <v>1.4347232230218089E-4</v>
      </c>
      <c r="E130" s="7">
        <f>+IFERROR(+C130*('Regions &amp; Poverty'!$K130/100)*('Regions &amp; Poverty'!$M130/100),"")</f>
        <v>2.3959877824464206E-5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SG25f'!$K$4:$K$157)</f>
        <v>2.7409074058731696E-5</v>
      </c>
      <c r="D131" s="7">
        <f>+IFERROR(+C131*('Regions &amp; Poverty'!$K131/100),"")</f>
        <v>8.7709036987941432E-7</v>
      </c>
      <c r="E131" s="7">
        <f>+IFERROR(+C131*('Regions &amp; Poverty'!$K131/100)*('Regions &amp; Poverty'!$M131/100),"")</f>
        <v>3.5083614795176574E-9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SG25f'!$K$4:$K$157)</f>
        <v>1.0177649860828662E-5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SG25f'!$K$4:$K$157)</f>
        <v>1.0406490088661043E-3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SG25f'!$K$4:$K$157)</f>
        <v>9.6138956802945311E-5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SG25f'!$K$4:$K$157)</f>
        <v>3.5586768430174819E-5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SG25f'!$K$4:$K$157)</f>
        <v>2.7200646458925887E-4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SG25f'!$K$4:$K$157)</f>
        <v>9.5050401046370724E-6</v>
      </c>
      <c r="D137" s="7">
        <f>+IFERROR(+C137*('Regions &amp; Poverty'!$K137/100),"")</f>
        <v>3.9921168439475703E-6</v>
      </c>
      <c r="E137" s="7">
        <f>+IFERROR(+C137*('Regions &amp; Poverty'!$K137/100)*('Regions &amp; Poverty'!$M137/100),"")</f>
        <v>6.6269139609529676E-7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SG25f'!$K$4:$K$157)</f>
        <v>1.5802841334356271E-3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SG25f'!$K$4:$K$157)</f>
        <v>4.4658675194732988E-4</v>
      </c>
      <c r="D139" s="7">
        <f>+IFERROR(+C139*('Regions &amp; Poverty'!$K139/100),"")</f>
        <v>1.7148931274777468E-4</v>
      </c>
      <c r="E139" s="7">
        <f>+IFERROR(+C139*('Regions &amp; Poverty'!$K139/100)*('Regions &amp; Poverty'!$M139/100),"")</f>
        <v>2.6237864850409525E-5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SG25f'!$K$4:$K$157)</f>
        <v>1.3418181467512815E-4</v>
      </c>
      <c r="D140" s="7">
        <f>+IFERROR(+C140*('Regions &amp; Poverty'!$K140/100),"")</f>
        <v>6.5883271005487913E-5</v>
      </c>
      <c r="E140" s="7">
        <f>+IFERROR(+C140*('Regions &amp; Poverty'!$K140/100)*('Regions &amp; Poverty'!$M140/100),"")</f>
        <v>1.3110770930092093E-5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SG25f'!$K$4:$K$157)</f>
        <v>9.6872460660556974E-3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SG25f'!$K$4:$K$157)</f>
        <v>3.6227828089375673E-5</v>
      </c>
      <c r="D142" s="7">
        <f>+IFERROR(+C142*('Regions &amp; Poverty'!$K142/100),"")</f>
        <v>1.7027079202006566E-6</v>
      </c>
      <c r="E142" s="7">
        <f>+IFERROR(+C142*('Regions &amp; Poverty'!$K142/100)*('Regions &amp; Poverty'!$M142/100),"")</f>
        <v>1.7027079202006564E-8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SG25f'!$K$4:$K$157)</f>
        <v>1.3926706000308051E-4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SG25f'!$K$4:$K$157)</f>
        <v>1.2174205955822482E-5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SG25f'!$K$4:$K$157)</f>
        <v>1.2902925737283632E-3</v>
      </c>
      <c r="D145" s="7">
        <f>+IFERROR(+C145*('Regions &amp; Poverty'!$K145/100),"")</f>
        <v>2.5805851474567264E-5</v>
      </c>
      <c r="E145" s="7">
        <f>+IFERROR(+C145*('Regions &amp; Poverty'!$K145/100)*('Regions &amp; Poverty'!$M145/100),"")</f>
        <v>1.0322340589826905E-7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SG25f'!$K$4:$K$157)</f>
        <v>1.5138349287969003E-2</v>
      </c>
      <c r="D146" s="7">
        <f>+IFERROR(+C146*('Regions &amp; Poverty'!$K146/100),"")</f>
        <v>4.5415047863907009E-5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SG25f'!$K$4:$K$157)</f>
        <v>2.7092440211444035E-3</v>
      </c>
      <c r="D147" s="7">
        <f>+IFERROR(+C147*('Regions &amp; Poverty'!$K147/100),"")</f>
        <v>1.3302388143819021E-3</v>
      </c>
      <c r="E147" s="7">
        <f>+IFERROR(+C147*('Regions &amp; Poverty'!$K147/100)*('Regions &amp; Poverty'!$M147/100),"")</f>
        <v>2.0485677741481292E-4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SG25f'!$K$4:$K$157)</f>
        <v>1.5617982312565769E-3</v>
      </c>
      <c r="D148" s="7">
        <f>+IFERROR(+C148*('Regions &amp; Poverty'!$K148/100),"")</f>
        <v>5.4038218801477568E-4</v>
      </c>
      <c r="E148" s="7">
        <f>+IFERROR(+C148*('Regions &amp; Poverty'!$K148/100)*('Regions &amp; Poverty'!$M148/100),"")</f>
        <v>5.5659365365521898E-5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SG25f'!$K$4:$K$157)</f>
        <v>2.7771915789772776E-3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SG25f'!$K$4:$K$157)</f>
        <v>1.1291827705070718E-3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SG25f'!$K$4:$K$157)</f>
        <v>9.8377336592783888E-5</v>
      </c>
      <c r="D151" s="7">
        <f>+IFERROR(+C151*('Regions &amp; Poverty'!$K151/100),"")</f>
        <v>2.9513200977835166E-7</v>
      </c>
      <c r="E151" s="7">
        <f>+IFERROR(+C151*('Regions &amp; Poverty'!$K151/100)*('Regions &amp; Poverty'!$M151/100),"")</f>
        <v>2.9513200977835168E-10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SG25f'!$K$4:$K$157)</f>
        <v>3.9729212623435478E-3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SG25f'!$K$4:$K$157)</f>
        <v>2.2406955822579824E-4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SG25f'!$K$4:$K$157)</f>
        <v>6.8442043658012474E-4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SG25f'!$K$4:$K$157)</f>
        <v>9.6202189500540231E-3</v>
      </c>
      <c r="D155" s="7">
        <f>+IFERROR(+C155*('Regions &amp; Poverty'!$K155/100),"")</f>
        <v>2.6936613060151262E-4</v>
      </c>
      <c r="E155" s="7">
        <f>+IFERROR(+C155*('Regions &amp; Poverty'!$K155/100)*('Regions &amp; Poverty'!$M155/100),"")</f>
        <v>1.6161967836090757E-6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SG25f'!$K$4:$K$157)</f>
        <v>2.1200284267304706E-7</v>
      </c>
      <c r="D156" s="7">
        <f>+IFERROR(+C156*('Regions &amp; Poverty'!$K156/100),"")</f>
        <v>2.7772372390169165E-8</v>
      </c>
      <c r="E156" s="7">
        <f>+IFERROR(+C156*('Regions &amp; Poverty'!$K156/100)*('Regions &amp; Poverty'!$M156/100),"")</f>
        <v>9.1648828887558252E-10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SG25f'!$K$4:$K$157)</f>
        <v>5.7838685093806162E-4</v>
      </c>
      <c r="D157" s="7">
        <f>+IFERROR(+C157*('Regions &amp; Poverty'!$K157/100),"")</f>
        <v>1.0873672797635559E-4</v>
      </c>
      <c r="E157" s="7">
        <f>+IFERROR(+C157*('Regions &amp; Poverty'!$K157/100)*('Regions &amp; Poverty'!$M157/100),"")</f>
        <v>4.893152758936001E-6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SG25f'!$K$4:$K$157)</f>
        <v>3.4034860502910485E-3</v>
      </c>
      <c r="D158" s="7">
        <f>+IFERROR(+C158*('Regions &amp; Poverty'!$K158/100),"")</f>
        <v>5.6497868434831407E-4</v>
      </c>
      <c r="E158" s="7">
        <f>+IFERROR(+C158*('Regions &amp; Poverty'!$K158/100)*('Regions &amp; Poverty'!$M158/100),"")</f>
        <v>2.768395553306739E-5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SG25f'!$K$4:$K$157)</f>
        <v>7.6378967147922928E-4</v>
      </c>
      <c r="D159" s="7">
        <f>+IFERROR(+C159*('Regions &amp; Poverty'!$K159/100),"")</f>
        <v>4.3917906110055679E-4</v>
      </c>
      <c r="E159" s="7">
        <f>+IFERROR(+C159*('Regions &amp; Poverty'!$K159/100)*('Regions &amp; Poverty'!$M159/100),"")</f>
        <v>1.2955782302466424E-4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SG25f'!$K$4:$K$157)</f>
        <v>1.2356272519117352E-4</v>
      </c>
      <c r="D160" s="7">
        <f>+IFERROR(+C160*('Regions &amp; Poverty'!$K160/100),"")</f>
        <v>2.6442423190911132E-5</v>
      </c>
      <c r="E160" s="7">
        <f>+IFERROR(+C160*('Regions &amp; Poverty'!$K160/100)*('Regions &amp; Poverty'!$M160/100),"")</f>
        <v>1.3750060059273789E-6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0.6688985252347146</v>
      </c>
      <c r="D162" s="37">
        <f t="shared" si="0"/>
        <v>9.2879825453386938E-2</v>
      </c>
      <c r="E162" s="37">
        <f t="shared" si="0"/>
        <v>7.1918122187916824E-3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9.3355437943135246E-3</v>
      </c>
      <c r="D167" s="37">
        <f>+SUMIF('Regions &amp; Poverty'!$F$3:$F$160,$B167,D$3:D$160)</f>
        <v>3.7261046236991054E-3</v>
      </c>
      <c r="E167" s="37">
        <f>+SUMIF('Regions &amp; Poverty'!$F$3:$F$160,$B167,E$3:E$160)</f>
        <v>7.5796520442053756E-4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2.2147851089916064E-2</v>
      </c>
      <c r="D168" s="37">
        <f>+SUMIF('Regions &amp; Poverty'!$F$3:$F$160,$B168,D$3:D$160)</f>
        <v>5.9915094944322502E-3</v>
      </c>
      <c r="E168" s="37">
        <f>+SUMIF('Regions &amp; Poverty'!$F$3:$F$160,$B168,E$3:E$160)</f>
        <v>5.7866442261126402E-4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6.6740112074324832E-3</v>
      </c>
      <c r="D170" s="37">
        <f>+SUMIF('Regions &amp; Poverty'!$F$3:$F$160,$B170,D$3:D$160)</f>
        <v>2.596024594411364E-3</v>
      </c>
      <c r="E170" s="37">
        <f>+SUMIF('Regions &amp; Poverty'!$F$3:$F$160,$B170,E$3:E$160)</f>
        <v>6.7509354510379336E-4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2.7663356302220565E-2</v>
      </c>
      <c r="D172" s="37">
        <f>+SUMIF('Regions &amp; Poverty'!$F$3:$F$160,$B172,D$3:D$160)</f>
        <v>1.3071081758450375E-2</v>
      </c>
      <c r="E172" s="37">
        <f>+SUMIF('Regions &amp; Poverty'!$F$3:$F$160,$B172,E$3:E$160)</f>
        <v>2.6126416065828562E-3</v>
      </c>
      <c r="F172" s="37"/>
    </row>
    <row r="173" spans="1:7" x14ac:dyDescent="0.35">
      <c r="A173" s="10" t="s">
        <v>352</v>
      </c>
      <c r="B173" s="10"/>
      <c r="C173" s="38">
        <f>+SUM(C166:C172)</f>
        <v>6.582076239388264E-2</v>
      </c>
      <c r="D173" s="38">
        <f>+SUM(D166:D172)</f>
        <v>2.5384720470993095E-2</v>
      </c>
      <c r="E173" s="38">
        <f>+SUM(E166:E172)</f>
        <v>4.6243647787184514E-3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2.5191534953398386E-4</v>
      </c>
      <c r="D174" s="37">
        <f>+SUMIF('Regions &amp; Poverty'!$F$3:$F$160,$B174,D$3:D$160)</f>
        <v>7.5737043404198777E-6</v>
      </c>
      <c r="E174" s="37">
        <f>+SUMIF('Regions &amp; Poverty'!$F$3:$F$160,$B174,E$3:E$160)</f>
        <v>3.0794661558132157E-7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6.2006337386184421E-3</v>
      </c>
      <c r="D175" s="37">
        <f>+SUMIF('Regions &amp; Poverty'!$F$3:$F$160,$B175,D$3:D$160)</f>
        <v>1.9884420558050555E-4</v>
      </c>
      <c r="E175" s="37">
        <f>+SUMIF('Regions &amp; Poverty'!$F$3:$F$160,$B175,E$3:E$160)</f>
        <v>2.1491838602431772E-6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5.018770510081429E-3</v>
      </c>
      <c r="D176" s="37">
        <f>+SUMIF('Regions &amp; Poverty'!$F$3:$F$160,$B176,D$3:D$160)</f>
        <v>1.8394505206297256E-4</v>
      </c>
      <c r="E176" s="37">
        <f>+SUMIF('Regions &amp; Poverty'!$F$3:$F$160,$B176,E$3:E$160)</f>
        <v>3.2576233701933524E-6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5.84193123158782E-3</v>
      </c>
      <c r="D177" s="37">
        <f>+SUMIF('Regions &amp; Poverty'!$F$3:$F$160,$B177,D$3:D$160)</f>
        <v>2.5120304295827623E-4</v>
      </c>
      <c r="E177" s="37">
        <f>+SUMIF('Regions &amp; Poverty'!$F$3:$F$160,$B177,E$3:E$160)</f>
        <v>5.024060859165525E-6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3.8389395266172702E-3</v>
      </c>
      <c r="D178" s="37">
        <f>+SUMIF('Regions &amp; Poverty'!$F$3:$F$160,$B178,D$3:D$160)</f>
        <v>6.0030499997411244E-5</v>
      </c>
      <c r="E178" s="37">
        <f>+SUMIF('Regions &amp; Poverty'!$F$3:$F$160,$B178,E$3:E$160)</f>
        <v>5.591392395700841E-7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2.1152190356438946E-2</v>
      </c>
      <c r="D179" s="38">
        <f t="shared" ref="D179" si="2">+SUM(D174:D178)</f>
        <v>7.0159650493958545E-4</v>
      </c>
      <c r="E179" s="38">
        <f t="shared" ref="E179" si="3">+SUM(E174:E178)</f>
        <v>1.129795394475346E-5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4.9389217170715304E-3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6.0512257302138195E-3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0.11418286589207885</v>
      </c>
      <c r="D182" s="37">
        <f>+SUMIF('Regions &amp; Poverty'!$F$3:$F$160,$B182,D$3:D$160)</f>
        <v>3.6477024088262607E-3</v>
      </c>
      <c r="E182" s="37">
        <f>+SUMIF('Regions &amp; Poverty'!$F$3:$F$160,$B182,E$3:E$160)</f>
        <v>1.0942829050351911E-5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3.8039965648093456E-2</v>
      </c>
      <c r="D183" s="37">
        <f>+SUMIF('Regions &amp; Poverty'!$F$3:$F$160,$B183,D$3:D$160)</f>
        <v>1.4088279991303176E-3</v>
      </c>
      <c r="E183" s="37">
        <f>+SUMIF('Regions &amp; Poverty'!$F$3:$F$160,$B183,E$3:E$160)</f>
        <v>1.9353232231637819E-5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7.4573111241649985E-6</v>
      </c>
      <c r="D184" s="37">
        <f>+SUMIF('Regions &amp; Poverty'!$F$3:$F$160,$B184,D$3:D$160)</f>
        <v>1.9307444011056055E-6</v>
      </c>
      <c r="E184" s="37">
        <f>+SUMIF('Regions &amp; Poverty'!$F$3:$F$160,$B184,E$3:E$160)</f>
        <v>2.742127499071494E-7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0.31932797641534116</v>
      </c>
      <c r="D185" s="37">
        <f>+SUMIF('Regions &amp; Poverty'!$F$3:$F$160,$B185,D$3:D$160)</f>
        <v>6.1265740874609113E-2</v>
      </c>
      <c r="E185" s="37">
        <f>+SUMIF('Regions &amp; Poverty'!$F$3:$F$160,$B185,E$3:E$160)</f>
        <v>2.5198683311372138E-3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0.47155826526663763</v>
      </c>
      <c r="D186" s="38">
        <f t="shared" ref="D186" si="5">+SUM(D182:D185)</f>
        <v>6.6324202026966803E-2</v>
      </c>
      <c r="E186" s="38">
        <f t="shared" ref="E186" si="6">+SUM(E182:E185)</f>
        <v>2.5504386051691105E-3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1.2215319505711114E-2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2.468133418924893E-3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1.7356021543257754E-3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1.6419055078961783E-2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2.2866932950166324E-2</v>
      </c>
      <c r="D191" s="37">
        <f>+SUMIF('Regions &amp; Poverty'!$F$3:$F$160,$B191,D$3:D$160)</f>
        <v>2.4609455073841638E-4</v>
      </c>
      <c r="E191" s="37">
        <f>+SUMIF('Regions &amp; Poverty'!$F$3:$F$160,$B191,E$3:E$160)</f>
        <v>5.3060651106491021E-7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4.0650516306125047E-2</v>
      </c>
      <c r="D192" s="37">
        <f>+SUMIF('Regions &amp; Poverty'!$F$3:$F$160,$B192,D$3:D$160)</f>
        <v>2.1609279336174607E-4</v>
      </c>
      <c r="E192" s="37">
        <f>+SUMIF('Regions &amp; Poverty'!$F$3:$F$160,$B192,E$3:E$160)</f>
        <v>5.0813815616418431E-6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6.3517449256291367E-2</v>
      </c>
      <c r="D193" s="38">
        <f t="shared" ref="D193" si="11">+SUM(D191:D192)</f>
        <v>4.6218734410016245E-4</v>
      </c>
      <c r="E193" s="38">
        <f t="shared" ref="E193" si="12">+SUM(E191:E192)</f>
        <v>5.611988072706753E-6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9.149876910356879E-4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9.1959319195396072E-5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6.0386047986491962E-4</v>
      </c>
      <c r="D196" s="37">
        <f>+SUMIF('Regions &amp; Poverty'!$F$3:$F$160,$B196,D$3:D$160)</f>
        <v>7.1191063873431675E-6</v>
      </c>
      <c r="E196" s="37">
        <f>+SUMIF('Regions &amp; Poverty'!$F$3:$F$160,$B196,E$3:E$160)</f>
        <v>9.8892886660759782E-8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1.7829847945120842E-2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1.8525667744181157E-2</v>
      </c>
      <c r="D198" s="38">
        <f t="shared" ref="D198" si="14">+SUM(D195:D197)</f>
        <v>7.1191063873431675E-6</v>
      </c>
      <c r="E198" s="38">
        <f t="shared" ref="E198" si="15">+SUM(E195:E197)</f>
        <v>9.8892886660759782E-8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2.6588588062957046E-2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2.0261269898506934E-2</v>
      </c>
      <c r="D201" s="37">
        <f t="shared" ref="D201:E201" si="19">+SUM(D198,D189)</f>
        <v>7.1191063873431675E-6</v>
      </c>
      <c r="E201" s="37">
        <f t="shared" si="19"/>
        <v>9.8892886660759782E-8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0.62265252775311553</v>
      </c>
      <c r="D202" s="37">
        <f t="shared" ref="D202:E202" si="21">+SUM(D173,D179,D182:D185,D193,D196)</f>
        <v>9.2879825453386994E-2</v>
      </c>
      <c r="E202" s="37">
        <f t="shared" si="21"/>
        <v>7.1918122187916832E-3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0.49878879110283164</v>
      </c>
      <c r="D203" s="37">
        <f t="shared" ref="D203:E203" si="23">+SUM(D173,D174:D176,D183:D185,D193,D196)</f>
        <v>8.8920889501605038E-2</v>
      </c>
      <c r="E203" s="37">
        <f t="shared" si="23"/>
        <v>7.1752861896425962E-3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0.6688985252347146</v>
      </c>
      <c r="D204" s="37">
        <f t="shared" ref="D204:E204" si="25">+SUM(D173,D179:D185,D190,D193:D194,D198)</f>
        <v>9.2879825453386994E-2</v>
      </c>
      <c r="E204" s="37">
        <f t="shared" si="25"/>
        <v>7.1918122187916832E-3</v>
      </c>
      <c r="F204" s="3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SG25f'!$L$4:$L$157)</f>
        <v>3.7044510747669492E-4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SG25f'!$L$4:$L$157)</f>
        <v>6.398841708501325E-4</v>
      </c>
      <c r="D4" s="7">
        <f>+IFERROR(+C4*('Regions &amp; Poverty'!$K4/100),"")</f>
        <v>1.9260513542588987E-4</v>
      </c>
      <c r="E4" s="7">
        <f>+IFERROR(+C4*('Regions &amp; Poverty'!$K4/100)*('Regions &amp; Poverty'!$M4/100),"")</f>
        <v>1.8490093000885429E-5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SG25f'!$L$4:$L$157)</f>
        <v>9.8892319265813779E-5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SG25f'!$L$4:$L$157)</f>
        <v>1.627977427143289E-4</v>
      </c>
      <c r="D6" s="7">
        <f>+IFERROR(+C6*('Regions &amp; Poverty'!$K6/100),"")</f>
        <v>2.7675616261435915E-6</v>
      </c>
      <c r="E6" s="7">
        <f>+IFERROR(+C6*('Regions &amp; Poverty'!$K6/100)*('Regions &amp; Poverty'!$M6/100),"")</f>
        <v>2.7675616261435914E-8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SG25f'!$L$4:$L$157)</f>
        <v>7.2938254848206027E-5</v>
      </c>
      <c r="D7" s="7">
        <f>+IFERROR(+C7*('Regions &amp; Poverty'!$K7/100),"")</f>
        <v>2.334024155142593E-6</v>
      </c>
      <c r="E7" s="7">
        <f>+IFERROR(+C7*('Regions &amp; Poverty'!$K7/100)*('Regions &amp; Poverty'!$M7/100),"")</f>
        <v>7.0020724654277791E-9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SG25f'!$L$4:$L$157)</f>
        <v>1.0310762102603982E-3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SG25f'!$L$4:$L$157)</f>
        <v>1.7297652654538152E-4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SG25f'!$L$4:$L$157)</f>
        <v>3.2136114578338042E-4</v>
      </c>
      <c r="D10" s="7">
        <f>+IFERROR(+C10*('Regions &amp; Poverty'!$K10/100),"")</f>
        <v>1.6068057289169022E-6</v>
      </c>
      <c r="E10" s="7">
        <f>+IFERROR(+C10*('Regions &amp; Poverty'!$K10/100)*('Regions &amp; Poverty'!$M10/100),"")</f>
        <v>3.2136114578338046E-9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SG25f'!$L$4:$L$157)</f>
        <v>5.5488285366441748E-5</v>
      </c>
      <c r="D11" s="7">
        <f>+IFERROR(+C11*('Regions &amp; Poverty'!$K11/100),"")</f>
        <v>4.0894866315067566E-5</v>
      </c>
      <c r="E11" s="7">
        <f>+IFERROR(+C11*('Regions &amp; Poverty'!$K11/100)*('Regions &amp; Poverty'!$M11/100),"")</f>
        <v>1.3249936686081891E-5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SG25f'!$L$4:$L$157)</f>
        <v>1.944077209512404E-4</v>
      </c>
      <c r="D12" s="7">
        <f>+IFERROR(+C12*('Regions &amp; Poverty'!$K12/100),"")</f>
        <v>9.6231821870863989E-5</v>
      </c>
      <c r="E12" s="7">
        <f>+IFERROR(+C12*('Regions &amp; Poverty'!$K12/100)*('Regions &amp; Poverty'!$M12/100),"")</f>
        <v>2.1555928099073532E-5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SG25f'!$L$4:$L$157)</f>
        <v>3.8941141313797255E-4</v>
      </c>
      <c r="D13" s="7">
        <f>+IFERROR(+C13*('Regions &amp; Poverty'!$K13/100),"")</f>
        <v>1.7017278754129402E-4</v>
      </c>
      <c r="E13" s="7">
        <f>+IFERROR(+C13*('Regions &amp; Poverty'!$K13/100)*('Regions &amp; Poverty'!$M13/100),"")</f>
        <v>1.8889179417083636E-5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SG25f'!$L$4:$L$157)</f>
        <v>9.2874677495890252E-3</v>
      </c>
      <c r="D14" s="7">
        <f>+IFERROR(+C14*('Regions &amp; Poverty'!$K14/100),"")</f>
        <v>1.7181815336739696E-3</v>
      </c>
      <c r="E14" s="7">
        <f>+IFERROR(+C14*('Regions &amp; Poverty'!$K14/100)*('Regions &amp; Poverty'!$M14/100),"")</f>
        <v>5.6699990611241E-5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SG25f'!$L$4:$L$157)</f>
        <v>6.7942665018387588E-5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SG25f'!$L$4:$L$157)</f>
        <v>5.964551163009145E-4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SG25f'!$L$4:$L$157)</f>
        <v>7.442522391531311E-5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SG25f'!$L$4:$L$157)</f>
        <v>2.3010663500199852E-4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SG25f'!$L$4:$L$157)</f>
        <v>7.6673303509744932E-7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SG25f'!$L$4:$L$157)</f>
        <v>1.5416800097164319E-5</v>
      </c>
      <c r="D20" s="7">
        <f>+IFERROR(+C20*('Regions &amp; Poverty'!$K20/100),"")</f>
        <v>1.0945928068986666E-6</v>
      </c>
      <c r="E20" s="7">
        <f>+IFERROR(+C20*('Regions &amp; Poverty'!$K20/100)*('Regions &amp; Poverty'!$M20/100),"")</f>
        <v>3.721615543455467E-8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SG25f'!$L$4:$L$157)</f>
        <v>5.1418836721988965E-4</v>
      </c>
      <c r="D21" s="7">
        <f>+IFERROR(+C21*('Regions &amp; Poverty'!$K21/100),"")</f>
        <v>2.2110099790455254E-5</v>
      </c>
      <c r="E21" s="7">
        <f>+IFERROR(+C21*('Regions &amp; Poverty'!$K21/100)*('Regions &amp; Poverty'!$M21/100),"")</f>
        <v>4.422019958091051E-7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SG25f'!$L$4:$L$157)</f>
        <v>7.2674076494260134E-5</v>
      </c>
      <c r="D22" s="7">
        <f>+IFERROR(+C22*('Regions &amp; Poverty'!$K22/100),"")</f>
        <v>1.5988296828737231E-6</v>
      </c>
      <c r="E22" s="7">
        <f>+IFERROR(+C22*('Regions &amp; Poverty'!$K22/100)*('Regions &amp; Poverty'!$M22/100),"")</f>
        <v>6.3953187314948929E-9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SG25f'!$L$4:$L$157)</f>
        <v>7.1749145252944594E-5</v>
      </c>
      <c r="D23" s="7">
        <f>+IFERROR(+C23*('Regions &amp; Poverty'!$K23/100),"")</f>
        <v>1.3058344436035916E-5</v>
      </c>
      <c r="E23" s="7">
        <f>+IFERROR(+C23*('Regions &amp; Poverty'!$K23/100)*('Regions &amp; Poverty'!$M23/100),"")</f>
        <v>7.5738397729008311E-7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SG25f'!$L$4:$L$157)</f>
        <v>2.5877647434398946E-5</v>
      </c>
      <c r="D24" s="7">
        <f>+IFERROR(+C24*('Regions &amp; Poverty'!$K24/100),"")</f>
        <v>1.7156880249006497E-5</v>
      </c>
      <c r="E24" s="7">
        <f>+IFERROR(+C24*('Regions &amp; Poverty'!$K24/100)*('Regions &amp; Poverty'!$M24/100),"")</f>
        <v>5.6789273624211506E-6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SG25f'!$L$4:$L$157)</f>
        <v>3.3095141320163882E-4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SG25f'!$L$4:$L$157)</f>
        <v>6.9507180209073843E-5</v>
      </c>
      <c r="D26" s="7">
        <f>+IFERROR(+C26*('Regions &amp; Poverty'!$K26/100),"")</f>
        <v>9.0359334271796006E-7</v>
      </c>
      <c r="E26" s="7">
        <f>+IFERROR(+C26*('Regions &amp; Poverty'!$K26/100)*('Regions &amp; Poverty'!$M26/100),"")</f>
        <v>7.2287467417436804E-9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SG25f'!$L$4:$L$157)</f>
        <v>0.17135293684623532</v>
      </c>
      <c r="D27" s="7">
        <f>+IFERROR(+C27*('Regions &amp; Poverty'!$K27/100),"")</f>
        <v>5.4832939790795303E-3</v>
      </c>
      <c r="E27" s="7">
        <f>+IFERROR(+C27*('Regions &amp; Poverty'!$K27/100)*('Regions &amp; Poverty'!$M27/100),"")</f>
        <v>1.6449881937238593E-5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SG25f'!$L$4:$L$157)</f>
        <v>1.7325332657315554E-4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SG25f'!$L$4:$L$157)</f>
        <v>8.1155312909220233E-4</v>
      </c>
      <c r="D29" s="7">
        <f>+IFERROR(+C29*('Regions &amp; Poverty'!$K29/100),"")</f>
        <v>2.2642332301672444E-4</v>
      </c>
      <c r="E29" s="7">
        <f>+IFERROR(+C29*('Regions &amp; Poverty'!$K29/100)*('Regions &amp; Poverty'!$M29/100),"")</f>
        <v>2.0378099071505198E-5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SG25f'!$L$4:$L$157)</f>
        <v>6.8598426397673158E-4</v>
      </c>
      <c r="D30" s="7">
        <f>+IFERROR(+C30*('Regions &amp; Poverty'!$K30/100),"")</f>
        <v>1.6463622335441557E-4</v>
      </c>
      <c r="E30" s="7">
        <f>+IFERROR(+C30*('Regions &amp; Poverty'!$K30/100)*('Regions &amp; Poverty'!$M30/100),"")</f>
        <v>1.2676989198289999E-5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SG25f'!$L$4:$L$157)</f>
        <v>6.110108664870227E-4</v>
      </c>
      <c r="D31" s="7">
        <f>+IFERROR(+C31*('Regions &amp; Poverty'!$K31/100),"")</f>
        <v>4.7108937806149444E-4</v>
      </c>
      <c r="E31" s="7">
        <f>+IFERROR(+C31*('Regions &amp; Poverty'!$K31/100)*('Regions &amp; Poverty'!$M31/100),"")</f>
        <v>1.8466703620010583E-4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SG25f'!$L$4:$L$157)</f>
        <v>1.5545289560862943E-4</v>
      </c>
      <c r="D32" s="7">
        <f>+IFERROR(+C32*('Regions &amp; Poverty'!$K32/100),"")</f>
        <v>5.7517571375192885E-5</v>
      </c>
      <c r="E32" s="7">
        <f>+IFERROR(+C32*('Regions &amp; Poverty'!$K32/100)*('Regions &amp; Poverty'!$M32/100),"")</f>
        <v>8.5701181349037395E-6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SG25f'!$L$4:$L$157)</f>
        <v>1.1284639043206264E-4</v>
      </c>
      <c r="D33" s="7">
        <f>+IFERROR(+C33*('Regions &amp; Poverty'!$K33/100),"")</f>
        <v>6.2065514737634448E-6</v>
      </c>
      <c r="E33" s="7">
        <f>+IFERROR(+C33*('Regions &amp; Poverty'!$K33/100)*('Regions &amp; Poverty'!$M33/100),"")</f>
        <v>1.3654413242279579E-7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SG25f'!$L$4:$L$157)</f>
        <v>3.4519579911911805E-5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SG25f'!$L$4:$L$157)</f>
        <v>2.2582379673580676E-5</v>
      </c>
      <c r="D35" s="7">
        <f>+IFERROR(+C35*('Regions &amp; Poverty'!$K35/100),"")</f>
        <v>3.6131807477729081E-7</v>
      </c>
      <c r="E35" s="7">
        <f>+IFERROR(+C35*('Regions &amp; Poverty'!$K35/100)*('Regions &amp; Poverty'!$M35/100),"")</f>
        <v>2.1679084486637449E-9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SG25f'!$L$4:$L$157)</f>
        <v>2.205457061378862E-5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SG25f'!$L$4:$L$157)</f>
        <v>1.1455860030827671E-5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SG25f'!$L$4:$L$157)</f>
        <v>1.8663460174227027E-4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SG25f'!$L$4:$L$157)</f>
        <v>1.4408870154805106E-3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SG25f'!$L$4:$L$157)</f>
        <v>1.7165578428028446E-5</v>
      </c>
      <c r="D40" s="7">
        <f>+IFERROR(+C40*('Regions &amp; Poverty'!$K40/100),"")</f>
        <v>3.8622551463064006E-6</v>
      </c>
      <c r="E40" s="7">
        <f>+IFERROR(+C40*('Regions &amp; Poverty'!$K40/100)*('Regions &amp; Poverty'!$M40/100),"")</f>
        <v>2.8966913597298003E-7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SG25f'!$L$4:$L$157)</f>
        <v>1.0033628548226319E-4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SG25f'!$L$4:$L$157)</f>
        <v>1.0507597057797986E-3</v>
      </c>
      <c r="D42" s="7">
        <f>+IFERROR(+C42*('Regions &amp; Poverty'!$K42/100),"")</f>
        <v>3.3624310584953557E-5</v>
      </c>
      <c r="E42" s="7">
        <f>+IFERROR(+C42*('Regions &amp; Poverty'!$K42/100)*('Regions &amp; Poverty'!$M42/100),"")</f>
        <v>1.681215529247678E-7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SG25f'!$L$4:$L$157)</f>
        <v>1.3005078900964503E-3</v>
      </c>
      <c r="D43" s="7">
        <f>+IFERROR(+C43*('Regions &amp; Poverty'!$K43/100),"")</f>
        <v>6.502539450482252E-6</v>
      </c>
      <c r="E43" s="7">
        <f>+IFERROR(+C43*('Regions &amp; Poverty'!$K43/100)*('Regions &amp; Poverty'!$M43/100),"")</f>
        <v>6.5025394504822521E-9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SG25f'!$L$4:$L$157)</f>
        <v>2.9226275074132466E-5</v>
      </c>
      <c r="D44" s="7">
        <f>+IFERROR(+C44*('Regions &amp; Poverty'!$K44/100),"")</f>
        <v>1.4028612035583583E-6</v>
      </c>
      <c r="E44" s="7">
        <f>+IFERROR(+C44*('Regions &amp; Poverty'!$K44/100)*('Regions &amp; Poverty'!$M44/100),"")</f>
        <v>3.0862946478283889E-8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SG25f'!$L$4:$L$157)</f>
        <v>2.8705126655082418E-3</v>
      </c>
      <c r="D45" s="7">
        <f>+IFERROR(+C45*('Regions &amp; Poverty'!$K45/100),"")</f>
        <v>4.0187177317115384E-5</v>
      </c>
      <c r="E45" s="7">
        <f>+IFERROR(+C45*('Regions &amp; Poverty'!$K45/100)*('Regions &amp; Poverty'!$M45/100),"")</f>
        <v>8.0374354634230771E-8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SG25f'!$L$4:$L$157)</f>
        <v>1.6027625753044353E-5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SG25f'!$L$4:$L$157)</f>
        <v>7.9581485137523143E-4</v>
      </c>
      <c r="D47" s="7">
        <f>+IFERROR(+C47*('Regions &amp; Poverty'!$K47/100),"")</f>
        <v>2.6659797521070254E-4</v>
      </c>
      <c r="E47" s="7">
        <f>+IFERROR(+C47*('Regions &amp; Poverty'!$K47/100)*('Regions &amp; Poverty'!$M47/100),"")</f>
        <v>2.3993817768963229E-5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SG25f'!$L$4:$L$157)</f>
        <v>4.29603936615324E-6</v>
      </c>
      <c r="D48" s="7">
        <f>+IFERROR(+C48*('Regions &amp; Poverty'!$K48/100),"")</f>
        <v>6.4440590492298602E-8</v>
      </c>
      <c r="E48" s="7">
        <f>+IFERROR(+C48*('Regions &amp; Poverty'!$K48/100)*('Regions &amp; Poverty'!$M48/100),"")</f>
        <v>1.288811809845972E-10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SG25f'!$L$4:$L$157)</f>
        <v>1.0054609207714925E-4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SG25f'!$L$4:$L$157)</f>
        <v>1.1016105438973549E-3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SG25f'!$L$4:$L$157)</f>
        <v>1.116806328977785E-4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SG25f'!$L$4:$L$157)</f>
        <v>1.2071033582974315E-4</v>
      </c>
      <c r="D52" s="7">
        <f>+IFERROR(+C52*('Regions &amp; Poverty'!$K52/100),"")</f>
        <v>1.0018957873868682E-5</v>
      </c>
      <c r="E52" s="7">
        <f>+IFERROR(+C52*('Regions &amp; Poverty'!$K52/100)*('Regions &amp; Poverty'!$M52/100),"")</f>
        <v>2.20417073225111E-7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SG25f'!$L$4:$L$157)</f>
        <v>8.5872807886171372E-4</v>
      </c>
      <c r="D53" s="7">
        <f>+IFERROR(+C53*('Regions &amp; Poverty'!$K53/100),"")</f>
        <v>1.1678701872519307E-4</v>
      </c>
      <c r="E53" s="7">
        <f>+IFERROR(+C53*('Regions &amp; Poverty'!$K53/100)*('Regions &amp; Poverty'!$M53/100),"")</f>
        <v>4.6714807490077228E-6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SG25f'!$L$4:$L$157)</f>
        <v>3.7403763470951587E-4</v>
      </c>
      <c r="D54" s="7">
        <f>+IFERROR(+C54*('Regions &amp; Poverty'!$K54/100),"")</f>
        <v>1.3203528505245909E-4</v>
      </c>
      <c r="E54" s="7">
        <f>+IFERROR(+C54*('Regions &amp; Poverty'!$K54/100)*('Regions &amp; Poverty'!$M54/100),"")</f>
        <v>1.3599634360403287E-5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SG25f'!$L$4:$L$157)</f>
        <v>5.7029558533509379E-5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SG25f'!$L$4:$L$157)</f>
        <v>2.703916452515077E-5</v>
      </c>
      <c r="D56" s="7">
        <f>+IFERROR(+C56*('Regions &amp; Poverty'!$K56/100),"")</f>
        <v>1.8143279396376165E-5</v>
      </c>
      <c r="E56" s="7">
        <f>+IFERROR(+C56*('Regions &amp; Poverty'!$K56/100)*('Regions &amp; Poverty'!$M56/100),"")</f>
        <v>5.5337002158947299E-6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SG25f'!$L$4:$L$157)</f>
        <v>1.1439813652401957E-4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SG25f'!$L$4:$L$157)</f>
        <v>1.442880016793821E-4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SG25f'!$L$4:$L$157)</f>
        <v>2.8989503934936522E-7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SG25f'!$L$4:$L$157)</f>
        <v>1.9422539466750785E-6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SG25f'!$L$4:$L$157)</f>
        <v>2.8564632562816912E-5</v>
      </c>
      <c r="D61" s="7">
        <f>+IFERROR(+C61*('Regions &amp; Poverty'!$K61/100),"")</f>
        <v>2.7136400934676065E-6</v>
      </c>
      <c r="E61" s="7">
        <f>+IFERROR(+C61*('Regions &amp; Poverty'!$K61/100)*('Regions &amp; Poverty'!$M61/100),"")</f>
        <v>7.598192261709297E-8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SG25f'!$L$4:$L$157)</f>
        <v>1.2532895007626313E-5</v>
      </c>
      <c r="D62" s="7">
        <f>+IFERROR(+C62*('Regions &amp; Poverty'!$K62/100),"")</f>
        <v>2.2308553113574838E-6</v>
      </c>
      <c r="E62" s="7">
        <f>+IFERROR(+C62*('Regions &amp; Poverty'!$K62/100)*('Regions &amp; Poverty'!$M62/100),"")</f>
        <v>1.4277473992687897E-7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SG25f'!$L$4:$L$157)</f>
        <v>2.4254464868199237E-4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SG25f'!$L$4:$L$157)</f>
        <v>2.793667321915756E-5</v>
      </c>
      <c r="D64" s="7">
        <f>+IFERROR(+C64*('Regions &amp; Poverty'!$K64/100),"")</f>
        <v>6.9562316315702324E-6</v>
      </c>
      <c r="E64" s="7">
        <f>+IFERROR(+C64*('Regions &amp; Poverty'!$K64/100)*('Regions &amp; Poverty'!$M64/100),"")</f>
        <v>5.5649853052561862E-7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SG25f'!$L$4:$L$157)</f>
        <v>9.7670083728279848E-5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SG25f'!$L$4:$L$157)</f>
        <v>2.3997589308999904E-3</v>
      </c>
      <c r="D66" s="7">
        <f>+IFERROR(+C66*('Regions &amp; Poverty'!$K66/100),"")</f>
        <v>1.7998191981749928E-4</v>
      </c>
      <c r="E66" s="7">
        <f>+IFERROR(+C66*('Regions &amp; Poverty'!$K66/100)*('Regions &amp; Poverty'!$M66/100),"")</f>
        <v>2.3397649576274908E-6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SG25f'!$L$4:$L$157)</f>
        <v>1.0209403951403666</v>
      </c>
      <c r="D67" s="7">
        <f>+IFERROR(+C67*('Regions &amp; Poverty'!$K67/100),"")</f>
        <v>0.21643936376975773</v>
      </c>
      <c r="E67" s="7">
        <f>+IFERROR(+C67*('Regions &amp; Poverty'!$K67/100)*('Regions &amp; Poverty'!$M67/100),"")</f>
        <v>9.3068926420995807E-3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SG25f'!$L$4:$L$157)</f>
        <v>1.0308353948633294E-4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SG25f'!$L$4:$L$157)</f>
        <v>3.210761294369654E-3</v>
      </c>
      <c r="D69" s="7">
        <f>+IFERROR(+C69*('Regions &amp; Poverty'!$K69/100),"")</f>
        <v>9.6322838831089625E-6</v>
      </c>
      <c r="E69" s="7">
        <f>+IFERROR(+C69*('Regions &amp; Poverty'!$K69/100)*('Regions &amp; Poverty'!$M69/100),"")</f>
        <v>9.632283883108963E-9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SG25f'!$L$4:$L$157)</f>
        <v>9.5832762654918312E-4</v>
      </c>
      <c r="D70" s="7">
        <f>+IFERROR(+C70*('Regions &amp; Poverty'!$K70/100),"")</f>
        <v>2.3958190663729579E-5</v>
      </c>
      <c r="E70" s="7">
        <f>+IFERROR(+C70*('Regions &amp; Poverty'!$K70/100)*('Regions &amp; Poverty'!$M70/100),"")</f>
        <v>9.5832762654918323E-8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SG25f'!$L$4:$L$157)</f>
        <v>7.6239743270501349E-6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SG25f'!$L$4:$L$157)</f>
        <v>1.0290271101634236E-3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SG25f'!$L$4:$L$157)</f>
        <v>8.4218482394772586E-4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SG25f'!$L$4:$L$157)</f>
        <v>8.9898434261392222E-6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SG25f'!$L$4:$L$157)</f>
        <v>2.2901112249471695E-4</v>
      </c>
      <c r="D75" s="7">
        <f>+IFERROR(+C75*('Regions &amp; Poverty'!$K75/100),"")</f>
        <v>2.2901112249471696E-7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SG25f'!$L$4:$L$157)</f>
        <v>2.7704674335697278E-3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SG25f'!$L$4:$L$157)</f>
        <v>1.3103803638920802E-3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SG25f'!$L$4:$L$157)</f>
        <v>5.7166430088416596E-3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SG25f'!$L$4:$L$157)</f>
        <v>7.5020490497309175E-5</v>
      </c>
      <c r="D79" s="7">
        <f>+IFERROR(+C79*('Regions &amp; Poverty'!$K79/100),"")</f>
        <v>1.8755122624327295E-6</v>
      </c>
      <c r="E79" s="7">
        <f>+IFERROR(+C79*('Regions &amp; Poverty'!$K79/100)*('Regions &amp; Poverty'!$M79/100),"")</f>
        <v>9.3775613121636483E-9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SG25f'!$L$4:$L$157)</f>
        <v>7.2666412846807656E-5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SG25f'!$L$4:$L$157)</f>
        <v>1.4765559659583819E-3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SG25f'!$L$4:$L$157)</f>
        <v>4.0962117833288149E-5</v>
      </c>
      <c r="D82" s="7">
        <f>+IFERROR(+C82*('Regions &amp; Poverty'!$K82/100),"")</f>
        <v>9.2984007481564084E-6</v>
      </c>
      <c r="E82" s="7">
        <f>+IFERROR(+C82*('Regions &amp; Poverty'!$K82/100)*('Regions &amp; Poverty'!$M82/100),"")</f>
        <v>4.8351683890413323E-7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SG25f'!$L$4:$L$157)</f>
        <v>2.5668752984927997E-4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SG25f'!$L$4:$L$157)</f>
        <v>6.6343638782513564E-5</v>
      </c>
      <c r="D84" s="7">
        <f>+IFERROR(+C84*('Regions &amp; Poverty'!$K84/100),"")</f>
        <v>2.5608644570050237E-5</v>
      </c>
      <c r="E84" s="7">
        <f>+IFERROR(+C84*('Regions &amp; Poverty'!$K84/100)*('Regions &amp; Poverty'!$M84/100),"")</f>
        <v>2.9962114146958777E-6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SG25f'!$L$4:$L$157)</f>
        <v>5.5644057672387759E-4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SG25f'!$L$4:$L$157)</f>
        <v>1.0737042209606759E-3</v>
      </c>
      <c r="D86" s="7">
        <f>+IFERROR(+C86*('Regions &amp; Poverty'!$K86/100),"")</f>
        <v>3.4358535070741633E-5</v>
      </c>
      <c r="E86" s="7">
        <f>+IFERROR(+C86*('Regions &amp; Poverty'!$K86/100)*('Regions &amp; Poverty'!$M86/100),"")</f>
        <v>1.030756052122249E-7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SG25f'!$L$4:$L$157)</f>
        <v>1.0073041552465639E-5</v>
      </c>
      <c r="D87" s="7">
        <f>+IFERROR(+C87*('Regions &amp; Poverty'!$K87/100),"")</f>
        <v>6.0136058068219866E-6</v>
      </c>
      <c r="E87" s="7">
        <f>+IFERROR(+C87*('Regions &amp; Poverty'!$K87/100)*('Regions &amp; Poverty'!$M87/100),"")</f>
        <v>1.9123266465693918E-6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SG25f'!$L$4:$L$157)</f>
        <v>6.0547587736738253E-5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SG25f'!$L$4:$L$157)</f>
        <v>1.4281475479758005E-4</v>
      </c>
      <c r="D89" s="7">
        <f>+IFERROR(+C89*('Regions &amp; Poverty'!$K89/100),"")</f>
        <v>1.1110987923251729E-4</v>
      </c>
      <c r="E89" s="7">
        <f>+IFERROR(+C89*('Regions &amp; Poverty'!$K89/100)*('Regions &amp; Poverty'!$M89/100),"")</f>
        <v>4.3555072659146778E-5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SG25f'!$L$4:$L$157)</f>
        <v>5.6480440697620406E-4</v>
      </c>
      <c r="D90" s="7">
        <f>+IFERROR(+C90*('Regions &amp; Poverty'!$K90/100),"")</f>
        <v>1.694413220928612E-5</v>
      </c>
      <c r="E90" s="7">
        <f>+IFERROR(+C90*('Regions &amp; Poverty'!$K90/100)*('Regions &amp; Poverty'!$M90/100),"")</f>
        <v>1.3555305767428896E-7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SG25f'!$L$4:$L$157)</f>
        <v>2.4950284296936279E-4</v>
      </c>
      <c r="D91" s="7">
        <f>+IFERROR(+C91*('Regions &amp; Poverty'!$K91/100),"")</f>
        <v>1.2300490158389585E-4</v>
      </c>
      <c r="E91" s="7">
        <f>+IFERROR(+C91*('Regions &amp; Poverty'!$K91/100)*('Regions &amp; Poverty'!$M91/100),"")</f>
        <v>1.8696745040752171E-5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SG25f'!$L$4:$L$157)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SG25f'!$L$4:$L$157)</f>
        <v>1.3542787551645776E-4</v>
      </c>
      <c r="D93" s="7">
        <f>+IFERROR(+C93*('Regions &amp; Poverty'!$K93/100),"")</f>
        <v>2.7085575103291551E-7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SG25f'!$L$4:$L$157)</f>
        <v>8.8875167025240047E-4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SG25f'!$L$4:$L$157)</f>
        <v>2.2093031365322531E-4</v>
      </c>
      <c r="D95" s="7">
        <f>+IFERROR(+C95*('Regions &amp; Poverty'!$K95/100),"")</f>
        <v>1.5177912547976579E-4</v>
      </c>
      <c r="E95" s="7">
        <f>+IFERROR(+C95*('Regions &amp; Poverty'!$K95/100)*('Regions &amp; Poverty'!$M95/100),"")</f>
        <v>4.7658645400646456E-5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SG25f'!$L$4:$L$157)</f>
        <v>1.293169734952037E-4</v>
      </c>
      <c r="D96" s="7">
        <f>+IFERROR(+C96*('Regions &amp; Poverty'!$K96/100),"")</f>
        <v>7.629701436217018E-6</v>
      </c>
      <c r="E96" s="7">
        <f>+IFERROR(+C96*('Regions &amp; Poverty'!$K96/100)*('Regions &amp; Poverty'!$M96/100),"")</f>
        <v>1.0681582010703825E-7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SG25f'!$L$4:$L$157)</f>
        <v>1.31756576223451E-3</v>
      </c>
      <c r="D97" s="7">
        <f>+IFERROR(+C97*('Regions &amp; Poverty'!$K97/100),"")</f>
        <v>9.3415412542426773E-4</v>
      </c>
      <c r="E97" s="7">
        <f>+IFERROR(+C97*('Regions &amp; Poverty'!$K97/100)*('Regions &amp; Poverty'!$M97/100),"")</f>
        <v>3.1107332376628113E-4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SG25f'!$L$4:$L$157)</f>
        <v>7.1912734218533862E-4</v>
      </c>
      <c r="D98" s="7">
        <f>+IFERROR(+C98*('Regions &amp; Poverty'!$K98/100),"")</f>
        <v>2.1573820265560158E-6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SG25f'!$L$4:$L$157)</f>
        <v>4.0665159313730859E-5</v>
      </c>
      <c r="D99" s="7">
        <f>+IFERROR(+C99*('Regions &amp; Poverty'!$K99/100),"")</f>
        <v>9.1903260049031741E-6</v>
      </c>
      <c r="E99" s="7">
        <f>+IFERROR(+C99*('Regions &amp; Poverty'!$K99/100)*('Regions &amp; Poverty'!$M99/100),"")</f>
        <v>6.1575184232851273E-7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SG25f'!$L$4:$L$157)</f>
        <v>2.1700390390027679E-4</v>
      </c>
      <c r="D100" s="7">
        <f>+IFERROR(+C100*('Regions &amp; Poverty'!$K100/100),"")</f>
        <v>9.8736776274625944E-5</v>
      </c>
      <c r="E100" s="7">
        <f>+IFERROR(+C100*('Regions &amp; Poverty'!$K100/100)*('Regions &amp; Poverty'!$M100/100),"")</f>
        <v>1.342820157334913E-5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SG25f'!$L$4:$L$157)</f>
        <v>6.9999261431364975E-3</v>
      </c>
      <c r="D101" s="7">
        <f>+IFERROR(+C101*('Regions &amp; Poverty'!$K101/100),"")</f>
        <v>3.7449604865780264E-3</v>
      </c>
      <c r="E101" s="7">
        <f>+IFERROR(+C101*('Regions &amp; Poverty'!$K101/100)*('Regions &amp; Poverty'!$M101/100),"")</f>
        <v>8.164013860740098E-4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SG25f'!$L$4:$L$157)</f>
        <v>7.2562013346326295E-6</v>
      </c>
      <c r="D102" s="7">
        <f>+IFERROR(+C102*('Regions &amp; Poverty'!$K102/100),"")</f>
        <v>2.6122324804677468E-7</v>
      </c>
      <c r="E102" s="7">
        <f>+IFERROR(+C102*('Regions &amp; Poverty'!$K102/100)*('Regions &amp; Poverty'!$M102/100),"")</f>
        <v>2.3510092324209722E-9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SG25f'!$L$4:$L$157)</f>
        <v>3.4641782814910351E-4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SG25f'!$L$4:$L$157)</f>
        <v>1.3972712154984178E-4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SG25f'!$L$4:$L$157)</f>
        <v>1.0062197488685002E-2</v>
      </c>
      <c r="D105" s="7">
        <f>+IFERROR(+C105*('Regions &amp; Poverty'!$K105/100),"")</f>
        <v>1.5093296233027504E-3</v>
      </c>
      <c r="E105" s="7">
        <f>+IFERROR(+C105*('Regions &amp; Poverty'!$K105/100)*('Regions &amp; Poverty'!$M105/100),"")</f>
        <v>4.5279888699082509E-5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SG25f'!$L$4:$L$157)</f>
        <v>1.2241279695623245E-4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SG25f'!$L$4:$L$157)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SG25f'!$L$4:$L$157)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SG25f'!$L$4:$L$157)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SG25f'!$L$4:$L$157)</f>
        <v>1.2049025459719401E-5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SG25f'!$L$4:$L$157)</f>
        <v>4.0669403799096018E-4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SG25f'!$L$4:$L$157)</f>
        <v>3.5289500748687968E-3</v>
      </c>
      <c r="D112" s="7">
        <f>+IFERROR(+C112*('Regions &amp; Poverty'!$K112/100),"")</f>
        <v>2.1526595456699659E-4</v>
      </c>
      <c r="E112" s="7">
        <f>+IFERROR(+C112*('Regions &amp; Poverty'!$K112/100)*('Regions &amp; Poverty'!$M112/100),"")</f>
        <v>1.9373935911029696E-6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SG25f'!$L$4:$L$157)</f>
        <v>9.4773388436536824E-5</v>
      </c>
      <c r="D113" s="7">
        <f>+IFERROR(+C113*('Regions &amp; Poverty'!$K113/100),"")</f>
        <v>2.0850145456038105E-6</v>
      </c>
      <c r="E113" s="7">
        <f>+IFERROR(+C113*('Regions &amp; Poverty'!$K113/100)*('Regions &amp; Poverty'!$M113/100),"")</f>
        <v>1.2510087273622864E-8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SG25f'!$L$4:$L$157)</f>
        <v>8.8489246385696946E-5</v>
      </c>
      <c r="D114" s="7">
        <f>+IFERROR(+C114*('Regions &amp; Poverty'!$K114/100),"")</f>
        <v>2.6546773915709083E-6</v>
      </c>
      <c r="E114" s="7">
        <f>+IFERROR(+C114*('Regions &amp; Poverty'!$K114/100)*('Regions &amp; Poverty'!$M114/100),"")</f>
        <v>2.1237419132567265E-8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SG25f'!$L$4:$L$157)</f>
        <v>2.2554272199552305E-2</v>
      </c>
      <c r="D115" s="7">
        <f>+IFERROR(+C115*('Regions &amp; Poverty'!$K115/100),"")</f>
        <v>1.8720045925628415E-3</v>
      </c>
      <c r="E115" s="7">
        <f>+IFERROR(+C115*('Regions &amp; Poverty'!$K115/100)*('Regions &amp; Poverty'!$M115/100),"")</f>
        <v>2.9952073481005464E-5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SG25f'!$L$4:$L$157)</f>
        <v>3.5945924034254707E-5</v>
      </c>
      <c r="D116" s="7">
        <f>+IFERROR(+C116*('Regions &amp; Poverty'!$K116/100),"")</f>
        <v>1.3659451133016788E-5</v>
      </c>
      <c r="E116" s="7">
        <f>+IFERROR(+C116*('Regions &amp; Poverty'!$K116/100)*('Regions &amp; Poverty'!$M116/100),"")</f>
        <v>2.0215987676864848E-6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SG25f'!$L$4:$L$157)</f>
        <v>4.6538836568981806E-4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SG25f'!$L$4:$L$157)</f>
        <v>3.9128894294466106E-5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SG25f'!$L$4:$L$157)</f>
        <v>1.2430872253186466E-4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SG25f'!$L$4:$L$157)</f>
        <v>1.0350637522311701E-5</v>
      </c>
      <c r="D120" s="7">
        <f>+IFERROR(+C120*('Regions &amp; Poverty'!$K120/100),"")</f>
        <v>2.5876593805779254E-7</v>
      </c>
      <c r="E120" s="7">
        <f>+IFERROR(+C120*('Regions &amp; Poverty'!$K120/100)*('Regions &amp; Poverty'!$M120/100),"")</f>
        <v>1.8113615664045476E-9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SG25f'!$L$4:$L$157)</f>
        <v>8.9310257946006985E-5</v>
      </c>
      <c r="D121" s="7">
        <f>+IFERROR(+C121*('Regions &amp; Poverty'!$K121/100),"")</f>
        <v>1.7862051589201398E-7</v>
      </c>
      <c r="E121" s="7">
        <f>+IFERROR(+C121*('Regions &amp; Poverty'!$K121/100)*('Regions &amp; Poverty'!$M121/100),"")</f>
        <v>1.7862051589201399E-10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SG25f'!$L$4:$L$157)</f>
        <v>3.8970729348083689E-3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SG25f'!$L$4:$L$157)</f>
        <v>9.9165911231496482E-4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SG25f'!$L$4:$L$157)</f>
        <v>1.0142101467020959E-2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SG25f'!$L$4:$L$157)</f>
        <v>1.232382615268372E-4</v>
      </c>
      <c r="D125" s="7">
        <f>+IFERROR(+C125*('Regions &amp; Poverty'!$K125/100),"")</f>
        <v>7.443590996220967E-5</v>
      </c>
      <c r="E125" s="7">
        <f>+IFERROR(+C125*('Regions &amp; Poverty'!$K125/100)*('Regions &amp; Poverty'!$M125/100),"")</f>
        <v>1.764131066104369E-5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SG25f'!$L$4:$L$157)</f>
        <v>3.1605656163310233E-3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SG25f'!$L$4:$L$157)</f>
        <v>9.0523257682673076E-4</v>
      </c>
      <c r="D127" s="7">
        <f>+IFERROR(+C127*('Regions &amp; Poverty'!$K127/100),"")</f>
        <v>1.3487965394718288E-4</v>
      </c>
      <c r="E127" s="7">
        <f>+IFERROR(+C127*('Regions &amp; Poverty'!$K127/100)*('Regions &amp; Poverty'!$M127/100),"")</f>
        <v>5.3951861578873154E-6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SG25f'!$L$4:$L$157)</f>
        <v>3.5881629875436118E-4</v>
      </c>
      <c r="D128" s="7">
        <f>+IFERROR(+C128*('Regions &amp; Poverty'!$K128/100),"")</f>
        <v>1.3635019352665724E-4</v>
      </c>
      <c r="E128" s="7">
        <f>+IFERROR(+C128*('Regions &amp; Poverty'!$K128/100)*('Regions &amp; Poverty'!$M128/100),"")</f>
        <v>1.7452824771412128E-5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SG25f'!$L$4:$L$157)</f>
        <v>2.6638317675077242E-6</v>
      </c>
      <c r="D129" s="7">
        <f>+IFERROR(+C129*('Regions &amp; Poverty'!$K129/100),"")</f>
        <v>6.686217736444388E-7</v>
      </c>
      <c r="E129" s="7">
        <f>+IFERROR(+C129*('Regions &amp; Poverty'!$K129/100)*('Regions &amp; Poverty'!$M129/100),"")</f>
        <v>4.5466280607821845E-8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SG25f'!$L$4:$L$157)</f>
        <v>9.9916825383486625E-5</v>
      </c>
      <c r="D130" s="7">
        <f>+IFERROR(+C130*('Regions &amp; Poverty'!$K130/100),"")</f>
        <v>5.2256499675563508E-5</v>
      </c>
      <c r="E130" s="7">
        <f>+IFERROR(+C130*('Regions &amp; Poverty'!$K130/100)*('Regions &amp; Poverty'!$M130/100),"")</f>
        <v>8.7268354458191052E-6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SG25f'!$L$4:$L$157)</f>
        <v>1.2363308223948943E-5</v>
      </c>
      <c r="D131" s="7">
        <f>+IFERROR(+C131*('Regions &amp; Poverty'!$K131/100),"")</f>
        <v>3.956258631663662E-7</v>
      </c>
      <c r="E131" s="7">
        <f>+IFERROR(+C131*('Regions &amp; Poverty'!$K131/100)*('Regions &amp; Poverty'!$M131/100),"")</f>
        <v>1.5825034526654648E-9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SG25f'!$L$4:$L$157)</f>
        <v>2.9127650440511719E-6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SG25f'!$L$4:$L$157)</f>
        <v>6.4799298053211049E-4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SG25f'!$L$4:$L$157)</f>
        <v>7.9798481726905623E-5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SG25f'!$L$4:$L$157)</f>
        <v>3.0640759906012943E-5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SG25f'!$L$4:$L$157)</f>
        <v>2.0920642372377441E-4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SG25f'!$L$4:$L$157)</f>
        <v>1.0528683861381158E-5</v>
      </c>
      <c r="D137" s="7">
        <f>+IFERROR(+C137*('Regions &amp; Poverty'!$K137/100),"")</f>
        <v>4.4220472217800863E-6</v>
      </c>
      <c r="E137" s="7">
        <f>+IFERROR(+C137*('Regions &amp; Poverty'!$K137/100)*('Regions &amp; Poverty'!$M137/100),"")</f>
        <v>7.3405983881549441E-7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SG25f'!$L$4:$L$157)</f>
        <v>6.7759520971385546E-4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SG25f'!$L$4:$L$157)</f>
        <v>1.1253971468929989E-4</v>
      </c>
      <c r="D139" s="7">
        <f>+IFERROR(+C139*('Regions &amp; Poverty'!$K139/100),"")</f>
        <v>4.321525044069116E-5</v>
      </c>
      <c r="E139" s="7">
        <f>+IFERROR(+C139*('Regions &amp; Poverty'!$K139/100)*('Regions &amp; Poverty'!$M139/100),"")</f>
        <v>6.6119333174257474E-6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SG25f'!$L$4:$L$157)</f>
        <v>9.1757726185084094E-5</v>
      </c>
      <c r="D140" s="7">
        <f>+IFERROR(+C140*('Regions &amp; Poverty'!$K140/100),"")</f>
        <v>4.505304355687629E-5</v>
      </c>
      <c r="E140" s="7">
        <f>+IFERROR(+C140*('Regions &amp; Poverty'!$K140/100)*('Regions &amp; Poverty'!$M140/100),"")</f>
        <v>8.9655556678183816E-6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SG25f'!$L$4:$L$157)</f>
        <v>1.0312689404398513E-3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SG25f'!$L$4:$L$157)</f>
        <v>9.9889711781496053E-5</v>
      </c>
      <c r="D142" s="7">
        <f>+IFERROR(+C142*('Regions &amp; Poverty'!$K142/100),"")</f>
        <v>4.6948164537303141E-6</v>
      </c>
      <c r="E142" s="7">
        <f>+IFERROR(+C142*('Regions &amp; Poverty'!$K142/100)*('Regions &amp; Poverty'!$M142/100),"")</f>
        <v>4.6948164537303145E-8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SG25f'!$L$4:$L$157)</f>
        <v>4.0038255960769001E-4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SG25f'!$L$4:$L$157)</f>
        <v>3.2035057651797183E-6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SG25f'!$L$4:$L$157)</f>
        <v>5.2529500624242048E-4</v>
      </c>
      <c r="D145" s="7">
        <f>+IFERROR(+C145*('Regions &amp; Poverty'!$K145/100),"")</f>
        <v>1.050590012484841E-5</v>
      </c>
      <c r="E145" s="7">
        <f>+IFERROR(+C145*('Regions &amp; Poverty'!$K145/100)*('Regions &amp; Poverty'!$M145/100),"")</f>
        <v>4.2023600499393643E-8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SG25f'!$L$4:$L$157)</f>
        <v>4.6889502249562167E-3</v>
      </c>
      <c r="D146" s="7">
        <f>+IFERROR(+C146*('Regions &amp; Poverty'!$K146/100),"")</f>
        <v>1.4066850674868651E-5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SG25f'!$L$4:$L$157)</f>
        <v>3.7952529409550394E-3</v>
      </c>
      <c r="D147" s="7">
        <f>+IFERROR(+C147*('Regions &amp; Poverty'!$K147/100),"")</f>
        <v>1.8634691940089244E-3</v>
      </c>
      <c r="E147" s="7">
        <f>+IFERROR(+C147*('Regions &amp; Poverty'!$K147/100)*('Regions &amp; Poverty'!$M147/100),"")</f>
        <v>2.8697425587737436E-4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SG25f'!$L$4:$L$157)</f>
        <v>3.7947986355513878E-3</v>
      </c>
      <c r="D148" s="7">
        <f>+IFERROR(+C148*('Regions &amp; Poverty'!$K148/100),"")</f>
        <v>1.3130003279007802E-3</v>
      </c>
      <c r="E148" s="7">
        <f>+IFERROR(+C148*('Regions &amp; Poverty'!$K148/100)*('Regions &amp; Poverty'!$M148/100),"")</f>
        <v>1.3523903377378037E-4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SG25f'!$L$4:$L$157)</f>
        <v>1.235302703620709E-3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SG25f'!$L$4:$L$157)</f>
        <v>1.418895869919786E-3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SG25f'!$L$4:$L$157)</f>
        <v>1.1174836848448499E-5</v>
      </c>
      <c r="D151" s="7">
        <f>+IFERROR(+C151*('Regions &amp; Poverty'!$K151/100),"")</f>
        <v>3.35245105453455E-8</v>
      </c>
      <c r="E151" s="7">
        <f>+IFERROR(+C151*('Regions &amp; Poverty'!$K151/100)*('Regions &amp; Poverty'!$M151/100),"")</f>
        <v>3.3524510545345499E-11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SG25f'!$L$4:$L$157)</f>
        <v>3.7299071119685336E-3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SG25f'!$L$4:$L$157)</f>
        <v>6.4153516025180308E-4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SG25f'!$L$4:$L$157)</f>
        <v>2.8858969517118445E-3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SG25f'!$L$4:$L$157)</f>
        <v>6.1822830359679578E-4</v>
      </c>
      <c r="D155" s="7">
        <f>+IFERROR(+C155*('Regions &amp; Poverty'!$K155/100),"")</f>
        <v>1.731039250071028E-5</v>
      </c>
      <c r="E155" s="7">
        <f>+IFERROR(+C155*('Regions &amp; Poverty'!$K155/100)*('Regions &amp; Poverty'!$M155/100),"")</f>
        <v>1.0386235500426169E-7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SG25f'!$L$4:$L$157)</f>
        <v>1.6199947777049397E-6</v>
      </c>
      <c r="D156" s="7">
        <f>+IFERROR(+C156*('Regions &amp; Poverty'!$K156/100),"")</f>
        <v>2.122193158793471E-7</v>
      </c>
      <c r="E156" s="7">
        <f>+IFERROR(+C156*('Regions &amp; Poverty'!$K156/100)*('Regions &amp; Poverty'!$M156/100),"")</f>
        <v>7.003237424018455E-9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SG25f'!$L$4:$L$157)</f>
        <v>3.0009024683366427E-4</v>
      </c>
      <c r="D157" s="7">
        <f>+IFERROR(+C157*('Regions &amp; Poverty'!$K157/100),"")</f>
        <v>5.6416966404728882E-5</v>
      </c>
      <c r="E157" s="7">
        <f>+IFERROR(+C157*('Regions &amp; Poverty'!$K157/100)*('Regions &amp; Poverty'!$M157/100),"")</f>
        <v>2.5387634882127995E-6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SG25f'!$L$4:$L$157)</f>
        <v>1.3560009410583591E-3</v>
      </c>
      <c r="D158" s="7">
        <f>+IFERROR(+C158*('Regions &amp; Poverty'!$K158/100),"")</f>
        <v>2.2509615621568762E-4</v>
      </c>
      <c r="E158" s="7">
        <f>+IFERROR(+C158*('Regions &amp; Poverty'!$K158/100)*('Regions &amp; Poverty'!$M158/100),"")</f>
        <v>1.1029711654568693E-5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SG25f'!$L$4:$L$157)</f>
        <v>2.0362408501026582E-4</v>
      </c>
      <c r="D159" s="7">
        <f>+IFERROR(+C159*('Regions &amp; Poverty'!$K159/100),"")</f>
        <v>1.1708384888090284E-4</v>
      </c>
      <c r="E159" s="7">
        <f>+IFERROR(+C159*('Regions &amp; Poverty'!$K159/100)*('Regions &amp; Poverty'!$M159/100),"")</f>
        <v>3.4539735419866337E-5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SG25f'!$L$4:$L$157)</f>
        <v>3.5075443321371236E-5</v>
      </c>
      <c r="D160" s="7">
        <f>+IFERROR(+C160*('Regions &amp; Poverty'!$K160/100),"")</f>
        <v>7.5061448707734448E-6</v>
      </c>
      <c r="E160" s="7">
        <f>+IFERROR(+C160*('Regions &amp; Poverty'!$K160/100)*('Regions &amp; Poverty'!$M160/100),"")</f>
        <v>3.9031953328021916E-7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1.3413967368618651</v>
      </c>
      <c r="D162" s="37">
        <f t="shared" si="0"/>
        <v>0.23899840072540782</v>
      </c>
      <c r="E162" s="37">
        <f t="shared" si="0"/>
        <v>1.1610332537739774E-2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6.2520812694230521E-3</v>
      </c>
      <c r="D167" s="37">
        <f>+SUMIF('Regions &amp; Poverty'!$F$3:$F$160,$B167,D$3:D$160)</f>
        <v>2.8096896329156146E-3</v>
      </c>
      <c r="E167" s="37">
        <f>+SUMIF('Regions &amp; Poverty'!$F$3:$F$160,$B167,E$3:E$160)</f>
        <v>5.236693530914062E-4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1.1427321588713412E-2</v>
      </c>
      <c r="D168" s="37">
        <f>+SUMIF('Regions &amp; Poverty'!$F$3:$F$160,$B168,D$3:D$160)</f>
        <v>1.8336709884822493E-3</v>
      </c>
      <c r="E168" s="37">
        <f>+SUMIF('Regions &amp; Poverty'!$F$3:$F$160,$B168,E$3:E$160)</f>
        <v>1.9580895418372949E-4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3.4090273300558336E-3</v>
      </c>
      <c r="D170" s="37">
        <f>+SUMIF('Regions &amp; Poverty'!$F$3:$F$160,$B170,D$3:D$160)</f>
        <v>1.579413603573456E-3</v>
      </c>
      <c r="E170" s="37">
        <f>+SUMIF('Regions &amp; Poverty'!$F$3:$F$160,$B170,E$3:E$160)</f>
        <v>4.5226633073879307E-4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1.0924791052418092E-2</v>
      </c>
      <c r="D172" s="37">
        <f>+SUMIF('Regions &amp; Poverty'!$F$3:$F$160,$B172,D$3:D$160)</f>
        <v>4.9933937628048233E-3</v>
      </c>
      <c r="E172" s="37">
        <f>+SUMIF('Regions &amp; Poverty'!$F$3:$F$160,$B172,E$3:E$160)</f>
        <v>9.7140259772093179E-4</v>
      </c>
      <c r="F172" s="37"/>
    </row>
    <row r="173" spans="1:7" x14ac:dyDescent="0.35">
      <c r="A173" s="10" t="s">
        <v>352</v>
      </c>
      <c r="B173" s="10"/>
      <c r="C173" s="38">
        <f>+SUM(C166:C172)</f>
        <v>3.2013221240610394E-2</v>
      </c>
      <c r="D173" s="38">
        <f>+SUM(D166:D172)</f>
        <v>1.1216167987776143E-2</v>
      </c>
      <c r="E173" s="38">
        <f>+SUM(E166:E172)</f>
        <v>2.1431472357348606E-3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1.146202626897471E-3</v>
      </c>
      <c r="D174" s="37">
        <f>+SUMIF('Regions &amp; Poverty'!$F$3:$F$160,$B174,D$3:D$160)</f>
        <v>4.058054221652379E-5</v>
      </c>
      <c r="E174" s="37">
        <f>+SUMIF('Regions &amp; Poverty'!$F$3:$F$160,$B174,E$3:E$160)</f>
        <v>7.2462008345038639E-7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7.4364394525044378E-4</v>
      </c>
      <c r="D175" s="37">
        <f>+SUMIF('Regions &amp; Poverty'!$F$3:$F$160,$B175,D$3:D$160)</f>
        <v>2.4991809345705454E-5</v>
      </c>
      <c r="E175" s="37">
        <f>+SUMIF('Regions &amp; Poverty'!$F$3:$F$160,$B175,E$3:E$160)</f>
        <v>3.7292122862563403E-7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3.1318756637009008E-3</v>
      </c>
      <c r="D176" s="37">
        <f>+SUMIF('Regions &amp; Poverty'!$F$3:$F$160,$B176,D$3:D$160)</f>
        <v>1.1358682875791377E-5</v>
      </c>
      <c r="E176" s="37">
        <f>+SUMIF('Regions &amp; Poverty'!$F$3:$F$160,$B176,E$3:E$160)</f>
        <v>2.2586065346820162E-7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5.1418836721988965E-4</v>
      </c>
      <c r="D177" s="37">
        <f>+SUMIF('Regions &amp; Poverty'!$F$3:$F$160,$B177,D$3:D$160)</f>
        <v>2.2110099790455254E-5</v>
      </c>
      <c r="E177" s="37">
        <f>+SUMIF('Regions &amp; Poverty'!$F$3:$F$160,$B177,E$3:E$160)</f>
        <v>4.422019958091051E-7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2.5383039729416293E-4</v>
      </c>
      <c r="D178" s="37">
        <f>+SUMIF('Regions &amp; Poverty'!$F$3:$F$160,$B178,D$3:D$160)</f>
        <v>3.9634454174646898E-6</v>
      </c>
      <c r="E178" s="37">
        <f>+SUMIF('Regions &amp; Poverty'!$F$3:$F$160,$B178,E$3:E$160)</f>
        <v>3.6749249080129486E-8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5.7897410003628679E-3</v>
      </c>
      <c r="D179" s="38">
        <f t="shared" ref="D179" si="2">+SUM(D174:D178)</f>
        <v>1.0300457964594056E-4</v>
      </c>
      <c r="E179" s="38">
        <f t="shared" ref="E179" si="3">+SUM(E174:E178)</f>
        <v>1.8023532104334566E-6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4.0611484202095222E-3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4.2470233995281093E-3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0.17152749361604624</v>
      </c>
      <c r="D182" s="37">
        <f>+SUMIF('Regions &amp; Poverty'!$F$3:$F$160,$B182,D$3:D$160)</f>
        <v>5.483564834830563E-3</v>
      </c>
      <c r="E182" s="37">
        <f>+SUMIF('Regions &amp; Poverty'!$F$3:$F$160,$B182,E$3:E$160)</f>
        <v>1.6449881937238593E-5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2.7846181791110518E-2</v>
      </c>
      <c r="D183" s="37">
        <f>+SUMIF('Regions &amp; Poverty'!$F$3:$F$160,$B183,D$3:D$160)</f>
        <v>2.0807526876557634E-3</v>
      </c>
      <c r="E183" s="37">
        <f>+SUMIF('Regions &amp; Poverty'!$F$3:$F$160,$B183,E$3:E$160)</f>
        <v>3.287921763254135E-5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5.6574815405340014E-5</v>
      </c>
      <c r="D184" s="37">
        <f>+SUMIF('Regions &amp; Poverty'!$F$3:$F$160,$B184,D$3:D$160)</f>
        <v>1.4604732813032872E-5</v>
      </c>
      <c r="E184" s="37">
        <f>+SUMIF('Regions &amp; Poverty'!$F$3:$F$160,$B184,E$3:E$160)</f>
        <v>2.0741971668993098E-6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1.0453358338584411</v>
      </c>
      <c r="D185" s="37">
        <f>+SUMIF('Regions &amp; Poverty'!$F$3:$F$160,$B185,D$3:D$160)</f>
        <v>0.21991809824605507</v>
      </c>
      <c r="E185" s="37">
        <f>+SUMIF('Regions &amp; Poverty'!$F$3:$F$160,$B185,E$3:E$160)</f>
        <v>9.4109193859249502E-3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1.2447660840810031</v>
      </c>
      <c r="D186" s="38">
        <f t="shared" ref="D186" si="5">+SUM(D182:D185)</f>
        <v>0.22749702050135442</v>
      </c>
      <c r="E186" s="38">
        <f t="shared" ref="E186" si="6">+SUM(E182:E185)</f>
        <v>9.4623226826616291E-3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5.3610780159146255E-3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1.7702303887219108E-3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2.2611710380744453E-3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9.3924794427109812E-3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6.1415078088233911E-3</v>
      </c>
      <c r="D191" s="37">
        <f>+SUMIF('Regions &amp; Poverty'!$F$3:$F$160,$B191,D$3:D$160)</f>
        <v>5.7195616892446045E-5</v>
      </c>
      <c r="E191" s="37">
        <f>+SUMIF('Regions &amp; Poverty'!$F$3:$F$160,$B191,E$3:E$160)</f>
        <v>1.2890049458410666E-7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1.8497399174015394E-2</v>
      </c>
      <c r="D192" s="37">
        <f>+SUMIF('Regions &amp; Poverty'!$F$3:$F$160,$B192,D$3:D$160)</f>
        <v>1.0448192326482281E-4</v>
      </c>
      <c r="E192" s="37">
        <f>+SUMIF('Regions &amp; Poverty'!$F$3:$F$160,$B192,E$3:E$160)</f>
        <v>2.6444071552667187E-6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2.4638906982838785E-2</v>
      </c>
      <c r="D193" s="38">
        <f t="shared" ref="D193" si="11">+SUM(D191:D192)</f>
        <v>1.6167754015726884E-4</v>
      </c>
      <c r="E193" s="38">
        <f t="shared" ref="E193" si="12">+SUM(E191:E192)</f>
        <v>2.7733076498508254E-6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1.1534890072166307E-3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7.442522391531311E-5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1.7318376585996279E-3</v>
      </c>
      <c r="D196" s="37">
        <f>+SUMIF('Regions &amp; Poverty'!$F$3:$F$160,$B196,D$3:D$160)</f>
        <v>2.0530116474091221E-5</v>
      </c>
      <c r="E196" s="37">
        <f>+SUMIF('Regions &amp; Poverty'!$F$3:$F$160,$B196,E$3:E$160)</f>
        <v>2.869584829978394E-7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1.3528380404870477E-2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1.5334643287385418E-2</v>
      </c>
      <c r="D198" s="38">
        <f t="shared" ref="D198" si="14">+SUM(D195:D197)</f>
        <v>2.0530116474091221E-5</v>
      </c>
      <c r="E198" s="38">
        <f t="shared" ref="E198" si="15">+SUM(E195:E197)</f>
        <v>2.869584829978394E-7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1.6592969231590798E-2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1.7595814325459862E-2</v>
      </c>
      <c r="D201" s="37">
        <f t="shared" ref="D201:E201" si="19">+SUM(D198,D189)</f>
        <v>2.0530116474091221E-5</v>
      </c>
      <c r="E201" s="37">
        <f t="shared" si="19"/>
        <v>2.869584829978394E-7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1.3089397909634148</v>
      </c>
      <c r="D202" s="37">
        <f t="shared" ref="D202:E202" si="21">+SUM(D173,D179,D182:D185,D193,D196)</f>
        <v>0.2389984007254079</v>
      </c>
      <c r="E202" s="37">
        <f t="shared" si="21"/>
        <v>1.1610332537739772E-2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1.1366442785828546</v>
      </c>
      <c r="D203" s="37">
        <f t="shared" ref="D203:E203" si="23">+SUM(D173,D174:D176,D183:D185,D193,D196)</f>
        <v>0.23348876234536942</v>
      </c>
      <c r="E203" s="37">
        <f t="shared" si="23"/>
        <v>1.1593403704557645E-2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1.3413967368618658</v>
      </c>
      <c r="D204" s="37">
        <f t="shared" ref="D204:E204" si="25">+SUM(D173,D179:D185,D190,D193:D194,D198)</f>
        <v>0.2389984007254079</v>
      </c>
      <c r="E204" s="37">
        <f t="shared" si="25"/>
        <v>1.1610332537739772E-2</v>
      </c>
      <c r="F204" s="3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SG25f'!$M$4:$M$157)</f>
        <v>2.557423181913418E-2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SG25f'!$M$4:$M$157)</f>
        <v>1.0513190939025389E-2</v>
      </c>
      <c r="D4" s="7">
        <f>+IFERROR(+C4*('Regions &amp; Poverty'!$K4/100),"")</f>
        <v>3.1644704726466418E-3</v>
      </c>
      <c r="E4" s="7">
        <f>+IFERROR(+C4*('Regions &amp; Poverty'!$K4/100)*('Regions &amp; Poverty'!$M4/100),"")</f>
        <v>3.0378916537407761E-4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SG25f'!$M$4:$M$157)</f>
        <v>8.9702943352635818E-4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SG25f'!$M$4:$M$157)</f>
        <v>1.8676358060862402E-2</v>
      </c>
      <c r="D6" s="7">
        <f>+IFERROR(+C6*('Regions &amp; Poverty'!$K6/100),"")</f>
        <v>3.1749808703466088E-4</v>
      </c>
      <c r="E6" s="7">
        <f>+IFERROR(+C6*('Regions &amp; Poverty'!$K6/100)*('Regions &amp; Poverty'!$M6/100),"")</f>
        <v>3.1749808703466088E-6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SG25f'!$M$4:$M$157)</f>
        <v>6.7710515505425102E-4</v>
      </c>
      <c r="D7" s="7">
        <f>+IFERROR(+C7*('Regions &amp; Poverty'!$K7/100),"")</f>
        <v>2.1667364961736032E-5</v>
      </c>
      <c r="E7" s="7">
        <f>+IFERROR(+C7*('Regions &amp; Poverty'!$K7/100)*('Regions &amp; Poverty'!$M7/100),"")</f>
        <v>6.5002094885208099E-8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SG25f'!$M$4:$M$157)</f>
        <v>5.6467762747886095E-3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SG25f'!$M$4:$M$157)</f>
        <v>1.9288325197582912E-3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SG25f'!$M$4:$M$157)</f>
        <v>3.0426358739462263E-3</v>
      </c>
      <c r="D10" s="7">
        <f>+IFERROR(+C10*('Regions &amp; Poverty'!$K10/100),"")</f>
        <v>1.5213179369731131E-5</v>
      </c>
      <c r="E10" s="7">
        <f>+IFERROR(+C10*('Regions &amp; Poverty'!$K10/100)*('Regions &amp; Poverty'!$M10/100),"")</f>
        <v>3.0426358739462263E-8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SG25f'!$M$4:$M$157)</f>
        <v>6.6290515535990949E-4</v>
      </c>
      <c r="D11" s="7">
        <f>+IFERROR(+C11*('Regions &amp; Poverty'!$K11/100),"")</f>
        <v>4.8856109950025329E-4</v>
      </c>
      <c r="E11" s="7">
        <f>+IFERROR(+C11*('Regions &amp; Poverty'!$K11/100)*('Regions &amp; Poverty'!$M11/100),"")</f>
        <v>1.5829379623808208E-4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SG25f'!$M$4:$M$157)</f>
        <v>8.2896002024802592E-4</v>
      </c>
      <c r="D12" s="7">
        <f>+IFERROR(+C12*('Regions &amp; Poverty'!$K12/100),"")</f>
        <v>4.1033521002277283E-4</v>
      </c>
      <c r="E12" s="7">
        <f>+IFERROR(+C12*('Regions &amp; Poverty'!$K12/100)*('Regions &amp; Poverty'!$M12/100),"")</f>
        <v>9.1915087045101111E-5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SG25f'!$M$4:$M$157)</f>
        <v>1.6809312430883458E-3</v>
      </c>
      <c r="D13" s="7">
        <f>+IFERROR(+C13*('Regions &amp; Poverty'!$K13/100),"")</f>
        <v>7.345669532296072E-4</v>
      </c>
      <c r="E13" s="7">
        <f>+IFERROR(+C13*('Regions &amp; Poverty'!$K13/100)*('Regions &amp; Poverty'!$M13/100),"")</f>
        <v>8.1536931808486396E-5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SG25f'!$M$4:$M$157)</f>
        <v>0.36189867263782333</v>
      </c>
      <c r="D14" s="7">
        <f>+IFERROR(+C14*('Regions &amp; Poverty'!$K14/100),"")</f>
        <v>6.6951254437997321E-2</v>
      </c>
      <c r="E14" s="7">
        <f>+IFERROR(+C14*('Regions &amp; Poverty'!$K14/100)*('Regions &amp; Poverty'!$M14/100),"")</f>
        <v>2.2093913964539116E-3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SG25f'!$M$4:$M$157)</f>
        <v>7.5607312241589828E-4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SG25f'!$M$4:$M$157)</f>
        <v>7.2768518840267589E-3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SG25f'!$M$4:$M$157)</f>
        <v>8.8299212212407494E-4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SG25f'!$M$4:$M$157)</f>
        <v>2.8681069153843686E-3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SG25f'!$M$4:$M$157)</f>
        <v>1.5485390844863308E-5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SG25f'!$M$4:$M$157)</f>
        <v>1.7129477762039241E-3</v>
      </c>
      <c r="D20" s="7">
        <f>+IFERROR(+C20*('Regions &amp; Poverty'!$K20/100),"")</f>
        <v>1.216192921104786E-4</v>
      </c>
      <c r="E20" s="7">
        <f>+IFERROR(+C20*('Regions &amp; Poverty'!$K20/100)*('Regions &amp; Poverty'!$M20/100),"")</f>
        <v>4.1350559317562724E-6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SG25f'!$M$4:$M$157)</f>
        <v>6.7609167914945048E-2</v>
      </c>
      <c r="D21" s="7">
        <f>+IFERROR(+C21*('Regions &amp; Poverty'!$K21/100),"")</f>
        <v>2.907194220342637E-3</v>
      </c>
      <c r="E21" s="7">
        <f>+IFERROR(+C21*('Regions &amp; Poverty'!$K21/100)*('Regions &amp; Poverty'!$M21/100),"")</f>
        <v>5.8143884406852741E-5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SG25f'!$M$4:$M$157)</f>
        <v>4.6611033983137663E-3</v>
      </c>
      <c r="D22" s="7">
        <f>+IFERROR(+C22*('Regions &amp; Poverty'!$K22/100),"")</f>
        <v>1.0254427476290287E-4</v>
      </c>
      <c r="E22" s="7">
        <f>+IFERROR(+C22*('Regions &amp; Poverty'!$K22/100)*('Regions &amp; Poverty'!$M22/100),"")</f>
        <v>4.1017709905161151E-7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SG25f'!$M$4:$M$157)</f>
        <v>5.9293859011438725E-4</v>
      </c>
      <c r="D23" s="7">
        <f>+IFERROR(+C23*('Regions &amp; Poverty'!$K23/100),"")</f>
        <v>1.0791482340081847E-4</v>
      </c>
      <c r="E23" s="7">
        <f>+IFERROR(+C23*('Regions &amp; Poverty'!$K23/100)*('Regions &amp; Poverty'!$M23/100),"")</f>
        <v>6.2590597572474712E-6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SG25f'!$M$4:$M$157)</f>
        <v>3.657647547624887E-4</v>
      </c>
      <c r="D24" s="7">
        <f>+IFERROR(+C24*('Regions &amp; Poverty'!$K24/100),"")</f>
        <v>2.4250203240752999E-4</v>
      </c>
      <c r="E24" s="7">
        <f>+IFERROR(+C24*('Regions &amp; Poverty'!$K24/100)*('Regions &amp; Poverty'!$M24/100),"")</f>
        <v>8.0268172726892425E-5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SG25f'!$M$4:$M$157)</f>
        <v>1.3000000152373192E-3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SG25f'!$M$4:$M$157)</f>
        <v>8.1531205015671453E-3</v>
      </c>
      <c r="D26" s="7">
        <f>+IFERROR(+C26*('Regions &amp; Poverty'!$K26/100),"")</f>
        <v>1.059905665203729E-4</v>
      </c>
      <c r="E26" s="7">
        <f>+IFERROR(+C26*('Regions &amp; Poverty'!$K26/100)*('Regions &amp; Poverty'!$M26/100),"")</f>
        <v>8.4792453216298323E-7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SG25f'!$M$4:$M$157)</f>
        <v>0.12017014394211728</v>
      </c>
      <c r="D27" s="7">
        <f>+IFERROR(+C27*('Regions &amp; Poverty'!$K27/100),"")</f>
        <v>3.845444606147753E-3</v>
      </c>
      <c r="E27" s="7">
        <f>+IFERROR(+C27*('Regions &amp; Poverty'!$K27/100)*('Regions &amp; Poverty'!$M27/100),"")</f>
        <v>1.153633381844326E-5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SG25f'!$M$4:$M$157)</f>
        <v>1.922801744740711E-3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SG25f'!$M$4:$M$157)</f>
        <v>3.4599374556814866E-3</v>
      </c>
      <c r="D29" s="7">
        <f>+IFERROR(+C29*('Regions &amp; Poverty'!$K29/100),"")</f>
        <v>9.6532255013513462E-4</v>
      </c>
      <c r="E29" s="7">
        <f>+IFERROR(+C29*('Regions &amp; Poverty'!$K29/100)*('Regions &amp; Poverty'!$M29/100),"")</f>
        <v>8.6879029512162116E-5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SG25f'!$M$4:$M$157)</f>
        <v>5.3088318178681725E-3</v>
      </c>
      <c r="D30" s="7">
        <f>+IFERROR(+C30*('Regions &amp; Poverty'!$K30/100),"")</f>
        <v>1.2741196362883614E-3</v>
      </c>
      <c r="E30" s="7">
        <f>+IFERROR(+C30*('Regions &amp; Poverty'!$K30/100)*('Regions &amp; Poverty'!$M30/100),"")</f>
        <v>9.8107211994203822E-5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SG25f'!$M$4:$M$157)</f>
        <v>5.1023469492677909E-3</v>
      </c>
      <c r="D31" s="7">
        <f>+IFERROR(+C31*('Regions &amp; Poverty'!$K31/100),"")</f>
        <v>3.9339094978854666E-3</v>
      </c>
      <c r="E31" s="7">
        <f>+IFERROR(+C31*('Regions &amp; Poverty'!$K31/100)*('Regions &amp; Poverty'!$M31/100),"")</f>
        <v>1.5420925231711029E-3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SG25f'!$M$4:$M$157)</f>
        <v>2.1986589747095943E-3</v>
      </c>
      <c r="D32" s="7">
        <f>+IFERROR(+C32*('Regions &amp; Poverty'!$K32/100),"")</f>
        <v>8.1350382064254993E-4</v>
      </c>
      <c r="E32" s="7">
        <f>+IFERROR(+C32*('Regions &amp; Poverty'!$K32/100)*('Regions &amp; Poverty'!$M32/100),"")</f>
        <v>1.2121206927573993E-4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SG25f'!$M$4:$M$157)</f>
        <v>1.4556065812225088E-2</v>
      </c>
      <c r="D33" s="7">
        <f>+IFERROR(+C33*('Regions &amp; Poverty'!$K33/100),"")</f>
        <v>8.0058361967237982E-4</v>
      </c>
      <c r="E33" s="7">
        <f>+IFERROR(+C33*('Regions &amp; Poverty'!$K33/100)*('Regions &amp; Poverty'!$M33/100),"")</f>
        <v>1.7612839632792357E-5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SG25f'!$M$4:$M$157)</f>
        <v>3.1265252802978273E-4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SG25f'!$M$4:$M$157)</f>
        <v>4.7718411043872416E-4</v>
      </c>
      <c r="D35" s="7">
        <f>+IFERROR(+C35*('Regions &amp; Poverty'!$K35/100),"")</f>
        <v>7.634945767019586E-6</v>
      </c>
      <c r="E35" s="7">
        <f>+IFERROR(+C35*('Regions &amp; Poverty'!$K35/100)*('Regions &amp; Poverty'!$M35/100),"")</f>
        <v>4.580967460211752E-8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SG25f'!$M$4:$M$157)</f>
        <v>5.2767995928252654E-4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SG25f'!$M$4:$M$157)</f>
        <v>1.2557767555989181E-4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SG25f'!$M$4:$M$157)</f>
        <v>2.1163212715430537E-3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SG25f'!$M$4:$M$157)</f>
        <v>2.2737307607859972E-2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SG25f'!$M$4:$M$157)</f>
        <v>2.4223248674402664E-4</v>
      </c>
      <c r="D40" s="7">
        <f>+IFERROR(+C40*('Regions &amp; Poverty'!$K40/100),"")</f>
        <v>5.4502309517405996E-5</v>
      </c>
      <c r="E40" s="7">
        <f>+IFERROR(+C40*('Regions &amp; Poverty'!$K40/100)*('Regions &amp; Poverty'!$M40/100),"")</f>
        <v>4.0876732138054495E-6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SG25f'!$M$4:$M$157)</f>
        <v>1.1589722562079371E-3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SG25f'!$M$4:$M$157)</f>
        <v>8.4249661518741509E-4</v>
      </c>
      <c r="D42" s="7">
        <f>+IFERROR(+C42*('Regions &amp; Poverty'!$K42/100),"")</f>
        <v>2.6959891685997284E-5</v>
      </c>
      <c r="E42" s="7">
        <f>+IFERROR(+C42*('Regions &amp; Poverty'!$K42/100)*('Regions &amp; Poverty'!$M42/100),"")</f>
        <v>1.3479945842998641E-7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SG25f'!$M$4:$M$157)</f>
        <v>3.0916980789881011E-2</v>
      </c>
      <c r="D43" s="7">
        <f>+IFERROR(+C43*('Regions &amp; Poverty'!$K43/100),"")</f>
        <v>1.5458490394940506E-4</v>
      </c>
      <c r="E43" s="7">
        <f>+IFERROR(+C43*('Regions &amp; Poverty'!$K43/100)*('Regions &amp; Poverty'!$M43/100),"")</f>
        <v>1.5458490394940505E-7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SG25f'!$M$4:$M$157)</f>
        <v>2.9207606660239249E-3</v>
      </c>
      <c r="D44" s="7">
        <f>+IFERROR(+C44*('Regions &amp; Poverty'!$K44/100),"")</f>
        <v>1.401965119691484E-4</v>
      </c>
      <c r="E44" s="7">
        <f>+IFERROR(+C44*('Regions &amp; Poverty'!$K44/100)*('Regions &amp; Poverty'!$M44/100),"")</f>
        <v>3.0843232633212653E-6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SG25f'!$M$4:$M$157)</f>
        <v>9.1424988050066797E-2</v>
      </c>
      <c r="D45" s="7">
        <f>+IFERROR(+C45*('Regions &amp; Poverty'!$K45/100),"")</f>
        <v>1.279949832700935E-3</v>
      </c>
      <c r="E45" s="7">
        <f>+IFERROR(+C45*('Regions &amp; Poverty'!$K45/100)*('Regions &amp; Poverty'!$M45/100),"")</f>
        <v>2.5598996654018699E-6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SG25f'!$M$4:$M$157)</f>
        <v>2.266386173966728E-4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SG25f'!$M$4:$M$157)</f>
        <v>1.5646296262344414E-2</v>
      </c>
      <c r="D47" s="7">
        <f>+IFERROR(+C47*('Regions &amp; Poverty'!$K47/100),"")</f>
        <v>5.241509247885379E-3</v>
      </c>
      <c r="E47" s="7">
        <f>+IFERROR(+C47*('Regions &amp; Poverty'!$K47/100)*('Regions &amp; Poverty'!$M47/100),"")</f>
        <v>4.717358323096841E-4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SG25f'!$M$4:$M$157)</f>
        <v>8.2173568938885042E-6</v>
      </c>
      <c r="D48" s="7">
        <f>+IFERROR(+C48*('Regions &amp; Poverty'!$K48/100),"")</f>
        <v>1.2326035340832755E-7</v>
      </c>
      <c r="E48" s="7">
        <f>+IFERROR(+C48*('Regions &amp; Poverty'!$K48/100)*('Regions &amp; Poverty'!$M48/100),"")</f>
        <v>2.4652070681665513E-10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SG25f'!$M$4:$M$157)</f>
        <v>1.1323542908760616E-3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SG25f'!$M$4:$M$157)</f>
        <v>1.5778341209971791E-2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SG25f'!$M$4:$M$157)</f>
        <v>1.5759840276517135E-3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SG25f'!$M$4:$M$157)</f>
        <v>1.1065808675182016E-3</v>
      </c>
      <c r="D52" s="7">
        <f>+IFERROR(+C52*('Regions &amp; Poverty'!$K52/100),"")</f>
        <v>9.1846212004010743E-5</v>
      </c>
      <c r="E52" s="7">
        <f>+IFERROR(+C52*('Regions &amp; Poverty'!$K52/100)*('Regions &amp; Poverty'!$M52/100),"")</f>
        <v>2.0206166640882363E-6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SG25f'!$M$4:$M$157)</f>
        <v>3.6610609186148429E-3</v>
      </c>
      <c r="D53" s="7">
        <f>+IFERROR(+C53*('Regions &amp; Poverty'!$K53/100),"")</f>
        <v>4.9790428493161863E-4</v>
      </c>
      <c r="E53" s="7">
        <f>+IFERROR(+C53*('Regions &amp; Poverty'!$K53/100)*('Regions &amp; Poverty'!$M53/100),"")</f>
        <v>1.9916171397264746E-5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SG25f'!$M$4:$M$157)</f>
        <v>1.6787401185625783E-3</v>
      </c>
      <c r="D54" s="7">
        <f>+IFERROR(+C54*('Regions &amp; Poverty'!$K54/100),"")</f>
        <v>5.9259526185259008E-4</v>
      </c>
      <c r="E54" s="7">
        <f>+IFERROR(+C54*('Regions &amp; Poverty'!$K54/100)*('Regions &amp; Poverty'!$M54/100),"")</f>
        <v>6.103731197081678E-5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SG25f'!$M$4:$M$157)</f>
        <v>2.4313713862675657E-4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SG25f'!$M$4:$M$157)</f>
        <v>1.1527750279954182E-4</v>
      </c>
      <c r="D56" s="7">
        <f>+IFERROR(+C56*('Regions &amp; Poverty'!$K56/100),"")</f>
        <v>7.7351204378492549E-5</v>
      </c>
      <c r="E56" s="7">
        <f>+IFERROR(+C56*('Regions &amp; Poverty'!$K56/100)*('Regions &amp; Poverty'!$M56/100),"")</f>
        <v>2.3592117335440226E-5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SG25f'!$M$4:$M$157)</f>
        <v>1.6143321476338197E-3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SG25f'!$M$4:$M$157)</f>
        <v>1.6574193682525992E-3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SG25f'!$M$4:$M$157)</f>
        <v>8.0986573978068929E-7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SG25f'!$M$4:$M$157)</f>
        <v>1.7483399656065496E-4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SG25f'!$M$4:$M$157)</f>
        <v>8.0766499356701266E-4</v>
      </c>
      <c r="D61" s="7">
        <f>+IFERROR(+C61*('Regions &amp; Poverty'!$K61/100),"")</f>
        <v>7.672817438886621E-5</v>
      </c>
      <c r="E61" s="7">
        <f>+IFERROR(+C61*('Regions &amp; Poverty'!$K61/100)*('Regions &amp; Poverty'!$M61/100),"")</f>
        <v>2.1483888828882535E-6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SG25f'!$M$4:$M$157)</f>
        <v>2.5653875158110681E-4</v>
      </c>
      <c r="D62" s="7">
        <f>+IFERROR(+C62*('Regions &amp; Poverty'!$K62/100),"")</f>
        <v>4.5663897781437015E-5</v>
      </c>
      <c r="E62" s="7">
        <f>+IFERROR(+C62*('Regions &amp; Poverty'!$K62/100)*('Regions &amp; Poverty'!$M62/100),"")</f>
        <v>2.9224894580119691E-6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SG25f'!$M$4:$M$157)</f>
        <v>2.2089360149193005E-3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SG25f'!$M$4:$M$157)</f>
        <v>1.3263912189442892E-4</v>
      </c>
      <c r="D64" s="7">
        <f>+IFERROR(+C64*('Regions &amp; Poverty'!$K64/100),"")</f>
        <v>3.3027141351712799E-5</v>
      </c>
      <c r="E64" s="7">
        <f>+IFERROR(+C64*('Regions &amp; Poverty'!$K64/100)*('Regions &amp; Poverty'!$M64/100),"")</f>
        <v>2.6421713081370241E-6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SG25f'!$M$4:$M$157)</f>
        <v>1.0939315557479241E-3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SG25f'!$M$4:$M$157)</f>
        <v>0.10965880603174283</v>
      </c>
      <c r="D66" s="7">
        <f>+IFERROR(+C66*('Regions &amp; Poverty'!$K66/100),"")</f>
        <v>8.2244104523807125E-3</v>
      </c>
      <c r="E66" s="7">
        <f>+IFERROR(+C66*('Regions &amp; Poverty'!$K66/100)*('Regions &amp; Poverty'!$M66/100),"")</f>
        <v>1.0691733588094927E-4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SG25f'!$M$4:$M$157)</f>
        <v>2.5783595524930187</v>
      </c>
      <c r="D67" s="7">
        <f>+IFERROR(+C67*('Regions &amp; Poverty'!$K67/100),"")</f>
        <v>0.54661222512851992</v>
      </c>
      <c r="E67" s="7">
        <f>+IFERROR(+C67*('Regions &amp; Poverty'!$K67/100)*('Regions &amp; Poverty'!$M67/100),"")</f>
        <v>2.3504325680526354E-2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SG25f'!$M$4:$M$157)</f>
        <v>1.1532888547601838E-3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SG25f'!$M$4:$M$157)</f>
        <v>8.6273135291425176E-2</v>
      </c>
      <c r="D69" s="7">
        <f>+IFERROR(+C69*('Regions &amp; Poverty'!$K69/100),"")</f>
        <v>2.5881940587427552E-4</v>
      </c>
      <c r="E69" s="7">
        <f>+IFERROR(+C69*('Regions &amp; Poverty'!$K69/100)*('Regions &amp; Poverty'!$M69/100),"")</f>
        <v>2.5881940587427553E-7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SG25f'!$M$4:$M$157)</f>
        <v>2.0166525752518757E-2</v>
      </c>
      <c r="D70" s="7">
        <f>+IFERROR(+C70*('Regions &amp; Poverty'!$K70/100),"")</f>
        <v>5.0416314381296898E-4</v>
      </c>
      <c r="E70" s="7">
        <f>+IFERROR(+C70*('Regions &amp; Poverty'!$K70/100)*('Regions &amp; Poverty'!$M70/100),"")</f>
        <v>2.016652575251876E-6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SG25f'!$M$4:$M$157)</f>
        <v>8.3161813698303858E-5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SG25f'!$M$4:$M$157)</f>
        <v>2.1666838526979624E-2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SG25f'!$M$4:$M$157)</f>
        <v>9.7508832646446032E-3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SG25f'!$M$4:$M$157)</f>
        <v>1.1271098722802826E-4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SG25f'!$M$4:$M$157)</f>
        <v>4.5906637917899999E-3</v>
      </c>
      <c r="D75" s="7">
        <f>+IFERROR(+C75*('Regions &amp; Poverty'!$K75/100),"")</f>
        <v>4.5906637917900001E-6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SG25f'!$M$4:$M$157)</f>
        <v>2.0740645938858528E-2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SG25f'!$M$4:$M$157)</f>
        <v>1.3308930180717181E-2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SG25f'!$M$4:$M$157)</f>
        <v>1.0955773428690124E-2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SG25f'!$M$4:$M$157)</f>
        <v>7.373500732785666E-4</v>
      </c>
      <c r="D79" s="7">
        <f>+IFERROR(+C79*('Regions &amp; Poverty'!$K79/100),"")</f>
        <v>1.8433751831964166E-5</v>
      </c>
      <c r="E79" s="7">
        <f>+IFERROR(+C79*('Regions &amp; Poverty'!$K79/100)*('Regions &amp; Poverty'!$M79/100),"")</f>
        <v>9.2168759159820832E-8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SG25f'!$M$4:$M$157)</f>
        <v>1.8725009025446942E-3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SG25f'!$M$4:$M$157)</f>
        <v>5.9073917366768104E-3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SG25f'!$M$4:$M$157)</f>
        <v>1.0752634515058803E-3</v>
      </c>
      <c r="D82" s="7">
        <f>+IFERROR(+C82*('Regions &amp; Poverty'!$K82/100),"")</f>
        <v>2.4408480349183482E-4</v>
      </c>
      <c r="E82" s="7">
        <f>+IFERROR(+C82*('Regions &amp; Poverty'!$K82/100)*('Regions &amp; Poverty'!$M82/100),"")</f>
        <v>1.2692409781575412E-5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SG25f'!$M$4:$M$157)</f>
        <v>5.3454161223186695E-3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SG25f'!$M$4:$M$157)</f>
        <v>2.8284635046209338E-4</v>
      </c>
      <c r="D84" s="7">
        <f>+IFERROR(+C84*('Regions &amp; Poverty'!$K84/100),"")</f>
        <v>1.0917869127836805E-4</v>
      </c>
      <c r="E84" s="7">
        <f>+IFERROR(+C84*('Regions &amp; Poverty'!$K84/100)*('Regions &amp; Poverty'!$M84/100),"")</f>
        <v>1.2773906879569061E-5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SG25f'!$M$4:$M$157)</f>
        <v>1.1465705052155946E-2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SG25f'!$M$4:$M$157)</f>
        <v>6.8227422384895778E-2</v>
      </c>
      <c r="D86" s="7">
        <f>+IFERROR(+C86*('Regions &amp; Poverty'!$K86/100),"")</f>
        <v>2.1832775163166647E-3</v>
      </c>
      <c r="E86" s="7">
        <f>+IFERROR(+C86*('Regions &amp; Poverty'!$K86/100)*('Regions &amp; Poverty'!$M86/100),"")</f>
        <v>6.5498325489499943E-6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SG25f'!$M$4:$M$157)</f>
        <v>9.3798526535644064E-5</v>
      </c>
      <c r="D87" s="7">
        <f>+IFERROR(+C87*('Regions &amp; Poverty'!$K87/100),"")</f>
        <v>5.5997720341779504E-5</v>
      </c>
      <c r="E87" s="7">
        <f>+IFERROR(+C87*('Regions &amp; Poverty'!$K87/100)*('Regions &amp; Poverty'!$M87/100),"")</f>
        <v>1.7807275068685881E-5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SG25f'!$M$4:$M$157)</f>
        <v>5.5001594054551468E-4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SG25f'!$M$4:$M$157)</f>
        <v>2.2542556090115258E-3</v>
      </c>
      <c r="D89" s="7">
        <f>+IFERROR(+C89*('Regions &amp; Poverty'!$K89/100),"")</f>
        <v>1.7538108638109672E-3</v>
      </c>
      <c r="E89" s="7">
        <f>+IFERROR(+C89*('Regions &amp; Poverty'!$K89/100)*('Regions &amp; Poverty'!$M89/100),"")</f>
        <v>6.8749385861389912E-4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SG25f'!$M$4:$M$157)</f>
        <v>3.2303107315727324E-2</v>
      </c>
      <c r="D90" s="7">
        <f>+IFERROR(+C90*('Regions &amp; Poverty'!$K90/100),"")</f>
        <v>9.6909321947181971E-4</v>
      </c>
      <c r="E90" s="7">
        <f>+IFERROR(+C90*('Regions &amp; Poverty'!$K90/100)*('Regions &amp; Poverty'!$M90/100),"")</f>
        <v>7.752745755774557E-6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SG25f'!$M$4:$M$157)</f>
        <v>1.2896505455849334E-3</v>
      </c>
      <c r="D91" s="7">
        <f>+IFERROR(+C91*('Regions &amp; Poverty'!$K91/100),"")</f>
        <v>6.3579771897337217E-4</v>
      </c>
      <c r="E91" s="7">
        <f>+IFERROR(+C91*('Regions &amp; Poverty'!$K91/100)*('Regions &amp; Poverty'!$M91/100),"")</f>
        <v>9.6641253283952567E-5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SG25f'!$M$4:$M$157)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SG25f'!$M$4:$M$157)</f>
        <v>1.2227057663722304E-3</v>
      </c>
      <c r="D93" s="7">
        <f>+IFERROR(+C93*('Regions &amp; Poverty'!$K93/100),"")</f>
        <v>2.4454115327444609E-6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SG25f'!$M$4:$M$157)</f>
        <v>2.2502317332031549E-2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SG25f'!$M$4:$M$157)</f>
        <v>3.1600074023138535E-3</v>
      </c>
      <c r="D95" s="7">
        <f>+IFERROR(+C95*('Regions &amp; Poverty'!$K95/100),"")</f>
        <v>2.1709250853896175E-3</v>
      </c>
      <c r="E95" s="7">
        <f>+IFERROR(+C95*('Regions &amp; Poverty'!$K95/100)*('Regions &amp; Poverty'!$M95/100),"")</f>
        <v>6.8167047681233993E-4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SG25f'!$M$4:$M$157)</f>
        <v>5.5619523042176597E-4</v>
      </c>
      <c r="D96" s="7">
        <f>+IFERROR(+C96*('Regions &amp; Poverty'!$K96/100),"")</f>
        <v>3.2815518594884195E-5</v>
      </c>
      <c r="E96" s="7">
        <f>+IFERROR(+C96*('Regions &amp; Poverty'!$K96/100)*('Regions &amp; Poverty'!$M96/100),"")</f>
        <v>4.5941726032837867E-7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SG25f'!$M$4:$M$157)</f>
        <v>2.4615030834382657E-3</v>
      </c>
      <c r="D97" s="7">
        <f>+IFERROR(+C97*('Regions &amp; Poverty'!$K97/100),"")</f>
        <v>1.7452056861577306E-3</v>
      </c>
      <c r="E97" s="7">
        <f>+IFERROR(+C97*('Regions &amp; Poverty'!$K97/100)*('Regions &amp; Poverty'!$M97/100),"")</f>
        <v>5.8115349349052421E-4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SG25f'!$M$4:$M$157)</f>
        <v>1.8530797717033181E-2</v>
      </c>
      <c r="D98" s="7">
        <f>+IFERROR(+C98*('Regions &amp; Poverty'!$K98/100),"")</f>
        <v>5.5592393151099545E-5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SG25f'!$M$4:$M$157)</f>
        <v>3.386981059394424E-4</v>
      </c>
      <c r="D99" s="7">
        <f>+IFERROR(+C99*('Regions &amp; Poverty'!$K99/100),"")</f>
        <v>7.6545771942313978E-5</v>
      </c>
      <c r="E99" s="7">
        <f>+IFERROR(+C99*('Regions &amp; Poverty'!$K99/100)*('Regions &amp; Poverty'!$M99/100),"")</f>
        <v>5.1285667201350364E-6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SG25f'!$M$4:$M$157)</f>
        <v>1.0087829394965428E-3</v>
      </c>
      <c r="D100" s="7">
        <f>+IFERROR(+C100*('Regions &amp; Poverty'!$K100/100),"")</f>
        <v>4.5899623747092696E-4</v>
      </c>
      <c r="E100" s="7">
        <f>+IFERROR(+C100*('Regions &amp; Poverty'!$K100/100)*('Regions &amp; Poverty'!$M100/100),"")</f>
        <v>6.2423488296046076E-5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SG25f'!$M$4:$M$157)</f>
        <v>7.2065968788873544E-2</v>
      </c>
      <c r="D101" s="7">
        <f>+IFERROR(+C101*('Regions &amp; Poverty'!$K101/100),"")</f>
        <v>3.855529330204735E-2</v>
      </c>
      <c r="E101" s="7">
        <f>+IFERROR(+C101*('Regions &amp; Poverty'!$K101/100)*('Regions &amp; Poverty'!$M101/100),"")</f>
        <v>8.4050539398463214E-3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SG25f'!$M$4:$M$157)</f>
        <v>1.497176023851782E-4</v>
      </c>
      <c r="D102" s="7">
        <f>+IFERROR(+C102*('Regions &amp; Poverty'!$K102/100),"")</f>
        <v>5.3898336858664162E-6</v>
      </c>
      <c r="E102" s="7">
        <f>+IFERROR(+C102*('Regions &amp; Poverty'!$K102/100)*('Regions &amp; Poverty'!$M102/100),"")</f>
        <v>4.850850317279775E-8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SG25f'!$M$4:$M$157)</f>
        <v>4.9356526119760883E-3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SG25f'!$M$4:$M$157)</f>
        <v>1.5538991227908193E-3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SG25f'!$M$4:$M$157)</f>
        <v>3.1255784767957553E-2</v>
      </c>
      <c r="D105" s="7">
        <f>+IFERROR(+C105*('Regions &amp; Poverty'!$K105/100),"")</f>
        <v>4.6883677151936332E-3</v>
      </c>
      <c r="E105" s="7">
        <f>+IFERROR(+C105*('Regions &amp; Poverty'!$K105/100)*('Regions &amp; Poverty'!$M105/100),"")</f>
        <v>1.4065103145580898E-4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SG25f'!$M$4:$M$157)</f>
        <v>4.1190498004605916E-4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SG25f'!$M$4:$M$157)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SG25f'!$M$4:$M$157)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SG25f'!$M$4:$M$157)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SG25f'!$M$4:$M$157)</f>
        <v>2.3116276027557413E-5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SG25f'!$M$4:$M$157)</f>
        <v>1.0479875410983282E-2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SG25f'!$M$4:$M$157)</f>
        <v>0.39466637558758855</v>
      </c>
      <c r="D112" s="7">
        <f>+IFERROR(+C112*('Regions &amp; Poverty'!$K112/100),"")</f>
        <v>2.4074648910842902E-2</v>
      </c>
      <c r="E112" s="7">
        <f>+IFERROR(+C112*('Regions &amp; Poverty'!$K112/100)*('Regions &amp; Poverty'!$M112/100),"")</f>
        <v>2.1667184019758613E-4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SG25f'!$M$4:$M$157)</f>
        <v>5.7874365668722017E-4</v>
      </c>
      <c r="D113" s="7">
        <f>+IFERROR(+C113*('Regions &amp; Poverty'!$K113/100),"")</f>
        <v>1.2732360447118844E-5</v>
      </c>
      <c r="E113" s="7">
        <f>+IFERROR(+C113*('Regions &amp; Poverty'!$K113/100)*('Regions &amp; Poverty'!$M113/100),"")</f>
        <v>7.6394162682713063E-8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SG25f'!$M$4:$M$157)</f>
        <v>1.375514142685127E-2</v>
      </c>
      <c r="D114" s="7">
        <f>+IFERROR(+C114*('Regions &amp; Poverty'!$K114/100),"")</f>
        <v>4.1265424280553808E-4</v>
      </c>
      <c r="E114" s="7">
        <f>+IFERROR(+C114*('Regions &amp; Poverty'!$K114/100)*('Regions &amp; Poverty'!$M114/100),"")</f>
        <v>3.3012339424443047E-6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SG25f'!$M$4:$M$157)</f>
        <v>1.7207065534521577E-2</v>
      </c>
      <c r="D115" s="7">
        <f>+IFERROR(+C115*('Regions &amp; Poverty'!$K115/100),"")</f>
        <v>1.428186439365291E-3</v>
      </c>
      <c r="E115" s="7">
        <f>+IFERROR(+C115*('Regions &amp; Poverty'!$K115/100)*('Regions &amp; Poverty'!$M115/100),"")</f>
        <v>2.2850983029844656E-5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SG25f'!$M$4:$M$157)</f>
        <v>6.8839032787892948E-5</v>
      </c>
      <c r="D116" s="7">
        <f>+IFERROR(+C116*('Regions &amp; Poverty'!$K116/100),"")</f>
        <v>2.6158832459399322E-5</v>
      </c>
      <c r="E116" s="7">
        <f>+IFERROR(+C116*('Regions &amp; Poverty'!$K116/100)*('Regions &amp; Poverty'!$M116/100),"")</f>
        <v>3.8715072039910998E-6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SG25f'!$M$4:$M$157)</f>
        <v>7.0466124503066026E-3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SG25f'!$M$4:$M$157)</f>
        <v>2.4745078026252752E-3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SG25f'!$M$4:$M$157)</f>
        <v>1.3921844424124061E-3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SG25f'!$M$4:$M$157)</f>
        <v>9.3193158310500535E-4</v>
      </c>
      <c r="D120" s="7">
        <f>+IFERROR(+C120*('Regions &amp; Poverty'!$K120/100),"")</f>
        <v>2.3298289577625137E-5</v>
      </c>
      <c r="E120" s="7">
        <f>+IFERROR(+C120*('Regions &amp; Poverty'!$K120/100)*('Regions &amp; Poverty'!$M120/100),"")</f>
        <v>1.6308802704337595E-7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SG25f'!$M$4:$M$157)</f>
        <v>1.7601943152395576E-3</v>
      </c>
      <c r="D121" s="7">
        <f>+IFERROR(+C121*('Regions &amp; Poverty'!$K121/100),"")</f>
        <v>3.5203886304791151E-6</v>
      </c>
      <c r="E121" s="7">
        <f>+IFERROR(+C121*('Regions &amp; Poverty'!$K121/100)*('Regions &amp; Poverty'!$M121/100),"")</f>
        <v>3.5203886304791154E-9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SG25f'!$M$4:$M$157)</f>
        <v>7.6844584444195563E-2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SG25f'!$M$4:$M$157)</f>
        <v>1.0226324215795451E-2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SG25f'!$M$4:$M$157)</f>
        <v>0.18975287514369582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SG25f'!$M$4:$M$157)</f>
        <v>2.3166491852952041E-3</v>
      </c>
      <c r="D125" s="7">
        <f>+IFERROR(+C125*('Regions &amp; Poverty'!$K125/100),"")</f>
        <v>1.3992561079183032E-3</v>
      </c>
      <c r="E125" s="7">
        <f>+IFERROR(+C125*('Regions &amp; Poverty'!$K125/100)*('Regions &amp; Poverty'!$M125/100),"")</f>
        <v>3.3162369757663786E-4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SG25f'!$M$4:$M$157)</f>
        <v>6.8678527759121449E-2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SG25f'!$M$4:$M$157)</f>
        <v>1.4087988802941707E-2</v>
      </c>
      <c r="D127" s="7">
        <f>+IFERROR(+C127*('Regions &amp; Poverty'!$K127/100),"")</f>
        <v>2.0991103316383144E-3</v>
      </c>
      <c r="E127" s="7">
        <f>+IFERROR(+C127*('Regions &amp; Poverty'!$K127/100)*('Regions &amp; Poverty'!$M127/100),"")</f>
        <v>8.3964413265532578E-5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SG25f'!$M$4:$M$157)</f>
        <v>1.560963638154536E-3</v>
      </c>
      <c r="D128" s="7">
        <f>+IFERROR(+C128*('Regions &amp; Poverty'!$K128/100),"")</f>
        <v>5.9316618249872371E-4</v>
      </c>
      <c r="E128" s="7">
        <f>+IFERROR(+C128*('Regions &amp; Poverty'!$K128/100)*('Regions &amp; Poverty'!$M128/100),"")</f>
        <v>7.5925271359836635E-5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SG25f'!$M$4:$M$157)</f>
        <v>5.0946947312183788E-6</v>
      </c>
      <c r="D129" s="7">
        <f>+IFERROR(+C129*('Regions &amp; Poverty'!$K129/100),"")</f>
        <v>1.278768377535813E-6</v>
      </c>
      <c r="E129" s="7">
        <f>+IFERROR(+C129*('Regions &amp; Poverty'!$K129/100)*('Regions &amp; Poverty'!$M129/100),"")</f>
        <v>8.6956249672435294E-8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SG25f'!$M$4:$M$157)</f>
        <v>4.2598069578490361E-4</v>
      </c>
      <c r="D130" s="7">
        <f>+IFERROR(+C130*('Regions &amp; Poverty'!$K130/100),"")</f>
        <v>2.2278790389550459E-4</v>
      </c>
      <c r="E130" s="7">
        <f>+IFERROR(+C130*('Regions &amp; Poverty'!$K130/100)*('Regions &amp; Poverty'!$M130/100),"")</f>
        <v>3.7205579950549261E-5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SG25f'!$M$4:$M$157)</f>
        <v>2.5017097965423401E-4</v>
      </c>
      <c r="D131" s="7">
        <f>+IFERROR(+C131*('Regions &amp; Poverty'!$K131/100),"")</f>
        <v>8.0054713489354891E-6</v>
      </c>
      <c r="E131" s="7">
        <f>+IFERROR(+C131*('Regions &amp; Poverty'!$K131/100)*('Regions &amp; Poverty'!$M131/100),"")</f>
        <v>3.2021885395741959E-8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SG25f'!$M$4:$M$157)</f>
        <v>4.1103556333966636E-5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SG25f'!$M$4:$M$157)</f>
        <v>7.9012289464347914E-3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SG25f'!$M$4:$M$157)</f>
        <v>8.8244913366777335E-4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SG25f'!$M$4:$M$157)</f>
        <v>3.3663118514801421E-4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SG25f'!$M$4:$M$157)</f>
        <v>2.3623054931516669E-3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SG25f'!$M$4:$M$157)</f>
        <v>8.8280362059178498E-5</v>
      </c>
      <c r="D137" s="7">
        <f>+IFERROR(+C137*('Regions &amp; Poverty'!$K137/100),"")</f>
        <v>3.707775206485497E-5</v>
      </c>
      <c r="E137" s="7">
        <f>+IFERROR(+C137*('Regions &amp; Poverty'!$K137/100)*('Regions &amp; Poverty'!$M137/100),"")</f>
        <v>6.1549068427659255E-6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SG25f'!$M$4:$M$157)</f>
        <v>1.4534163035279988E-2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SG25f'!$M$4:$M$157)</f>
        <v>1.6162698064819598E-3</v>
      </c>
      <c r="D139" s="7">
        <f>+IFERROR(+C139*('Regions &amp; Poverty'!$K139/100),"")</f>
        <v>6.2064760568907257E-4</v>
      </c>
      <c r="E139" s="7">
        <f>+IFERROR(+C139*('Regions &amp; Poverty'!$K139/100)*('Regions &amp; Poverty'!$M139/100),"")</f>
        <v>9.4959083670428099E-5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SG25f'!$M$4:$M$157)</f>
        <v>3.9119557585966659E-4</v>
      </c>
      <c r="D140" s="7">
        <f>+IFERROR(+C140*('Regions &amp; Poverty'!$K140/100),"")</f>
        <v>1.9207702774709628E-4</v>
      </c>
      <c r="E140" s="7">
        <f>+IFERROR(+C140*('Regions &amp; Poverty'!$K140/100)*('Regions &amp; Poverty'!$M140/100),"")</f>
        <v>3.8223328521672156E-5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SG25f'!$M$4:$M$157)</f>
        <v>2.8044543125218441E-2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SG25f'!$M$4:$M$157)</f>
        <v>9.3197143118241082E-4</v>
      </c>
      <c r="D142" s="7">
        <f>+IFERROR(+C142*('Regions &amp; Poverty'!$K142/100),"")</f>
        <v>4.3802657265573312E-5</v>
      </c>
      <c r="E142" s="7">
        <f>+IFERROR(+C142*('Regions &amp; Poverty'!$K142/100)*('Regions &amp; Poverty'!$M142/100),"")</f>
        <v>4.3802657265573312E-7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SG25f'!$M$4:$M$157)</f>
        <v>3.633955904203789E-3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SG25f'!$M$4:$M$157)</f>
        <v>8.2627732712835657E-5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SG25f'!$M$4:$M$157)</f>
        <v>1.0751224569407601E-2</v>
      </c>
      <c r="D145" s="7">
        <f>+IFERROR(+C145*('Regions &amp; Poverty'!$K145/100),"")</f>
        <v>2.1502449138815203E-4</v>
      </c>
      <c r="E145" s="7">
        <f>+IFERROR(+C145*('Regions &amp; Poverty'!$K145/100)*('Regions &amp; Poverty'!$M145/100),"")</f>
        <v>8.6009796555260817E-7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SG25f'!$M$4:$M$157)</f>
        <v>0.13683002921564455</v>
      </c>
      <c r="D146" s="7">
        <f>+IFERROR(+C146*('Regions &amp; Poverty'!$K146/100),"")</f>
        <v>4.1049008764693366E-4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SG25f'!$M$4:$M$157)</f>
        <v>1.045146916305886E-2</v>
      </c>
      <c r="D147" s="7">
        <f>+IFERROR(+C147*('Regions &amp; Poverty'!$K147/100),"")</f>
        <v>5.1316713590619E-3</v>
      </c>
      <c r="E147" s="7">
        <f>+IFERROR(+C147*('Regions &amp; Poverty'!$K147/100)*('Regions &amp; Poverty'!$M147/100),"")</f>
        <v>7.9027738929553259E-4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SG25f'!$M$4:$M$157)</f>
        <v>7.611386652999751E-3</v>
      </c>
      <c r="D148" s="7">
        <f>+IFERROR(+C148*('Regions &amp; Poverty'!$K148/100),"")</f>
        <v>2.633539781937914E-3</v>
      </c>
      <c r="E148" s="7">
        <f>+IFERROR(+C148*('Regions &amp; Poverty'!$K148/100)*('Regions &amp; Poverty'!$M148/100),"")</f>
        <v>2.7125459753960516E-4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SG25f'!$M$4:$M$157)</f>
        <v>1.8102925324228521E-2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SG25f'!$M$4:$M$157)</f>
        <v>1.9768614604302622E-2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SG25f'!$M$4:$M$157)</f>
        <v>1.0361801679569702E-3</v>
      </c>
      <c r="D151" s="7">
        <f>+IFERROR(+C151*('Regions &amp; Poverty'!$K151/100),"")</f>
        <v>3.1085405038709108E-6</v>
      </c>
      <c r="E151" s="7">
        <f>+IFERROR(+C151*('Regions &amp; Poverty'!$K151/100)*('Regions &amp; Poverty'!$M151/100),"")</f>
        <v>3.1085405038709111E-9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SG25f'!$M$4:$M$157)</f>
        <v>3.3566997185967354E-2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SG25f'!$M$4:$M$157)</f>
        <v>6.060383244154202E-3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SG25f'!$M$4:$M$157)</f>
        <v>7.8461628553702575E-3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SG25f'!$M$4:$M$157)</f>
        <v>2.0571278800938054E-2</v>
      </c>
      <c r="D155" s="7">
        <f>+IFERROR(+C155*('Regions &amp; Poverty'!$K155/100),"")</f>
        <v>5.7599580642626544E-4</v>
      </c>
      <c r="E155" s="7">
        <f>+IFERROR(+C155*('Regions &amp; Poverty'!$K155/100)*('Regions &amp; Poverty'!$M155/100),"")</f>
        <v>3.4559748385575925E-6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SG25f'!$M$4:$M$157)</f>
        <v>3.0983108465203453E-6</v>
      </c>
      <c r="D156" s="7">
        <f>+IFERROR(+C156*('Regions &amp; Poverty'!$K156/100),"")</f>
        <v>4.0587872089416524E-7</v>
      </c>
      <c r="E156" s="7">
        <f>+IFERROR(+C156*('Regions &amp; Poverty'!$K156/100)*('Regions &amp; Poverty'!$M156/100),"")</f>
        <v>1.3393997789507454E-8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SG25f'!$M$4:$M$157)</f>
        <v>6.1651538048919895E-3</v>
      </c>
      <c r="D157" s="7">
        <f>+IFERROR(+C157*('Regions &amp; Poverty'!$K157/100),"")</f>
        <v>1.1590489153196939E-3</v>
      </c>
      <c r="E157" s="7">
        <f>+IFERROR(+C157*('Regions &amp; Poverty'!$K157/100)*('Regions &amp; Poverty'!$M157/100),"")</f>
        <v>5.2157201189386225E-5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SG25f'!$M$4:$M$157)</f>
        <v>3.8976976436513724E-2</v>
      </c>
      <c r="D158" s="7">
        <f>+IFERROR(+C158*('Regions &amp; Poverty'!$K158/100),"")</f>
        <v>6.4701780884612783E-3</v>
      </c>
      <c r="E158" s="7">
        <f>+IFERROR(+C158*('Regions &amp; Poverty'!$K158/100)*('Regions &amp; Poverty'!$M158/100),"")</f>
        <v>3.1703872633460266E-4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SG25f'!$M$4:$M$157)</f>
        <v>2.8768315102384889E-3</v>
      </c>
      <c r="D159" s="7">
        <f>+IFERROR(+C159*('Regions &amp; Poverty'!$K159/100),"")</f>
        <v>1.6541781183871309E-3</v>
      </c>
      <c r="E159" s="7">
        <f>+IFERROR(+C159*('Regions &amp; Poverty'!$K159/100)*('Regions &amp; Poverty'!$M159/100),"")</f>
        <v>4.8798254492420361E-4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SG25f'!$M$4:$M$157)</f>
        <v>4.977798237059491E-4</v>
      </c>
      <c r="D160" s="7">
        <f>+IFERROR(+C160*('Regions &amp; Poverty'!$K160/100),"")</f>
        <v>1.0652488227307311E-4</v>
      </c>
      <c r="E160" s="7">
        <f>+IFERROR(+C160*('Regions &amp; Poverty'!$K160/100)*('Regions &amp; Poverty'!$M160/100),"")</f>
        <v>5.539293878199802E-6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5.2487403962139974</v>
      </c>
      <c r="D162" s="37">
        <f t="shared" si="0"/>
        <v>0.75456882808335835</v>
      </c>
      <c r="E162" s="37">
        <f t="shared" si="0"/>
        <v>4.2647828546944565E-2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3.8746848580459792E-2</v>
      </c>
      <c r="D167" s="37">
        <f>+SUMIF('Regions &amp; Poverty'!$F$3:$F$160,$B167,D$3:D$160)</f>
        <v>1.5180824424621524E-2</v>
      </c>
      <c r="E167" s="37">
        <f>+SUMIF('Regions &amp; Poverty'!$F$3:$F$160,$B167,E$3:E$160)</f>
        <v>3.0307056155079773E-3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5.1790974148105774E-2</v>
      </c>
      <c r="D168" s="37">
        <f>+SUMIF('Regions &amp; Poverty'!$F$3:$F$160,$B168,D$3:D$160)</f>
        <v>1.1916478878397571E-2</v>
      </c>
      <c r="E168" s="37">
        <f>+SUMIF('Regions &amp; Poverty'!$F$3:$F$160,$B168,E$3:E$160)</f>
        <v>1.3209600101433472E-3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5.1341069449870456E-2</v>
      </c>
      <c r="D170" s="37">
        <f>+SUMIF('Regions &amp; Poverty'!$F$3:$F$160,$B170,D$3:D$160)</f>
        <v>1.4178358792229565E-2</v>
      </c>
      <c r="E170" s="37">
        <f>+SUMIF('Regions &amp; Poverty'!$F$3:$F$160,$B170,E$3:E$160)</f>
        <v>2.796228202442603E-3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8.9249628162259564E-2</v>
      </c>
      <c r="D172" s="37">
        <f>+SUMIF('Regions &amp; Poverty'!$F$3:$F$160,$B172,D$3:D$160)</f>
        <v>4.4078188047056439E-2</v>
      </c>
      <c r="E172" s="37">
        <f>+SUMIF('Regions &amp; Poverty'!$F$3:$F$160,$B172,E$3:E$160)</f>
        <v>9.0935828344675465E-3</v>
      </c>
      <c r="F172" s="37"/>
    </row>
    <row r="173" spans="1:7" x14ac:dyDescent="0.35">
      <c r="A173" s="10" t="s">
        <v>352</v>
      </c>
      <c r="B173" s="10"/>
      <c r="C173" s="38">
        <f>+SUM(C166:C172)</f>
        <v>0.23112852034069559</v>
      </c>
      <c r="D173" s="38">
        <f>+SUM(D166:D172)</f>
        <v>8.5353850142305093E-2</v>
      </c>
      <c r="E173" s="38">
        <f>+SUM(E166:E172)</f>
        <v>1.6241476662561476E-2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2.1030132081828364E-3</v>
      </c>
      <c r="D174" s="37">
        <f>+SUMIF('Regions &amp; Poverty'!$F$3:$F$160,$B174,D$3:D$160)</f>
        <v>5.998703303771008E-5</v>
      </c>
      <c r="E174" s="37">
        <f>+SUMIF('Regions &amp; Poverty'!$F$3:$F$160,$B174,E$3:E$160)</f>
        <v>2.7769707665670105E-6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3.4838612800885661E-2</v>
      </c>
      <c r="D175" s="37">
        <f>+SUMIF('Regions &amp; Poverty'!$F$3:$F$160,$B175,D$3:D$160)</f>
        <v>1.1252479028910634E-3</v>
      </c>
      <c r="E175" s="37">
        <f>+SUMIF('Regions &amp; Poverty'!$F$3:$F$160,$B175,E$3:E$160)</f>
        <v>1.3026358322528148E-5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4.0791078536674463E-2</v>
      </c>
      <c r="D176" s="37">
        <f>+SUMIF('Regions &amp; Poverty'!$F$3:$F$160,$B176,D$3:D$160)</f>
        <v>1.4750536665575449E-3</v>
      </c>
      <c r="E176" s="37">
        <f>+SUMIF('Regions &amp; Poverty'!$F$3:$F$160,$B176,E$3:E$160)</f>
        <v>2.8133452770314201E-5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6.7609167914945048E-2</v>
      </c>
      <c r="D177" s="37">
        <f>+SUMIF('Regions &amp; Poverty'!$F$3:$F$160,$B177,D$3:D$160)</f>
        <v>2.907194220342637E-3</v>
      </c>
      <c r="E177" s="37">
        <f>+SUMIF('Regions &amp; Poverty'!$F$3:$F$160,$B177,E$3:E$160)</f>
        <v>5.8143884406852741E-5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2.8797590313491522E-2</v>
      </c>
      <c r="D178" s="37">
        <f>+SUMIF('Regions &amp; Poverty'!$F$3:$F$160,$B178,D$3:D$160)</f>
        <v>4.4989548363652982E-4</v>
      </c>
      <c r="E178" s="37">
        <f>+SUMIF('Regions &amp; Poverty'!$F$3:$F$160,$B178,E$3:E$160)</f>
        <v>4.1891019700568389E-6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0.17413946277417955</v>
      </c>
      <c r="D179" s="38">
        <f t="shared" ref="D179" si="2">+SUM(D174:D178)</f>
        <v>6.0173783064654844E-3</v>
      </c>
      <c r="E179" s="38">
        <f t="shared" ref="E179" si="3">+SUM(E174:E178)</f>
        <v>1.0626976823631894E-4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3.4867807066944451E-2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2.6648037675535339E-2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0.12386735751111479</v>
      </c>
      <c r="D182" s="37">
        <f>+SUMIF('Regions &amp; Poverty'!$F$3:$F$160,$B182,D$3:D$160)</f>
        <v>3.8478900176804973E-3</v>
      </c>
      <c r="E182" s="37">
        <f>+SUMIF('Regions &amp; Poverty'!$F$3:$F$160,$B182,E$3:E$160)</f>
        <v>1.153633381844326E-5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0.2075227587072008</v>
      </c>
      <c r="D183" s="37">
        <f>+SUMIF('Regions &amp; Poverty'!$F$3:$F$160,$B183,D$3:D$160)</f>
        <v>1.0528269894815203E-2</v>
      </c>
      <c r="E183" s="37">
        <f>+SUMIF('Regions &amp; Poverty'!$F$3:$F$160,$B183,E$3:E$160)</f>
        <v>1.4591670353092693E-4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1.083656712870776E-4</v>
      </c>
      <c r="D184" s="37">
        <f>+SUMIF('Regions &amp; Poverty'!$F$3:$F$160,$B184,D$3:D$160)</f>
        <v>2.7966739911237629E-5</v>
      </c>
      <c r="E184" s="37">
        <f>+SUMIF('Regions &amp; Poverty'!$F$3:$F$160,$B184,E$3:E$160)</f>
        <v>3.9721039721598589E-6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3.4646431430887317</v>
      </c>
      <c r="D185" s="37">
        <f>+SUMIF('Regions &amp; Poverty'!$F$3:$F$160,$B185,D$3:D$160)</f>
        <v>0.64461231798363328</v>
      </c>
      <c r="E185" s="37">
        <f>+SUMIF('Regions &amp; Poverty'!$F$3:$F$160,$B185,E$3:E$160)</f>
        <v>2.6077999958281663E-2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3.7961416249783344</v>
      </c>
      <c r="D186" s="38">
        <f t="shared" ref="D186" si="5">+SUM(D182:D185)</f>
        <v>0.65901644463604026</v>
      </c>
      <c r="E186" s="38">
        <f t="shared" ref="E186" si="6">+SUM(E182:E185)</f>
        <v>2.6239425099603194E-2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7.5717949765404705E-2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2.0827293697304294E-2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2.5564308383070378E-2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0.12210955184577937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0.16706121579354291</v>
      </c>
      <c r="D191" s="37">
        <f>+SUMIF('Regions &amp; Poverty'!$F$3:$F$160,$B191,D$3:D$160)</f>
        <v>1.649559228038492E-3</v>
      </c>
      <c r="E191" s="37">
        <f>+SUMIF('Regions &amp; Poverty'!$F$3:$F$160,$B191,E$3:E$160)</f>
        <v>3.5745825349038833E-6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0.4428552320594053</v>
      </c>
      <c r="D192" s="37">
        <f>+SUMIF('Regions &amp; Poverty'!$F$3:$F$160,$B192,D$3:D$160)</f>
        <v>2.3406326050761411E-3</v>
      </c>
      <c r="E192" s="37">
        <f>+SUMIF('Regions &amp; Poverty'!$F$3:$F$160,$B192,E$3:E$160)</f>
        <v>5.4436193559142854E-5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0.60991644785294818</v>
      </c>
      <c r="D193" s="38">
        <f t="shared" ref="D193" si="11">+SUM(D191:D192)</f>
        <v>3.9901918331146334E-3</v>
      </c>
      <c r="E193" s="38">
        <f t="shared" ref="E193" si="12">+SUM(E191:E192)</f>
        <v>5.8010776094046737E-5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6.0586812548346688E-3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8.8299212212407494E-4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1.6189982549337647E-2</v>
      </c>
      <c r="D196" s="37">
        <f>+SUMIF('Regions &amp; Poverty'!$F$3:$F$160,$B196,D$3:D$160)</f>
        <v>1.9096316543301537E-4</v>
      </c>
      <c r="E196" s="37">
        <f>+SUMIF('Regions &amp; Poverty'!$F$3:$F$160,$B196,E$3:E$160)</f>
        <v>2.6462404495284607E-6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0.23065728775328789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0.2477302624247496</v>
      </c>
      <c r="D198" s="38">
        <f t="shared" ref="D198" si="14">+SUM(D195:D197)</f>
        <v>1.9096316543301537E-4</v>
      </c>
      <c r="E198" s="38">
        <f t="shared" ref="E198" si="15">+SUM(E195:E197)</f>
        <v>2.6462404495284607E-6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0.16411976946002346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0.27329457080781999</v>
      </c>
      <c r="D201" s="37">
        <f t="shared" ref="D201:E201" si="19">+SUM(D198,D189)</f>
        <v>1.9096316543301537E-4</v>
      </c>
      <c r="E201" s="37">
        <f t="shared" si="19"/>
        <v>2.6462404495284607E-6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4.8275160384954949</v>
      </c>
      <c r="D202" s="37">
        <f t="shared" ref="D202:E202" si="21">+SUM(D173,D179,D182:D185,D193,D196)</f>
        <v>0.75456882808335846</v>
      </c>
      <c r="E202" s="37">
        <f t="shared" si="21"/>
        <v>4.2647828546944565E-2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4.6072419227559438</v>
      </c>
      <c r="D203" s="37">
        <f t="shared" ref="D203:E203" si="23">+SUM(D173,D174:D176,D183:D185,D193,D196)</f>
        <v>0.74736384836169878</v>
      </c>
      <c r="E203" s="37">
        <f t="shared" si="23"/>
        <v>4.2573959226749211E-2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5.2487403962140018</v>
      </c>
      <c r="D204" s="37">
        <f t="shared" ref="D204:E204" si="25">+SUM(D173,D179:D185,D190,D193:D194,D198)</f>
        <v>0.75456882808335846</v>
      </c>
      <c r="E204" s="37">
        <f t="shared" si="25"/>
        <v>4.2647828546944565E-2</v>
      </c>
      <c r="F204" s="3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SG25f'!$N$4:$N$157)</f>
        <v>0.1116403810809487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SG25f'!$N$4:$N$157)</f>
        <v>4.439345116715615E-2</v>
      </c>
      <c r="D4" s="7">
        <f>+IFERROR(+C4*('Regions &amp; Poverty'!$K4/100),"")</f>
        <v>1.3362428801314E-2</v>
      </c>
      <c r="E4" s="7">
        <f>+IFERROR(+C4*('Regions &amp; Poverty'!$K4/100)*('Regions &amp; Poverty'!$M4/100),"")</f>
        <v>1.2827931649261441E-3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SG25f'!$N$4:$N$157)</f>
        <v>1.9251370722470421E-3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SG25f'!$N$4:$N$157)</f>
        <v>6.4995229510523269E-3</v>
      </c>
      <c r="D6" s="7">
        <f>+IFERROR(+C6*('Regions &amp; Poverty'!$K6/100),"")</f>
        <v>1.1049189016788956E-4</v>
      </c>
      <c r="E6" s="7">
        <f>+IFERROR(+C6*('Regions &amp; Poverty'!$K6/100)*('Regions &amp; Poverty'!$M6/100),"")</f>
        <v>1.1049189016788957E-6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SG25f'!$N$4:$N$157)</f>
        <v>1.4198892233061886E-3</v>
      </c>
      <c r="D7" s="7">
        <f>+IFERROR(+C7*('Regions &amp; Poverty'!$K7/100),"")</f>
        <v>4.5436455145798034E-5</v>
      </c>
      <c r="E7" s="7">
        <f>+IFERROR(+C7*('Regions &amp; Poverty'!$K7/100)*('Regions &amp; Poverty'!$M7/100),"")</f>
        <v>1.3630936543739411E-7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SG25f'!$N$4:$N$157)</f>
        <v>3.7600540103649563E-2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SG25f'!$N$4:$N$157)</f>
        <v>3.6090394693264471E-3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SG25f'!$N$4:$N$157)</f>
        <v>6.6000142271390692E-3</v>
      </c>
      <c r="D10" s="7">
        <f>+IFERROR(+C10*('Regions &amp; Poverty'!$K10/100),"")</f>
        <v>3.3000071135695346E-5</v>
      </c>
      <c r="E10" s="7">
        <f>+IFERROR(+C10*('Regions &amp; Poverty'!$K10/100)*('Regions &amp; Poverty'!$M10/100),"")</f>
        <v>6.6000142271390687E-8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SG25f'!$N$4:$N$157)</f>
        <v>3.6045758876057064E-3</v>
      </c>
      <c r="D11" s="7">
        <f>+IFERROR(+C11*('Regions &amp; Poverty'!$K11/100),"")</f>
        <v>2.6565724291654057E-3</v>
      </c>
      <c r="E11" s="7">
        <f>+IFERROR(+C11*('Regions &amp; Poverty'!$K11/100)*('Regions &amp; Poverty'!$M11/100),"")</f>
        <v>8.6072946704959146E-4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SG25f'!$N$4:$N$157)</f>
        <v>3.1318595319996353E-2</v>
      </c>
      <c r="D12" s="7">
        <f>+IFERROR(+C12*('Regions &amp; Poverty'!$K12/100),"")</f>
        <v>1.5502704683398195E-2</v>
      </c>
      <c r="E12" s="7">
        <f>+IFERROR(+C12*('Regions &amp; Poverty'!$K12/100)*('Regions &amp; Poverty'!$M12/100),"")</f>
        <v>3.4726058490811952E-3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SG25f'!$N$4:$N$157)</f>
        <v>6.3819966487053209E-2</v>
      </c>
      <c r="D13" s="7">
        <f>+IFERROR(+C13*('Regions &amp; Poverty'!$K13/100),"")</f>
        <v>2.7889325354842256E-2</v>
      </c>
      <c r="E13" s="7">
        <f>+IFERROR(+C13*('Regions &amp; Poverty'!$K13/100)*('Regions &amp; Poverty'!$M13/100),"")</f>
        <v>3.0957151143874906E-3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SG25f'!$N$4:$N$157)</f>
        <v>6.4857425241097788</v>
      </c>
      <c r="D14" s="7">
        <f>+IFERROR(+C14*('Regions &amp; Poverty'!$K14/100),"")</f>
        <v>1.199862366960309</v>
      </c>
      <c r="E14" s="7">
        <f>+IFERROR(+C14*('Regions &amp; Poverty'!$K14/100)*('Regions &amp; Poverty'!$M14/100),"")</f>
        <v>3.9595458109690201E-2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SG25f'!$N$4:$N$157)</f>
        <v>1.5906683673672425E-3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SG25f'!$N$4:$N$157)</f>
        <v>1.1611193516817988E-2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SG25f'!$N$4:$N$157)</f>
        <v>1.5528324911377714E-3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SG25f'!$N$4:$N$157)</f>
        <v>4.8010209504249085E-3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SG25f'!$N$4:$N$157)</f>
        <v>1.7470089049822379E-4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SG25f'!$N$4:$N$157)</f>
        <v>5.4698353218753928E-4</v>
      </c>
      <c r="D20" s="7">
        <f>+IFERROR(+C20*('Regions &amp; Poverty'!$K20/100),"")</f>
        <v>3.8835830785315288E-5</v>
      </c>
      <c r="E20" s="7">
        <f>+IFERROR(+C20*('Regions &amp; Poverty'!$K20/100)*('Regions &amp; Poverty'!$M20/100),"")</f>
        <v>1.3204182467007199E-6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SG25f'!$N$4:$N$157)</f>
        <v>9.3885091732523629E-2</v>
      </c>
      <c r="D21" s="7">
        <f>+IFERROR(+C21*('Regions &amp; Poverty'!$K21/100),"")</f>
        <v>4.0370589444985155E-3</v>
      </c>
      <c r="E21" s="7">
        <f>+IFERROR(+C21*('Regions &amp; Poverty'!$K21/100)*('Regions &amp; Poverty'!$M21/100),"")</f>
        <v>8.0741178889970306E-5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SG25f'!$N$4:$N$157)</f>
        <v>2.02178379505079E-2</v>
      </c>
      <c r="D22" s="7">
        <f>+IFERROR(+C22*('Regions &amp; Poverty'!$K22/100),"")</f>
        <v>4.4479243491117387E-4</v>
      </c>
      <c r="E22" s="7">
        <f>+IFERROR(+C22*('Regions &amp; Poverty'!$K22/100)*('Regions &amp; Poverty'!$M22/100),"")</f>
        <v>1.7791697396446955E-6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SG25f'!$N$4:$N$157)</f>
        <v>4.8506260086537945E-4</v>
      </c>
      <c r="D23" s="7">
        <f>+IFERROR(+C23*('Regions &amp; Poverty'!$K23/100),"")</f>
        <v>8.8281393357499057E-5</v>
      </c>
      <c r="E23" s="7">
        <f>+IFERROR(+C23*('Regions &amp; Poverty'!$K23/100)*('Regions &amp; Poverty'!$M23/100),"")</f>
        <v>5.1203208147349453E-6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SG25f'!$N$4:$N$157)</f>
        <v>1.9461589554309413E-3</v>
      </c>
      <c r="D24" s="7">
        <f>+IFERROR(+C24*('Regions &amp; Poverty'!$K24/100),"")</f>
        <v>1.2903033874507139E-3</v>
      </c>
      <c r="E24" s="7">
        <f>+IFERROR(+C24*('Regions &amp; Poverty'!$K24/100)*('Regions &amp; Poverty'!$M24/100),"")</f>
        <v>4.2709042124618629E-4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SG25f'!$N$4:$N$157)</f>
        <v>9.1836015342394652E-4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SG25f'!$N$4:$N$157)</f>
        <v>2.1540083172123126E-3</v>
      </c>
      <c r="D26" s="7">
        <f>+IFERROR(+C26*('Regions &amp; Poverty'!$K26/100),"")</f>
        <v>2.8002108123760068E-5</v>
      </c>
      <c r="E26" s="7">
        <f>+IFERROR(+C26*('Regions &amp; Poverty'!$K26/100)*('Regions &amp; Poverty'!$M26/100),"")</f>
        <v>2.2401686499008056E-7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SG25f'!$N$4:$N$157)</f>
        <v>2.2800622170032252</v>
      </c>
      <c r="D27" s="7">
        <f>+IFERROR(+C27*('Regions &amp; Poverty'!$K27/100),"")</f>
        <v>7.2961990944103203E-2</v>
      </c>
      <c r="E27" s="7">
        <f>+IFERROR(+C27*('Regions &amp; Poverty'!$K27/100)*('Regions &amp; Poverty'!$M27/100),"")</f>
        <v>2.1888597283230963E-4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SG25f'!$N$4:$N$157)</f>
        <v>3.6148147166695306E-3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SG25f'!$N$4:$N$157)</f>
        <v>0.22729586010027777</v>
      </c>
      <c r="D29" s="7">
        <f>+IFERROR(+C29*('Regions &amp; Poverty'!$K29/100),"")</f>
        <v>6.3415544967977494E-2</v>
      </c>
      <c r="E29" s="7">
        <f>+IFERROR(+C29*('Regions &amp; Poverty'!$K29/100)*('Regions &amp; Poverty'!$M29/100),"")</f>
        <v>5.7073990471179746E-3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SG25f'!$N$4:$N$157)</f>
        <v>0.11336946173583605</v>
      </c>
      <c r="D30" s="7">
        <f>+IFERROR(+C30*('Regions &amp; Poverty'!$K30/100),"")</f>
        <v>2.7208670816600652E-2</v>
      </c>
      <c r="E30" s="7">
        <f>+IFERROR(+C30*('Regions &amp; Poverty'!$K30/100)*('Regions &amp; Poverty'!$M30/100),"")</f>
        <v>2.0950676528782501E-3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SG25f'!$N$4:$N$157)</f>
        <v>4.2082889027362534E-2</v>
      </c>
      <c r="D31" s="7">
        <f>+IFERROR(+C31*('Regions &amp; Poverty'!$K31/100),"")</f>
        <v>3.2445907440096511E-2</v>
      </c>
      <c r="E31" s="7">
        <f>+IFERROR(+C31*('Regions &amp; Poverty'!$K31/100)*('Regions &amp; Poverty'!$M31/100),"")</f>
        <v>1.2718795716517833E-2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SG25f'!$N$4:$N$157)</f>
        <v>1.0632514189731832E-2</v>
      </c>
      <c r="D32" s="7">
        <f>+IFERROR(+C32*('Regions &amp; Poverty'!$K32/100),"")</f>
        <v>3.9340302502007774E-3</v>
      </c>
      <c r="E32" s="7">
        <f>+IFERROR(+C32*('Regions &amp; Poverty'!$K32/100)*('Regions &amp; Poverty'!$M32/100),"")</f>
        <v>5.8617050727991578E-4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SG25f'!$N$4:$N$157)</f>
        <v>6.4809353713871356E-3</v>
      </c>
      <c r="D33" s="7">
        <f>+IFERROR(+C33*('Regions &amp; Poverty'!$K33/100),"")</f>
        <v>3.5645144542629245E-4</v>
      </c>
      <c r="E33" s="7">
        <f>+IFERROR(+C33*('Regions &amp; Poverty'!$K33/100)*('Regions &amp; Poverty'!$M33/100),"")</f>
        <v>7.8419317993784349E-6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SG25f'!$N$4:$N$157)</f>
        <v>3.3770338366072568E-3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SG25f'!$N$4:$N$157)</f>
        <v>8.8472554575941206E-3</v>
      </c>
      <c r="D35" s="7">
        <f>+IFERROR(+C35*('Regions &amp; Poverty'!$K35/100),"")</f>
        <v>1.4155608732150594E-4</v>
      </c>
      <c r="E35" s="7">
        <f>+IFERROR(+C35*('Regions &amp; Poverty'!$K35/100)*('Regions &amp; Poverty'!$M35/100),"")</f>
        <v>8.4933652392903568E-7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SG25f'!$N$4:$N$157)</f>
        <v>1.2211246033893321E-2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SG25f'!$N$4:$N$157)</f>
        <v>2.3901885320543371E-4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SG25f'!$N$4:$N$157)</f>
        <v>3.8940060682346972E-3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SG25f'!$N$4:$N$157)</f>
        <v>3.0063143326819194E-2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SG25f'!$N$4:$N$157)</f>
        <v>1.1642591534773629E-3</v>
      </c>
      <c r="D40" s="7">
        <f>+IFERROR(+C40*('Regions &amp; Poverty'!$K40/100),"")</f>
        <v>2.6195830953240667E-4</v>
      </c>
      <c r="E40" s="7">
        <f>+IFERROR(+C40*('Regions &amp; Poverty'!$K40/100)*('Regions &amp; Poverty'!$M40/100),"")</f>
        <v>1.96468732149305E-5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SG25f'!$N$4:$N$157)</f>
        <v>2.0934494508773136E-3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SG25f'!$N$4:$N$157)</f>
        <v>3.3801176644829976E-2</v>
      </c>
      <c r="D42" s="7">
        <f>+IFERROR(+C42*('Regions &amp; Poverty'!$K42/100),"")</f>
        <v>1.0816376526345593E-3</v>
      </c>
      <c r="E42" s="7">
        <f>+IFERROR(+C42*('Regions &amp; Poverty'!$K42/100)*('Regions &amp; Poverty'!$M42/100),"")</f>
        <v>5.4081882631727969E-6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SG25f'!$N$4:$N$157)</f>
        <v>7.6710022352429422E-2</v>
      </c>
      <c r="D43" s="7">
        <f>+IFERROR(+C43*('Regions &amp; Poverty'!$K43/100),"")</f>
        <v>3.8355011176214714E-4</v>
      </c>
      <c r="E43" s="7">
        <f>+IFERROR(+C43*('Regions &amp; Poverty'!$K43/100)*('Regions &amp; Poverty'!$M43/100),"")</f>
        <v>3.8355011176214717E-7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SG25f'!$N$4:$N$157)</f>
        <v>1.4243601041262802E-3</v>
      </c>
      <c r="D44" s="7">
        <f>+IFERROR(+C44*('Regions &amp; Poverty'!$K44/100),"")</f>
        <v>6.8369284998061455E-5</v>
      </c>
      <c r="E44" s="7">
        <f>+IFERROR(+C44*('Regions &amp; Poverty'!$K44/100)*('Regions &amp; Poverty'!$M44/100),"")</f>
        <v>1.5041242699573522E-6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SG25f'!$N$4:$N$157)</f>
        <v>0.92286052963422793</v>
      </c>
      <c r="D45" s="7">
        <f>+IFERROR(+C45*('Regions &amp; Poverty'!$K45/100),"")</f>
        <v>1.2920047414879191E-2</v>
      </c>
      <c r="E45" s="7">
        <f>+IFERROR(+C45*('Regions &amp; Poverty'!$K45/100)*('Regions &amp; Poverty'!$M45/100),"")</f>
        <v>2.5840094829758382E-5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SG25f'!$N$4:$N$157)</f>
        <v>1.0870772616099152E-3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SG25f'!$N$4:$N$157)</f>
        <v>5.4439308426999296E-2</v>
      </c>
      <c r="D47" s="7">
        <f>+IFERROR(+C47*('Regions &amp; Poverty'!$K47/100),"")</f>
        <v>1.8237168323044766E-2</v>
      </c>
      <c r="E47" s="7">
        <f>+IFERROR(+C47*('Regions &amp; Poverty'!$K47/100)*('Regions &amp; Poverty'!$M47/100),"")</f>
        <v>1.6413451490740289E-3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SG25f'!$N$4:$N$157)</f>
        <v>1.7767615984632958E-5</v>
      </c>
      <c r="D48" s="7">
        <f>+IFERROR(+C48*('Regions &amp; Poverty'!$K48/100),"")</f>
        <v>2.6651423976949438E-7</v>
      </c>
      <c r="E48" s="7">
        <f>+IFERROR(+C48*('Regions &amp; Poverty'!$K48/100)*('Regions &amp; Poverty'!$M48/100),"")</f>
        <v>5.3302847953898879E-10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SG25f'!$N$4:$N$157)</f>
        <v>2.0978269250756412E-3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SG25f'!$N$4:$N$157)</f>
        <v>3.8075563919491039E-2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SG25f'!$N$4:$N$157)</f>
        <v>7.6010216465397431E-3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SG25f'!$N$4:$N$157)</f>
        <v>2.3498684653618196E-3</v>
      </c>
      <c r="D52" s="7">
        <f>+IFERROR(+C52*('Regions &amp; Poverty'!$K52/100),"")</f>
        <v>1.9503908262503104E-4</v>
      </c>
      <c r="E52" s="7">
        <f>+IFERROR(+C52*('Regions &amp; Poverty'!$K52/100)*('Regions &amp; Poverty'!$M52/100),"")</f>
        <v>4.2908598177506831E-6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SG25f'!$N$4:$N$157)</f>
        <v>0.17456841740180201</v>
      </c>
      <c r="D53" s="7">
        <f>+IFERROR(+C53*('Regions &amp; Poverty'!$K53/100),"")</f>
        <v>2.3741304766645075E-2</v>
      </c>
      <c r="E53" s="7">
        <f>+IFERROR(+C53*('Regions &amp; Poverty'!$K53/100)*('Regions &amp; Poverty'!$M53/100),"")</f>
        <v>9.4965219066580307E-4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SG25f'!$N$4:$N$157)</f>
        <v>0.13847227687708277</v>
      </c>
      <c r="D54" s="7">
        <f>+IFERROR(+C54*('Regions &amp; Poverty'!$K54/100),"")</f>
        <v>4.8880713737610215E-2</v>
      </c>
      <c r="E54" s="7">
        <f>+IFERROR(+C54*('Regions &amp; Poverty'!$K54/100)*('Regions &amp; Poverty'!$M54/100),"")</f>
        <v>5.0347135149738523E-3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SG25f'!$N$4:$N$157)</f>
        <v>8.7228719129318136E-3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SG25f'!$N$4:$N$157)</f>
        <v>4.4835176726917524E-3</v>
      </c>
      <c r="D56" s="7">
        <f>+IFERROR(+C56*('Regions &amp; Poverty'!$K56/100),"")</f>
        <v>3.0084403583761654E-3</v>
      </c>
      <c r="E56" s="7">
        <f>+IFERROR(+C56*('Regions &amp; Poverty'!$K56/100)*('Regions &amp; Poverty'!$M56/100),"")</f>
        <v>9.1757430930473037E-4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SG25f'!$N$4:$N$157)</f>
        <v>7.7590789117463069E-3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SG25f'!$N$4:$N$157)</f>
        <v>4.7348975388171672E-3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SG25f'!$N$4:$N$157)</f>
        <v>8.0443243991080703E-7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SG25f'!$N$4:$N$157)</f>
        <v>7.0398515432631186E-5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SG25f'!$N$4:$N$157)</f>
        <v>7.0731130783886851E-3</v>
      </c>
      <c r="D61" s="7">
        <f>+IFERROR(+C61*('Regions &amp; Poverty'!$K61/100),"")</f>
        <v>6.7194574244692508E-4</v>
      </c>
      <c r="E61" s="7">
        <f>+IFERROR(+C61*('Regions &amp; Poverty'!$K61/100)*('Regions &amp; Poverty'!$M61/100),"")</f>
        <v>1.88144807885139E-5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SG25f'!$N$4:$N$157)</f>
        <v>3.0582357277132584E-3</v>
      </c>
      <c r="D62" s="7">
        <f>+IFERROR(+C62*('Regions &amp; Poverty'!$K62/100),"")</f>
        <v>5.4436595953296003E-4</v>
      </c>
      <c r="E62" s="7">
        <f>+IFERROR(+C62*('Regions &amp; Poverty'!$K62/100)*('Regions &amp; Poverty'!$M62/100),"")</f>
        <v>3.4839421410109441E-5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SG25f'!$N$4:$N$157)</f>
        <v>4.7216173947520349E-3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SG25f'!$N$4:$N$157)</f>
        <v>2.3724649312615652E-3</v>
      </c>
      <c r="D64" s="7">
        <f>+IFERROR(+C64*('Regions &amp; Poverty'!$K64/100),"")</f>
        <v>5.9074376788412967E-4</v>
      </c>
      <c r="E64" s="7">
        <f>+IFERROR(+C64*('Regions &amp; Poverty'!$K64/100)*('Regions &amp; Poverty'!$M64/100),"")</f>
        <v>4.7259501430730375E-5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SG25f'!$N$4:$N$157)</f>
        <v>2.1007206749248386E-3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SG25f'!$N$4:$N$157)</f>
        <v>9.7346199338476644</v>
      </c>
      <c r="D66" s="7">
        <f>+IFERROR(+C66*('Regions &amp; Poverty'!$K66/100),"")</f>
        <v>0.73009649503857477</v>
      </c>
      <c r="E66" s="7">
        <f>+IFERROR(+C66*('Regions &amp; Poverty'!$K66/100)*('Regions &amp; Poverty'!$M66/100),"")</f>
        <v>9.4912544355014727E-3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SG25f'!$N$4:$N$157)</f>
        <v>22.783091204851054</v>
      </c>
      <c r="D67" s="7">
        <f>+IFERROR(+C67*('Regions &amp; Poverty'!$K67/100),"")</f>
        <v>4.8300153354284232</v>
      </c>
      <c r="E67" s="7">
        <f>+IFERROR(+C67*('Regions &amp; Poverty'!$K67/100)*('Regions &amp; Poverty'!$M67/100),"")</f>
        <v>0.20769065942342219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SG25f'!$N$4:$N$157)</f>
        <v>2.1507690671915629E-3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SG25f'!$N$4:$N$157)</f>
        <v>1.1150017443562243</v>
      </c>
      <c r="D69" s="7">
        <f>+IFERROR(+C69*('Regions &amp; Poverty'!$K69/100),"")</f>
        <v>3.3450052330686732E-3</v>
      </c>
      <c r="E69" s="7">
        <f>+IFERROR(+C69*('Regions &amp; Poverty'!$K69/100)*('Regions &amp; Poverty'!$M69/100),"")</f>
        <v>3.3450052330686732E-6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SG25f'!$N$4:$N$157)</f>
        <v>7.7857227585530653E-2</v>
      </c>
      <c r="D70" s="7">
        <f>+IFERROR(+C70*('Regions &amp; Poverty'!$K70/100),"")</f>
        <v>1.9464306896382665E-3</v>
      </c>
      <c r="E70" s="7">
        <f>+IFERROR(+C70*('Regions &amp; Poverty'!$K70/100)*('Regions &amp; Poverty'!$M70/100),"")</f>
        <v>7.7857227585530655E-6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SG25f'!$N$4:$N$157)</f>
        <v>1.5906912231953435E-4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SG25f'!$N$4:$N$157)</f>
        <v>6.0643658456522809E-2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SG25f'!$N$4:$N$157)</f>
        <v>0.10805026160773283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SG25f'!$N$4:$N$157)</f>
        <v>1.1990839582984502E-3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SG25f'!$N$4:$N$157)</f>
        <v>1.3496313321724735E-2</v>
      </c>
      <c r="D75" s="7">
        <f>+IFERROR(+C75*('Regions &amp; Poverty'!$K75/100),"")</f>
        <v>1.3496313321724735E-5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SG25f'!$N$4:$N$157)</f>
        <v>0.27098175876812625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SG25f'!$N$4:$N$157)</f>
        <v>9.5146403079829564E-2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SG25f'!$N$4:$N$157)</f>
        <v>4.1059359103669771E-2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SG25f'!$N$4:$N$157)</f>
        <v>1.6424653102202328E-3</v>
      </c>
      <c r="D79" s="7">
        <f>+IFERROR(+C79*('Regions &amp; Poverty'!$K79/100),"")</f>
        <v>4.106163275550582E-5</v>
      </c>
      <c r="E79" s="7">
        <f>+IFERROR(+C79*('Regions &amp; Poverty'!$K79/100)*('Regions &amp; Poverty'!$M79/100),"")</f>
        <v>2.0530816377752911E-7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SG25f'!$N$4:$N$157)</f>
        <v>8.0892984986268429E-2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SG25f'!$N$4:$N$157)</f>
        <v>0.11916678595351182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SG25f'!$N$4:$N$157)</f>
        <v>4.0131549582436497E-2</v>
      </c>
      <c r="D82" s="7">
        <f>+IFERROR(+C82*('Regions &amp; Poverty'!$K82/100),"")</f>
        <v>9.1098617552130834E-3</v>
      </c>
      <c r="E82" s="7">
        <f>+IFERROR(+C82*('Regions &amp; Poverty'!$K82/100)*('Regions &amp; Poverty'!$M82/100),"")</f>
        <v>4.7371281127108036E-4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SG25f'!$N$4:$N$157)</f>
        <v>1.5127367137835728E-2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SG25f'!$N$4:$N$157)</f>
        <v>1.1356189194775051E-2</v>
      </c>
      <c r="D84" s="7">
        <f>+IFERROR(+C84*('Regions &amp; Poverty'!$K84/100),"")</f>
        <v>4.3834890291831697E-3</v>
      </c>
      <c r="E84" s="7">
        <f>+IFERROR(+C84*('Regions &amp; Poverty'!$K84/100)*('Regions &amp; Poverty'!$M84/100),"")</f>
        <v>5.1286821641443085E-4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SG25f'!$N$4:$N$157)</f>
        <v>3.2792714548438184E-2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SG25f'!$N$4:$N$157)</f>
        <v>0.49182200153143951</v>
      </c>
      <c r="D86" s="7">
        <f>+IFERROR(+C86*('Regions &amp; Poverty'!$K86/100),"")</f>
        <v>1.5738304049006065E-2</v>
      </c>
      <c r="E86" s="7">
        <f>+IFERROR(+C86*('Regions &amp; Poverty'!$K86/100)*('Regions &amp; Poverty'!$M86/100),"")</f>
        <v>4.7214912147018194E-5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SG25f'!$N$4:$N$157)</f>
        <v>6.8099149012001631E-5</v>
      </c>
      <c r="D87" s="7">
        <f>+IFERROR(+C87*('Regions &amp; Poverty'!$K87/100),"")</f>
        <v>4.065519196016497E-5</v>
      </c>
      <c r="E87" s="7">
        <f>+IFERROR(+C87*('Regions &amp; Poverty'!$K87/100)*('Regions &amp; Poverty'!$M87/100),"")</f>
        <v>1.2928351043332461E-5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SG25f'!$N$4:$N$157)</f>
        <v>1.1786800699234868E-3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SG25f'!$N$4:$N$157)</f>
        <v>6.9454894882387125E-2</v>
      </c>
      <c r="D89" s="7">
        <f>+IFERROR(+C89*('Regions &amp; Poverty'!$K89/100),"")</f>
        <v>5.4035908218497186E-2</v>
      </c>
      <c r="E89" s="7">
        <f>+IFERROR(+C89*('Regions &amp; Poverty'!$K89/100)*('Regions &amp; Poverty'!$M89/100),"")</f>
        <v>2.1182076021650897E-2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SG25f'!$N$4:$N$157)</f>
        <v>0.28014574552828581</v>
      </c>
      <c r="D90" s="7">
        <f>+IFERROR(+C90*('Regions &amp; Poverty'!$K90/100),"")</f>
        <v>8.4043723658485739E-3</v>
      </c>
      <c r="E90" s="7">
        <f>+IFERROR(+C90*('Regions &amp; Poverty'!$K90/100)*('Regions &amp; Poverty'!$M90/100),"")</f>
        <v>6.7234978926788589E-5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SG25f'!$N$4:$N$157)</f>
        <v>6.7879599787549705E-2</v>
      </c>
      <c r="D91" s="7">
        <f>+IFERROR(+C91*('Regions &amp; Poverty'!$K91/100),"")</f>
        <v>3.3464642695262004E-2</v>
      </c>
      <c r="E91" s="7">
        <f>+IFERROR(+C91*('Regions &amp; Poverty'!$K91/100)*('Regions &amp; Poverty'!$M91/100),"")</f>
        <v>5.0866256896798245E-3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SG25f'!$N$4:$N$157)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SG25f'!$N$4:$N$157)</f>
        <v>2.6363748540632931E-3</v>
      </c>
      <c r="D93" s="7">
        <f>+IFERROR(+C93*('Regions &amp; Poverty'!$K93/100),"")</f>
        <v>5.2727497081265864E-6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SG25f'!$N$4:$N$157)</f>
        <v>5.4342528131224678E-2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SG25f'!$N$4:$N$157)</f>
        <v>1.9758173663089355E-2</v>
      </c>
      <c r="D95" s="7">
        <f>+IFERROR(+C95*('Regions &amp; Poverty'!$K95/100),"")</f>
        <v>1.3573865306542388E-2</v>
      </c>
      <c r="E95" s="7">
        <f>+IFERROR(+C95*('Regions &amp; Poverty'!$K95/100)*('Regions &amp; Poverty'!$M95/100),"")</f>
        <v>4.2621937062543094E-3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SG25f'!$N$4:$N$157)</f>
        <v>2.1047369994712479E-2</v>
      </c>
      <c r="D96" s="7">
        <f>+IFERROR(+C96*('Regions &amp; Poverty'!$K96/100),"")</f>
        <v>1.2417948296880364E-3</v>
      </c>
      <c r="E96" s="7">
        <f>+IFERROR(+C96*('Regions &amp; Poverty'!$K96/100)*('Regions &amp; Poverty'!$M96/100),"")</f>
        <v>1.7385127615632509E-5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SG25f'!$N$4:$N$157)</f>
        <v>9.0632642380995485E-3</v>
      </c>
      <c r="D97" s="7">
        <f>+IFERROR(+C97*('Regions &amp; Poverty'!$K97/100),"")</f>
        <v>6.4258543448125803E-3</v>
      </c>
      <c r="E97" s="7">
        <f>+IFERROR(+C97*('Regions &amp; Poverty'!$K97/100)*('Regions &amp; Poverty'!$M97/100),"")</f>
        <v>2.139809496822589E-3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SG25f'!$N$4:$N$157)</f>
        <v>0.66027730912392713</v>
      </c>
      <c r="D98" s="7">
        <f>+IFERROR(+C98*('Regions &amp; Poverty'!$K98/100),"")</f>
        <v>1.9808319273717815E-3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SG25f'!$N$4:$N$157)</f>
        <v>2.749182289459229E-4</v>
      </c>
      <c r="D99" s="7">
        <f>+IFERROR(+C99*('Regions &amp; Poverty'!$K99/100),"")</f>
        <v>6.2131519741778578E-5</v>
      </c>
      <c r="E99" s="7">
        <f>+IFERROR(+C99*('Regions &amp; Poverty'!$K99/100)*('Regions &amp; Poverty'!$M99/100),"")</f>
        <v>4.1628118226991648E-6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SG25f'!$N$4:$N$157)</f>
        <v>3.3410790176380288E-2</v>
      </c>
      <c r="D100" s="7">
        <f>+IFERROR(+C100*('Regions &amp; Poverty'!$K100/100),"")</f>
        <v>1.5201909530253032E-2</v>
      </c>
      <c r="E100" s="7">
        <f>+IFERROR(+C100*('Regions &amp; Poverty'!$K100/100)*('Regions &amp; Poverty'!$M100/100),"")</f>
        <v>2.0674596961144124E-3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SG25f'!$N$4:$N$157)</f>
        <v>5.3678392901564758</v>
      </c>
      <c r="D101" s="7">
        <f>+IFERROR(+C101*('Regions &amp; Poverty'!$K101/100),"")</f>
        <v>2.8717940202337147</v>
      </c>
      <c r="E101" s="7">
        <f>+IFERROR(+C101*('Regions &amp; Poverty'!$K101/100)*('Regions &amp; Poverty'!$M101/100),"")</f>
        <v>0.6260510964109498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SG25f'!$N$4:$N$157)</f>
        <v>3.8404193090050965E-3</v>
      </c>
      <c r="D102" s="7">
        <f>+IFERROR(+C102*('Regions &amp; Poverty'!$K102/100),"")</f>
        <v>1.3825509512418348E-4</v>
      </c>
      <c r="E102" s="7">
        <f>+IFERROR(+C102*('Regions &amp; Poverty'!$K102/100)*('Regions &amp; Poverty'!$M102/100),"")</f>
        <v>1.2442958561176515E-6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SG25f'!$N$4:$N$157)</f>
        <v>7.227776159214605E-3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SG25f'!$N$4:$N$157)</f>
        <v>2.915312884817649E-3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SG25f'!$N$4:$N$157)</f>
        <v>0.14933144460378181</v>
      </c>
      <c r="D105" s="7">
        <f>+IFERROR(+C105*('Regions &amp; Poverty'!$K105/100),"")</f>
        <v>2.239971669056727E-2</v>
      </c>
      <c r="E105" s="7">
        <f>+IFERROR(+C105*('Regions &amp; Poverty'!$K105/100)*('Regions &amp; Poverty'!$M105/100),"")</f>
        <v>6.7199150071701812E-4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SG25f'!$N$4:$N$157)</f>
        <v>4.0498136565515563E-4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SG25f'!$N$4:$N$157)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SG25f'!$N$4:$N$157)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SG25f'!$N$4:$N$157)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SG25f'!$N$4:$N$157)</f>
        <v>3.986209699330347E-5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SG25f'!$N$4:$N$157)</f>
        <v>0.32990414212952751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SG25f'!$N$4:$N$157)</f>
        <v>2.2411867504381187</v>
      </c>
      <c r="D112" s="7">
        <f>+IFERROR(+C112*('Regions &amp; Poverty'!$K112/100),"")</f>
        <v>0.13671239177672523</v>
      </c>
      <c r="E112" s="7">
        <f>+IFERROR(+C112*('Regions &amp; Poverty'!$K112/100)*('Regions &amp; Poverty'!$M112/100),"")</f>
        <v>1.2304115259905272E-3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SG25f'!$N$4:$N$157)</f>
        <v>1.2890550961333909E-2</v>
      </c>
      <c r="D113" s="7">
        <f>+IFERROR(+C113*('Regions &amp; Poverty'!$K113/100),"")</f>
        <v>2.8359212114934603E-4</v>
      </c>
      <c r="E113" s="7">
        <f>+IFERROR(+C113*('Regions &amp; Poverty'!$K113/100)*('Regions &amp; Poverty'!$M113/100),"")</f>
        <v>1.7015527268960761E-6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SG25f'!$N$4:$N$157)</f>
        <v>5.3530621827950556E-3</v>
      </c>
      <c r="D114" s="7">
        <f>+IFERROR(+C114*('Regions &amp; Poverty'!$K114/100),"")</f>
        <v>1.6059186548385165E-4</v>
      </c>
      <c r="E114" s="7">
        <f>+IFERROR(+C114*('Regions &amp; Poverty'!$K114/100)*('Regions &amp; Poverty'!$M114/100),"")</f>
        <v>1.2847349238708133E-6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SG25f'!$N$4:$N$157)</f>
        <v>1.1743903856220204</v>
      </c>
      <c r="D115" s="7">
        <f>+IFERROR(+C115*('Regions &amp; Poverty'!$K115/100),"")</f>
        <v>9.74744020066277E-2</v>
      </c>
      <c r="E115" s="7">
        <f>+IFERROR(+C115*('Regions &amp; Poverty'!$K115/100)*('Regions &amp; Poverty'!$M115/100),"")</f>
        <v>1.5595904321060432E-3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SG25f'!$N$4:$N$157)</f>
        <v>1.213224922797092E-4</v>
      </c>
      <c r="D116" s="7">
        <f>+IFERROR(+C116*('Regions &amp; Poverty'!$K116/100),"")</f>
        <v>4.61025470662895E-5</v>
      </c>
      <c r="E116" s="7">
        <f>+IFERROR(+C116*('Regions &amp; Poverty'!$K116/100)*('Regions &amp; Poverty'!$M116/100),"")</f>
        <v>6.8231769658108472E-6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SG25f'!$N$4:$N$157)</f>
        <v>9.7100168091259938E-3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SG25f'!$N$4:$N$157)</f>
        <v>3.707623001217069E-2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SG25f'!$N$4:$N$157)</f>
        <v>3.7311121679550873E-3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SG25f'!$N$4:$N$157)</f>
        <v>3.1448562396060138E-4</v>
      </c>
      <c r="D120" s="7">
        <f>+IFERROR(+C120*('Regions &amp; Poverty'!$K120/100),"")</f>
        <v>7.8621405990150341E-6</v>
      </c>
      <c r="E120" s="7">
        <f>+IFERROR(+C120*('Regions &amp; Poverty'!$K120/100)*('Regions &amp; Poverty'!$M120/100),"")</f>
        <v>5.5034984193105232E-8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SG25f'!$N$4:$N$157)</f>
        <v>5.2633217590170667E-3</v>
      </c>
      <c r="D121" s="7">
        <f>+IFERROR(+C121*('Regions &amp; Poverty'!$K121/100),"")</f>
        <v>1.0526643518034134E-5</v>
      </c>
      <c r="E121" s="7">
        <f>+IFERROR(+C121*('Regions &amp; Poverty'!$K121/100)*('Regions &amp; Poverty'!$M121/100),"")</f>
        <v>1.0526643518034133E-8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SG25f'!$N$4:$N$157)</f>
        <v>0.22966621355694389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SG25f'!$N$4:$N$157)</f>
        <v>2.0440381917118632E-2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SG25f'!$N$4:$N$157)</f>
        <v>0.85948192291180203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SG25f'!$N$4:$N$157)</f>
        <v>9.227739623256459E-3</v>
      </c>
      <c r="D125" s="7">
        <f>+IFERROR(+C125*('Regions &amp; Poverty'!$K125/100),"")</f>
        <v>5.5735547324469014E-3</v>
      </c>
      <c r="E125" s="7">
        <f>+IFERROR(+C125*('Regions &amp; Poverty'!$K125/100)*('Regions &amp; Poverty'!$M125/100),"")</f>
        <v>1.3209324715899155E-3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SG25f'!$N$4:$N$157)</f>
        <v>0.18626162505647542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SG25f'!$N$4:$N$157)</f>
        <v>6.3931128179796126E-2</v>
      </c>
      <c r="D127" s="7">
        <f>+IFERROR(+C127*('Regions &amp; Poverty'!$K127/100),"")</f>
        <v>9.5257380987896229E-3</v>
      </c>
      <c r="E127" s="7">
        <f>+IFERROR(+C127*('Regions &amp; Poverty'!$K127/100)*('Regions &amp; Poverty'!$M127/100),"")</f>
        <v>3.8102952395158493E-4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SG25f'!$N$4:$N$157)</f>
        <v>6.5533270463389581E-2</v>
      </c>
      <c r="D128" s="7">
        <f>+IFERROR(+C128*('Regions &amp; Poverty'!$K128/100),"")</f>
        <v>2.490264277608804E-2</v>
      </c>
      <c r="E128" s="7">
        <f>+IFERROR(+C128*('Regions &amp; Poverty'!$K128/100)*('Regions &amp; Poverty'!$M128/100),"")</f>
        <v>3.1875382753392694E-3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SG25f'!$N$4:$N$157)</f>
        <v>9.9083495053442731E-6</v>
      </c>
      <c r="D129" s="7">
        <f>+IFERROR(+C129*('Regions &amp; Poverty'!$K129/100),"")</f>
        <v>2.4869957258414126E-6</v>
      </c>
      <c r="E129" s="7">
        <f>+IFERROR(+C129*('Regions &amp; Poverty'!$K129/100)*('Regions &amp; Poverty'!$M129/100),"")</f>
        <v>1.6911570935721608E-7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SG25f'!$N$4:$N$157)</f>
        <v>2.8074948319043096E-2</v>
      </c>
      <c r="D130" s="7">
        <f>+IFERROR(+C130*('Regions &amp; Poverty'!$K130/100),"")</f>
        <v>1.4683197970859541E-2</v>
      </c>
      <c r="E130" s="7">
        <f>+IFERROR(+C130*('Regions &amp; Poverty'!$K130/100)*('Regions &amp; Poverty'!$M130/100),"")</f>
        <v>2.4520940611335428E-3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SG25f'!$N$4:$N$157)</f>
        <v>2.9455251909521257E-3</v>
      </c>
      <c r="D131" s="7">
        <f>+IFERROR(+C131*('Regions &amp; Poverty'!$K131/100),"")</f>
        <v>9.4256806110468023E-5</v>
      </c>
      <c r="E131" s="7">
        <f>+IFERROR(+C131*('Regions &amp; Poverty'!$K131/100)*('Regions &amp; Poverty'!$M131/100),"")</f>
        <v>3.7702722444187212E-7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SG25f'!$N$4:$N$157)</f>
        <v>2.0161385116810769E-4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SG25f'!$N$4:$N$157)</f>
        <v>6.0129102131132456E-2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SG25f'!$N$4:$N$157)</f>
        <v>1.6649419195567561E-3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SG25f'!$N$4:$N$157)</f>
        <v>6.3929895043847852E-4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SG25f'!$N$4:$N$157)</f>
        <v>4.3649520286652673E-3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SG25f'!$N$4:$N$157)</f>
        <v>7.1179534745485987E-5</v>
      </c>
      <c r="D137" s="7">
        <f>+IFERROR(+C137*('Regions &amp; Poverty'!$K137/100),"")</f>
        <v>2.9895404593104114E-5</v>
      </c>
      <c r="E137" s="7">
        <f>+IFERROR(+C137*('Regions &amp; Poverty'!$K137/100)*('Regions &amp; Poverty'!$M137/100),"")</f>
        <v>4.9626371624552832E-6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SG25f'!$N$4:$N$157)</f>
        <v>3.9932720978689322E-2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SG25f'!$N$4:$N$157)</f>
        <v>8.6312798292416098E-3</v>
      </c>
      <c r="D139" s="7">
        <f>+IFERROR(+C139*('Regions &amp; Poverty'!$K139/100),"")</f>
        <v>3.3144114544287782E-3</v>
      </c>
      <c r="E139" s="7">
        <f>+IFERROR(+C139*('Regions &amp; Poverty'!$K139/100)*('Regions &amp; Poverty'!$M139/100),"")</f>
        <v>5.071049525276031E-4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SG25f'!$N$4:$N$157)</f>
        <v>1.4627544538889498E-2</v>
      </c>
      <c r="D140" s="7">
        <f>+IFERROR(+C140*('Regions &amp; Poverty'!$K140/100),"")</f>
        <v>7.1821243685947439E-3</v>
      </c>
      <c r="E140" s="7">
        <f>+IFERROR(+C140*('Regions &amp; Poverty'!$K140/100)*('Regions &amp; Poverty'!$M140/100),"")</f>
        <v>1.429242749350354E-3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SG25f'!$N$4:$N$157)</f>
        <v>2.3829070539727333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SG25f'!$N$4:$N$157)</f>
        <v>2.5471573641023398E-3</v>
      </c>
      <c r="D142" s="7">
        <f>+IFERROR(+C142*('Regions &amp; Poverty'!$K142/100),"")</f>
        <v>1.1971639611280997E-4</v>
      </c>
      <c r="E142" s="7">
        <f>+IFERROR(+C142*('Regions &amp; Poverty'!$K142/100)*('Regions &amp; Poverty'!$M142/100),"")</f>
        <v>1.1971639611280997E-6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SG25f'!$N$4:$N$157)</f>
        <v>2.0809870448312447E-2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SG25f'!$N$4:$N$157)</f>
        <v>2.6081755959008472E-3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SG25f'!$N$4:$N$157)</f>
        <v>3.0957212529049139E-2</v>
      </c>
      <c r="D145" s="7">
        <f>+IFERROR(+C145*('Regions &amp; Poverty'!$K145/100),"")</f>
        <v>6.191442505809828E-4</v>
      </c>
      <c r="E145" s="7">
        <f>+IFERROR(+C145*('Regions &amp; Poverty'!$K145/100)*('Regions &amp; Poverty'!$M145/100),"")</f>
        <v>2.4765770023239312E-6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SG25f'!$N$4:$N$157)</f>
        <v>0.45667523922136977</v>
      </c>
      <c r="D146" s="7">
        <f>+IFERROR(+C146*('Regions &amp; Poverty'!$K146/100),"")</f>
        <v>1.3700257176641093E-3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SG25f'!$N$4:$N$157)</f>
        <v>0.12599267225678315</v>
      </c>
      <c r="D147" s="7">
        <f>+IFERROR(+C147*('Regions &amp; Poverty'!$K147/100),"")</f>
        <v>6.1862402078080525E-2</v>
      </c>
      <c r="E147" s="7">
        <f>+IFERROR(+C147*('Regions &amp; Poverty'!$K147/100)*('Regions &amp; Poverty'!$M147/100),"")</f>
        <v>9.5268099200244011E-3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SG25f'!$N$4:$N$157)</f>
        <v>3.5307616359142958E-2</v>
      </c>
      <c r="D148" s="7">
        <f>+IFERROR(+C148*('Regions &amp; Poverty'!$K148/100),"")</f>
        <v>1.2216435260263465E-2</v>
      </c>
      <c r="E148" s="7">
        <f>+IFERROR(+C148*('Regions &amp; Poverty'!$K148/100)*('Regions &amp; Poverty'!$M148/100),"")</f>
        <v>1.2582928318071369E-3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SG25f'!$N$4:$N$157)</f>
        <v>2.5773764238254348E-2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SG25f'!$N$4:$N$157)</f>
        <v>4.7919628272416935E-2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SG25f'!$N$4:$N$157)</f>
        <v>5.4627207172756583E-4</v>
      </c>
      <c r="D151" s="7">
        <f>+IFERROR(+C151*('Regions &amp; Poverty'!$K151/100),"")</f>
        <v>1.6388162151826975E-6</v>
      </c>
      <c r="E151" s="7">
        <f>+IFERROR(+C151*('Regions &amp; Poverty'!$K151/100)*('Regions &amp; Poverty'!$M151/100),"")</f>
        <v>1.6388162151826977E-9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SG25f'!$N$4:$N$157)</f>
        <v>0.11817298064610833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SG25f'!$N$4:$N$157)</f>
        <v>2.9739194683016987E-2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SG25f'!$N$4:$N$157)</f>
        <v>3.1784664124161754E-3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SG25f'!$N$4:$N$157)</f>
        <v>1.7259436173875986</v>
      </c>
      <c r="D155" s="7">
        <f>+IFERROR(+C155*('Regions &amp; Poverty'!$K155/100),"")</f>
        <v>4.8326421286852758E-2</v>
      </c>
      <c r="E155" s="7">
        <f>+IFERROR(+C155*('Regions &amp; Poverty'!$K155/100)*('Regions &amp; Poverty'!$M155/100),"")</f>
        <v>2.8995852772111658E-4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SG25f'!$N$4:$N$157)</f>
        <v>5.3594698735928532E-6</v>
      </c>
      <c r="D156" s="7">
        <f>+IFERROR(+C156*('Regions &amp; Poverty'!$K156/100),"")</f>
        <v>7.0209055344066376E-7</v>
      </c>
      <c r="E156" s="7">
        <f>+IFERROR(+C156*('Regions &amp; Poverty'!$K156/100)*('Regions &amp; Poverty'!$M156/100),"")</f>
        <v>2.3168988263541904E-8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SG25f'!$N$4:$N$157)</f>
        <v>1.7685219617026592E-2</v>
      </c>
      <c r="D157" s="7">
        <f>+IFERROR(+C157*('Regions &amp; Poverty'!$K157/100),"")</f>
        <v>3.3248212880009993E-3</v>
      </c>
      <c r="E157" s="7">
        <f>+IFERROR(+C157*('Regions &amp; Poverty'!$K157/100)*('Regions &amp; Poverty'!$M157/100),"")</f>
        <v>1.4961695796004496E-4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SG25f'!$N$4:$N$157)</f>
        <v>0.10466763990910008</v>
      </c>
      <c r="D158" s="7">
        <f>+IFERROR(+C158*('Regions &amp; Poverty'!$K158/100),"")</f>
        <v>1.7374828224910613E-2</v>
      </c>
      <c r="E158" s="7">
        <f>+IFERROR(+C158*('Regions &amp; Poverty'!$K158/100)*('Regions &amp; Poverty'!$M158/100),"")</f>
        <v>8.5136658302062006E-4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SG25f'!$N$4:$N$157)</f>
        <v>1.4180760948001444E-2</v>
      </c>
      <c r="D159" s="7">
        <f>+IFERROR(+C159*('Regions &amp; Poverty'!$K159/100),"")</f>
        <v>8.153937545100829E-3</v>
      </c>
      <c r="E159" s="7">
        <f>+IFERROR(+C159*('Regions &amp; Poverty'!$K159/100)*('Regions &amp; Poverty'!$M159/100),"")</f>
        <v>2.4054115758047443E-3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SG25f'!$N$4:$N$157)</f>
        <v>2.3789997010822102E-3</v>
      </c>
      <c r="D160" s="7">
        <f>+IFERROR(+C160*('Regions &amp; Poverty'!$K160/100),"")</f>
        <v>5.0910593603159299E-4</v>
      </c>
      <c r="E160" s="7">
        <f>+IFERROR(+C160*('Regions &amp; Poverty'!$K160/100)*('Regions &amp; Poverty'!$M160/100),"")</f>
        <v>2.6473508673642838E-5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" si="0">+SUM(C3:C160)</f>
        <v>63.593387857356994</v>
      </c>
      <c r="D162" s="37">
        <f t="shared" ref="D162:E162" si="1">+SUM(D3:D160)</f>
        <v>10.653780970189988</v>
      </c>
      <c r="E162" s="37">
        <f t="shared" si="1"/>
        <v>0.98524737758995362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0.36240852771982834</v>
      </c>
      <c r="D167" s="37">
        <f>+SUMIF('Regions &amp; Poverty'!$F$3:$F$160,$B167,D$3:D$160)</f>
        <v>0.14341815422817195</v>
      </c>
      <c r="E167" s="37">
        <f>+SUMIF('Regions &amp; Poverty'!$F$3:$F$160,$B167,E$3:E$160)</f>
        <v>2.7143832335400336E-2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0.21002267784672568</v>
      </c>
      <c r="D168" s="37">
        <f>+SUMIF('Regions &amp; Poverty'!$F$3:$F$160,$B168,D$3:D$160)</f>
        <v>4.8471427153242569E-2</v>
      </c>
      <c r="E168" s="37">
        <f>+SUMIF('Regions &amp; Poverty'!$F$3:$F$160,$B168,E$3:E$160)</f>
        <v>5.4819763166871881E-3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0.22040299285532855</v>
      </c>
      <c r="D170" s="37">
        <f>+SUMIF('Regions &amp; Poverty'!$F$3:$F$160,$B170,D$3:D$160)</f>
        <v>0.10029446308554775</v>
      </c>
      <c r="E170" s="37">
        <f>+SUMIF('Regions &amp; Poverty'!$F$3:$F$160,$B170,E$3:E$160)</f>
        <v>3.0894505013070027E-2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6.2584505084030511</v>
      </c>
      <c r="D172" s="37">
        <f>+SUMIF('Regions &amp; Poverty'!$F$3:$F$160,$B172,D$3:D$160)</f>
        <v>3.1552918553024925</v>
      </c>
      <c r="E172" s="37">
        <f>+SUMIF('Regions &amp; Poverty'!$F$3:$F$160,$B172,E$3:E$160)</f>
        <v>0.65998197025212824</v>
      </c>
      <c r="F172" s="37"/>
    </row>
    <row r="173" spans="1:7" x14ac:dyDescent="0.35">
      <c r="A173" s="10" t="s">
        <v>352</v>
      </c>
      <c r="B173" s="10"/>
      <c r="C173" s="38">
        <f>+SUM(C166:C172)</f>
        <v>7.0512847068249336</v>
      </c>
      <c r="D173" s="38">
        <f>+SUM(D166:D172)</f>
        <v>3.4474758997694548</v>
      </c>
      <c r="E173" s="38">
        <f>+SUM(E166:E172)</f>
        <v>0.72350228391728577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5.3031403920323204E-2</v>
      </c>
      <c r="D174" s="37">
        <f>+SUMIF('Regions &amp; Poverty'!$F$3:$F$160,$B174,D$3:D$160)</f>
        <v>1.672381420518689E-3</v>
      </c>
      <c r="E174" s="37">
        <f>+SUMIF('Regions &amp; Poverty'!$F$3:$F$160,$B174,E$3:E$160)</f>
        <v>5.2667689693903174E-5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0.31897554614377122</v>
      </c>
      <c r="D175" s="37">
        <f>+SUMIF('Regions &amp; Poverty'!$F$3:$F$160,$B175,D$3:D$160)</f>
        <v>1.0278344177533962E-2</v>
      </c>
      <c r="E175" s="37">
        <f>+SUMIF('Regions &amp; Poverty'!$F$3:$F$160,$B175,E$3:E$160)</f>
        <v>1.2506109345679657E-4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1.6983807602912186E-2</v>
      </c>
      <c r="D176" s="37">
        <f>+SUMIF('Regions &amp; Poverty'!$F$3:$F$160,$B176,D$3:D$160)</f>
        <v>6.2424842669352089E-4</v>
      </c>
      <c r="E176" s="37">
        <f>+SUMIF('Regions &amp; Poverty'!$F$3:$F$160,$B176,E$3:E$160)</f>
        <v>1.1951209239907322E-5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9.3885091732523629E-2</v>
      </c>
      <c r="D177" s="37">
        <f>+SUMIF('Regions &amp; Poverty'!$F$3:$F$160,$B177,D$3:D$160)</f>
        <v>4.0370589444985155E-3</v>
      </c>
      <c r="E177" s="37">
        <f>+SUMIF('Regions &amp; Poverty'!$F$3:$F$160,$B177,E$3:E$160)</f>
        <v>8.0741178889970306E-5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9.5142889639528057E-3</v>
      </c>
      <c r="D178" s="37">
        <f>+SUMIF('Regions &amp; Poverty'!$F$3:$F$160,$B178,D$3:D$160)</f>
        <v>1.4799495510584736E-4</v>
      </c>
      <c r="E178" s="37">
        <f>+SUMIF('Regions &amp; Poverty'!$F$3:$F$160,$B178,E$3:E$160)</f>
        <v>1.3856095670772642E-6</v>
      </c>
      <c r="F178" s="37"/>
    </row>
    <row r="179" spans="1:6" x14ac:dyDescent="0.35">
      <c r="A179" s="10" t="s">
        <v>322</v>
      </c>
      <c r="B179" s="10"/>
      <c r="C179" s="38">
        <f t="shared" ref="C179" si="2">+SUM(C174:C178)</f>
        <v>0.492390138363483</v>
      </c>
      <c r="D179" s="38">
        <f t="shared" ref="D179" si="3">+SUM(D174:D178)</f>
        <v>1.6760027924350537E-2</v>
      </c>
      <c r="E179" s="38">
        <f t="shared" ref="E179" si="4">+SUM(E174:E178)</f>
        <v>2.7180678084765464E-4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0.11909214523197219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0.39014854472163807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2.3197748218694589</v>
      </c>
      <c r="D182" s="37">
        <f>+SUMIF('Regions &amp; Poverty'!$F$3:$F$160,$B182,D$3:D$160)</f>
        <v>7.2967263693811332E-2</v>
      </c>
      <c r="E182" s="37">
        <f>+SUMIF('Regions &amp; Poverty'!$F$3:$F$160,$B182,E$3:E$160)</f>
        <v>2.1888597283230963E-4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16.131675152248079</v>
      </c>
      <c r="D183" s="37">
        <f>+SUMIF('Regions &amp; Poverty'!$F$3:$F$160,$B183,D$3:D$160)</f>
        <v>0.88698801201464006</v>
      </c>
      <c r="E183" s="37">
        <f>+SUMIF('Regions &amp; Poverty'!$F$3:$F$160,$B183,E$3:E$160)</f>
        <v>1.1814516206599714E-2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1.9422002463658278E-4</v>
      </c>
      <c r="D184" s="37">
        <f>+SUMIF('Regions &amp; Poverty'!$F$3:$F$160,$B184,D$3:D$160)</f>
        <v>4.9558147585341072E-5</v>
      </c>
      <c r="E184" s="37">
        <f>+SUMIF('Regions &amp; Poverty'!$F$3:$F$160,$B184,E$3:E$160)</f>
        <v>7.0159946919111438E-6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32.283032144565631</v>
      </c>
      <c r="D185" s="37">
        <f>+SUMIF('Regions &amp; Poverty'!$F$3:$F$160,$B185,D$3:D$160)</f>
        <v>6.205172907339942</v>
      </c>
      <c r="E185" s="37">
        <f>+SUMIF('Regions &amp; Poverty'!$F$3:$F$160,$B185,E$3:E$160)</f>
        <v>0.24923751464170657</v>
      </c>
      <c r="F185" s="37"/>
    </row>
    <row r="186" spans="1:6" x14ac:dyDescent="0.35">
      <c r="A186" s="10" t="s">
        <v>355</v>
      </c>
      <c r="B186" s="10"/>
      <c r="C186" s="38">
        <f t="shared" ref="C186" si="5">+SUM(C182:C185)</f>
        <v>50.7346763387078</v>
      </c>
      <c r="D186" s="38">
        <f t="shared" ref="D186" si="6">+SUM(D182:D185)</f>
        <v>7.1651777411959792</v>
      </c>
      <c r="E186" s="38">
        <f t="shared" ref="E186" si="7">+SUM(E182:E185)</f>
        <v>0.2612779328158305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0.12694650225914705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0.17688439229884298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4.6686789173765716E-2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8">+SUM(C187:C189)</f>
        <v>0.35051768373175579</v>
      </c>
      <c r="D190" s="38">
        <f t="shared" ref="D190" si="9">+SUM(D187:D189)</f>
        <v>0</v>
      </c>
      <c r="E190" s="38">
        <f t="shared" ref="E190" si="10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1.1176630071953693</v>
      </c>
      <c r="D191" s="37">
        <f>+SUMIF('Regions &amp; Poverty'!$F$3:$F$160,$B191,D$3:D$160)</f>
        <v>1.3922741777222322E-2</v>
      </c>
      <c r="E191" s="37">
        <f>+SUMIF('Regions &amp; Poverty'!$F$3:$F$160,$B191,E$3:E$160)</f>
        <v>2.870022194384446E-5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2.2176106510473601</v>
      </c>
      <c r="D192" s="37">
        <f>+SUMIF('Regions &amp; Poverty'!$F$3:$F$160,$B192,D$3:D$160)</f>
        <v>1.0010305885211807E-2</v>
      </c>
      <c r="E192" s="37">
        <f>+SUMIF('Regions &amp; Poverty'!$F$3:$F$160,$B192,E$3:E$160)</f>
        <v>1.6075821259518472E-4</v>
      </c>
      <c r="F192" s="37"/>
    </row>
    <row r="193" spans="1:6" x14ac:dyDescent="0.35">
      <c r="A193" s="10" t="s">
        <v>341</v>
      </c>
      <c r="B193" s="10"/>
      <c r="C193" s="38">
        <f t="shared" ref="C193" si="11">+SUM(C191:C192)</f>
        <v>3.3352736582427296</v>
      </c>
      <c r="D193" s="38">
        <f t="shared" ref="D193" si="12">+SUM(D191:D192)</f>
        <v>2.3933047662434127E-2</v>
      </c>
      <c r="E193" s="38">
        <f t="shared" ref="E193" si="13">+SUM(E191:E192)</f>
        <v>1.8945843453902918E-4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3.8005521469304721E-2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1.5528324911377714E-3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6.510845972145908E-2</v>
      </c>
      <c r="D196" s="37">
        <f>+SUMIF('Regions &amp; Poverty'!$F$3:$F$160,$B196,D$3:D$160)</f>
        <v>4.3425363777484021E-4</v>
      </c>
      <c r="E196" s="37">
        <f>+SUMIF('Regions &amp; Poverty'!$F$3:$F$160,$B196,E$3:E$160)</f>
        <v>5.8956414503650968E-6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1.0153378278507901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4">+SUM(C195:C197)</f>
        <v>1.0819991200633869</v>
      </c>
      <c r="D198" s="38">
        <f t="shared" ref="D198" si="15">+SUM(D195:D197)</f>
        <v>4.3425363777484021E-4</v>
      </c>
      <c r="E198" s="38">
        <f t="shared" ref="E198" si="16">+SUM(E195:E197)</f>
        <v>5.8956414503650968E-6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7">+SUM(C194,C188,C187,C181,C180)</f>
        <v>0.85107710598090502</v>
      </c>
      <c r="D200" s="37">
        <f t="shared" ref="D200:E200" si="18">+SUM(D194,D188,D187,D181,D180)</f>
        <v>0</v>
      </c>
      <c r="E200" s="37">
        <f t="shared" si="18"/>
        <v>0</v>
      </c>
      <c r="F200" s="37"/>
    </row>
    <row r="201" spans="1:6" x14ac:dyDescent="0.35">
      <c r="A201" s="4" t="s">
        <v>354</v>
      </c>
      <c r="B201" s="4"/>
      <c r="C201" s="37">
        <f t="shared" ref="C201" si="19">+SUM(C198,C189)</f>
        <v>1.1286859092371526</v>
      </c>
      <c r="D201" s="37">
        <f t="shared" ref="D201:E201" si="20">+SUM(D198,D189)</f>
        <v>4.3425363777484021E-4</v>
      </c>
      <c r="E201" s="37">
        <f t="shared" si="20"/>
        <v>5.8956414503650968E-6</v>
      </c>
      <c r="F201" s="37"/>
    </row>
    <row r="202" spans="1:6" x14ac:dyDescent="0.35">
      <c r="A202" s="4" t="s">
        <v>425</v>
      </c>
      <c r="B202" s="4"/>
      <c r="C202" s="37">
        <f t="shared" ref="C202" si="21">+SUM(C173,C179,C182:C185,C193,C196)</f>
        <v>61.678733301860404</v>
      </c>
      <c r="D202" s="37">
        <f t="shared" ref="D202:E202" si="22">+SUM(D173,D179,D182:D185,D193,D196)</f>
        <v>10.653780970189993</v>
      </c>
      <c r="E202" s="37">
        <f t="shared" si="22"/>
        <v>0.98524737758995329</v>
      </c>
      <c r="F202" s="37"/>
    </row>
    <row r="203" spans="1:6" x14ac:dyDescent="0.35">
      <c r="A203" s="4" t="s">
        <v>426</v>
      </c>
      <c r="B203" s="4"/>
      <c r="C203" s="37">
        <f t="shared" ref="C203" si="23">+SUM(C173,C174:C176,C183:C185,C193,C196)</f>
        <v>59.255559099294473</v>
      </c>
      <c r="D203" s="37">
        <f t="shared" ref="D203:E203" si="24">+SUM(D173,D174:D176,D183:D185,D193,D196)</f>
        <v>10.576628652596577</v>
      </c>
      <c r="E203" s="37">
        <f t="shared" si="24"/>
        <v>0.98494636482866382</v>
      </c>
      <c r="F203" s="37"/>
    </row>
    <row r="204" spans="1:6" x14ac:dyDescent="0.35">
      <c r="A204" s="3" t="s">
        <v>351</v>
      </c>
      <c r="B204" s="3"/>
      <c r="C204" s="37">
        <f t="shared" ref="C204" si="25">+SUM(C173,C179:C185,C190,C193:C194,C198)</f>
        <v>63.593387857357008</v>
      </c>
      <c r="D204" s="37">
        <f t="shared" ref="D204:E204" si="26">+SUM(D173,D179:D185,D190,D193:D194,D198)</f>
        <v>10.653780970189993</v>
      </c>
      <c r="E204" s="37">
        <f t="shared" si="26"/>
        <v>0.98524737758995329</v>
      </c>
      <c r="F204" s="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SG25f'!$O$4:$O$157)</f>
        <v>0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SG25f'!$O$4:$O$157)</f>
        <v>0</v>
      </c>
      <c r="D4" s="7">
        <f>+IFERROR(+C4*('Regions &amp; Poverty'!$K4/100),"")</f>
        <v>0</v>
      </c>
      <c r="E4" s="7">
        <f>+IFERROR(+C4*('Regions &amp; Poverty'!$K4/100)*('Regions &amp; Poverty'!$M4/100),"")</f>
        <v>0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SG25f'!$O$4:$O$157)</f>
        <v>0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SG25f'!$O$4:$O$157)</f>
        <v>6.4884886935695262E-3</v>
      </c>
      <c r="D6" s="7">
        <f>+IFERROR(+C6*('Regions &amp; Poverty'!$K6/100),"")</f>
        <v>1.1030430779068196E-4</v>
      </c>
      <c r="E6" s="7">
        <f>+IFERROR(+C6*('Regions &amp; Poverty'!$K6/100)*('Regions &amp; Poverty'!$M6/100),"")</f>
        <v>1.1030430779068197E-6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SG25f'!$O$4:$O$157)</f>
        <v>0</v>
      </c>
      <c r="D7" s="7">
        <f>+IFERROR(+C7*('Regions &amp; Poverty'!$K7/100),"")</f>
        <v>0</v>
      </c>
      <c r="E7" s="7">
        <f>+IFERROR(+C7*('Regions &amp; Poverty'!$K7/100)*('Regions &amp; Poverty'!$M7/100),"")</f>
        <v>0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SG25f'!$O$4:$O$157)</f>
        <v>4.3920270592452161E-3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SG25f'!$O$4:$O$157)</f>
        <v>0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SG25f'!$O$4:$O$157)</f>
        <v>4.0915657682548506E-8</v>
      </c>
      <c r="D10" s="7">
        <f>+IFERROR(+C10*('Regions &amp; Poverty'!$K10/100),"")</f>
        <v>2.0457828841274252E-10</v>
      </c>
      <c r="E10" s="7">
        <f>+IFERROR(+C10*('Regions &amp; Poverty'!$K10/100)*('Regions &amp; Poverty'!$M10/100),"")</f>
        <v>4.0915657682548506E-13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SG25f'!$O$4:$O$157)</f>
        <v>2.306671722612997E-4</v>
      </c>
      <c r="D11" s="7">
        <f>+IFERROR(+C11*('Regions &amp; Poverty'!$K11/100),"")</f>
        <v>1.7000170595657786E-4</v>
      </c>
      <c r="E11" s="7">
        <f>+IFERROR(+C11*('Regions &amp; Poverty'!$K11/100)*('Regions &amp; Poverty'!$M11/100),"")</f>
        <v>5.508055272993123E-5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SG25f'!$O$4:$O$157)</f>
        <v>3.574830606217716E-3</v>
      </c>
      <c r="D12" s="7">
        <f>+IFERROR(+C12*('Regions &amp; Poverty'!$K12/100),"")</f>
        <v>1.7695411500777693E-3</v>
      </c>
      <c r="E12" s="7">
        <f>+IFERROR(+C12*('Regions &amp; Poverty'!$K12/100)*('Regions &amp; Poverty'!$M12/100),"")</f>
        <v>3.9637721761742029E-4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SG25f'!$O$4:$O$157)</f>
        <v>4.6381855891238832E-2</v>
      </c>
      <c r="D13" s="7">
        <f>+IFERROR(+C13*('Regions &amp; Poverty'!$K13/100),"")</f>
        <v>2.0268871024471374E-2</v>
      </c>
      <c r="E13" s="7">
        <f>+IFERROR(+C13*('Regions &amp; Poverty'!$K13/100)*('Regions &amp; Poverty'!$M13/100),"")</f>
        <v>2.2498446837163227E-3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SG25f'!$O$4:$O$157)</f>
        <v>2.3912683106083889E-4</v>
      </c>
      <c r="D14" s="7">
        <f>+IFERROR(+C14*('Regions &amp; Poverty'!$K14/100),"")</f>
        <v>4.4238463746255195E-5</v>
      </c>
      <c r="E14" s="7">
        <f>+IFERROR(+C14*('Regions &amp; Poverty'!$K14/100)*('Regions &amp; Poverty'!$M14/100),"")</f>
        <v>1.4598693036264214E-6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SG25f'!$O$4:$O$157)</f>
        <v>6.1860628926399289E-5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SG25f'!$O$4:$O$157)</f>
        <v>0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SG25f'!$O$4:$O$157)</f>
        <v>0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SG25f'!$O$4:$O$157)</f>
        <v>0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SG25f'!$O$4:$O$157)</f>
        <v>4.2875391323335082E-8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SG25f'!$O$4:$O$157)</f>
        <v>4.6171895812261253E-5</v>
      </c>
      <c r="D20" s="7">
        <f>+IFERROR(+C20*('Regions &amp; Poverty'!$K20/100),"")</f>
        <v>3.2782046026705487E-6</v>
      </c>
      <c r="E20" s="7">
        <f>+IFERROR(+C20*('Regions &amp; Poverty'!$K20/100)*('Regions &amp; Poverty'!$M20/100),"")</f>
        <v>1.1145895649079866E-7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SG25f'!$O$4:$O$157)</f>
        <v>2.1015749753189691E-2</v>
      </c>
      <c r="D21" s="7">
        <f>+IFERROR(+C21*('Regions &amp; Poverty'!$K21/100),"")</f>
        <v>9.0367723938715666E-4</v>
      </c>
      <c r="E21" s="7">
        <f>+IFERROR(+C21*('Regions &amp; Poverty'!$K21/100)*('Regions &amp; Poverty'!$M21/100),"")</f>
        <v>1.8073544787743134E-5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SG25f'!$O$4:$O$157)</f>
        <v>0</v>
      </c>
      <c r="D22" s="7">
        <f>+IFERROR(+C22*('Regions &amp; Poverty'!$K22/100),"")</f>
        <v>0</v>
      </c>
      <c r="E22" s="7">
        <f>+IFERROR(+C22*('Regions &amp; Poverty'!$K22/100)*('Regions &amp; Poverty'!$M22/100),"")</f>
        <v>0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SG25f'!$O$4:$O$157)</f>
        <v>1.9566765282615892E-4</v>
      </c>
      <c r="D23" s="7">
        <f>+IFERROR(+C23*('Regions &amp; Poverty'!$K23/100),"")</f>
        <v>3.5611512814360924E-5</v>
      </c>
      <c r="E23" s="7">
        <f>+IFERROR(+C23*('Regions &amp; Poverty'!$K23/100)*('Regions &amp; Poverty'!$M23/100),"")</f>
        <v>2.0654677432329336E-6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SG25f'!$O$4:$O$157)</f>
        <v>1.5064197387797937E-4</v>
      </c>
      <c r="D24" s="7">
        <f>+IFERROR(+C24*('Regions &amp; Poverty'!$K24/100),"")</f>
        <v>9.9875628681100304E-5</v>
      </c>
      <c r="E24" s="7">
        <f>+IFERROR(+C24*('Regions &amp; Poverty'!$K24/100)*('Regions &amp; Poverty'!$M24/100),"")</f>
        <v>3.30588330934442E-5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SG25f'!$O$4:$O$157)</f>
        <v>0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SG25f'!$O$4:$O$157)</f>
        <v>0</v>
      </c>
      <c r="D26" s="7">
        <f>+IFERROR(+C26*('Regions &amp; Poverty'!$K26/100),"")</f>
        <v>0</v>
      </c>
      <c r="E26" s="7">
        <f>+IFERROR(+C26*('Regions &amp; Poverty'!$K26/100)*('Regions &amp; Poverty'!$M26/100),"")</f>
        <v>0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SG25f'!$O$4:$O$157)</f>
        <v>1.0145173434559682</v>
      </c>
      <c r="D27" s="7">
        <f>+IFERROR(+C27*('Regions &amp; Poverty'!$K27/100),"")</f>
        <v>3.2464554990590984E-2</v>
      </c>
      <c r="E27" s="7">
        <f>+IFERROR(+C27*('Regions &amp; Poverty'!$K27/100)*('Regions &amp; Poverty'!$M27/100),"")</f>
        <v>9.7393664971772952E-5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SG25f'!$O$4:$O$157)</f>
        <v>0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SG25f'!$O$4:$O$157)</f>
        <v>3.3039405625685104E-3</v>
      </c>
      <c r="D29" s="7">
        <f>+IFERROR(+C29*('Regions &amp; Poverty'!$K29/100),"")</f>
        <v>9.2179941695661436E-4</v>
      </c>
      <c r="E29" s="7">
        <f>+IFERROR(+C29*('Regions &amp; Poverty'!$K29/100)*('Regions &amp; Poverty'!$M29/100),"")</f>
        <v>8.2961947526095285E-5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SG25f'!$O$4:$O$157)</f>
        <v>5.4248312808795156E-2</v>
      </c>
      <c r="D30" s="7">
        <f>+IFERROR(+C30*('Regions &amp; Poverty'!$K30/100),"")</f>
        <v>1.3019595074110837E-2</v>
      </c>
      <c r="E30" s="7">
        <f>+IFERROR(+C30*('Regions &amp; Poverty'!$K30/100)*('Regions &amp; Poverty'!$M30/100),"")</f>
        <v>1.0025088207065345E-3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SG25f'!$O$4:$O$157)</f>
        <v>2.7961427285050578E-4</v>
      </c>
      <c r="D31" s="7">
        <f>+IFERROR(+C31*('Regions &amp; Poverty'!$K31/100),"")</f>
        <v>2.1558260436773993E-4</v>
      </c>
      <c r="E31" s="7">
        <f>+IFERROR(+C31*('Regions &amp; Poverty'!$K31/100)*('Regions &amp; Poverty'!$M31/100),"")</f>
        <v>8.4508380912154057E-5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SG25f'!$O$4:$O$157)</f>
        <v>0</v>
      </c>
      <c r="D32" s="7">
        <f>+IFERROR(+C32*('Regions &amp; Poverty'!$K32/100),"")</f>
        <v>0</v>
      </c>
      <c r="E32" s="7">
        <f>+IFERROR(+C32*('Regions &amp; Poverty'!$K32/100)*('Regions &amp; Poverty'!$M32/100),"")</f>
        <v>0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SG25f'!$O$4:$O$157)</f>
        <v>3.1478501025987557E-4</v>
      </c>
      <c r="D33" s="7">
        <f>+IFERROR(+C33*('Regions &amp; Poverty'!$K33/100),"")</f>
        <v>1.7313175564293157E-5</v>
      </c>
      <c r="E33" s="7">
        <f>+IFERROR(+C33*('Regions &amp; Poverty'!$K33/100)*('Regions &amp; Poverty'!$M33/100),"")</f>
        <v>3.8088986241444951E-7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SG25f'!$O$4:$O$157)</f>
        <v>0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SG25f'!$O$4:$O$157)</f>
        <v>0</v>
      </c>
      <c r="D35" s="7">
        <f>+IFERROR(+C35*('Regions &amp; Poverty'!$K35/100),"")</f>
        <v>0</v>
      </c>
      <c r="E35" s="7">
        <f>+IFERROR(+C35*('Regions &amp; Poverty'!$K35/100)*('Regions &amp; Poverty'!$M35/100),"")</f>
        <v>0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SG25f'!$O$4:$O$157)</f>
        <v>6.3107414283668908E-7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SG25f'!$O$4:$O$157)</f>
        <v>0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SG25f'!$O$4:$O$157)</f>
        <v>0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SG25f'!$O$4:$O$157)</f>
        <v>0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SG25f'!$O$4:$O$157)</f>
        <v>0</v>
      </c>
      <c r="D40" s="7">
        <f>+IFERROR(+C40*('Regions &amp; Poverty'!$K40/100),"")</f>
        <v>0</v>
      </c>
      <c r="E40" s="7">
        <f>+IFERROR(+C40*('Regions &amp; Poverty'!$K40/100)*('Regions &amp; Poverty'!$M40/100),"")</f>
        <v>0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SG25f'!$O$4:$O$157)</f>
        <v>0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SG25f'!$O$4:$O$157)</f>
        <v>1.7305142198595678E-6</v>
      </c>
      <c r="D42" s="7">
        <f>+IFERROR(+C42*('Regions &amp; Poverty'!$K42/100),"")</f>
        <v>5.5376455035506167E-8</v>
      </c>
      <c r="E42" s="7">
        <f>+IFERROR(+C42*('Regions &amp; Poverty'!$K42/100)*('Regions &amp; Poverty'!$M42/100),"")</f>
        <v>2.7688227517753083E-10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SG25f'!$O$4:$O$157)</f>
        <v>1.2041358573141701E-4</v>
      </c>
      <c r="D43" s="7">
        <f>+IFERROR(+C43*('Regions &amp; Poverty'!$K43/100),"")</f>
        <v>6.0206792865708511E-7</v>
      </c>
      <c r="E43" s="7">
        <f>+IFERROR(+C43*('Regions &amp; Poverty'!$K43/100)*('Regions &amp; Poverty'!$M43/100),"")</f>
        <v>6.0206792865708515E-10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SG25f'!$O$4:$O$157)</f>
        <v>6.6608669916706572E-6</v>
      </c>
      <c r="D44" s="7">
        <f>+IFERROR(+C44*('Regions &amp; Poverty'!$K44/100),"")</f>
        <v>3.1972161560019155E-7</v>
      </c>
      <c r="E44" s="7">
        <f>+IFERROR(+C44*('Regions &amp; Poverty'!$K44/100)*('Regions &amp; Poverty'!$M44/100),"")</f>
        <v>7.0338755432042145E-9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SG25f'!$O$4:$O$157)</f>
        <v>0.20969285615302324</v>
      </c>
      <c r="D45" s="7">
        <f>+IFERROR(+C45*('Regions &amp; Poverty'!$K45/100),"")</f>
        <v>2.9356999861423253E-3</v>
      </c>
      <c r="E45" s="7">
        <f>+IFERROR(+C45*('Regions &amp; Poverty'!$K45/100)*('Regions &amp; Poverty'!$M45/100),"")</f>
        <v>5.8713999722846511E-6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SG25f'!$O$4:$O$157)</f>
        <v>2.4874732575346501E-4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SG25f'!$O$4:$O$157)</f>
        <v>0.19254481213331009</v>
      </c>
      <c r="D47" s="7">
        <f>+IFERROR(+C47*('Regions &amp; Poverty'!$K47/100),"")</f>
        <v>6.4502512064658887E-2</v>
      </c>
      <c r="E47" s="7">
        <f>+IFERROR(+C47*('Regions &amp; Poverty'!$K47/100)*('Regions &amp; Poverty'!$M47/100),"")</f>
        <v>5.8052260858192997E-3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SG25f'!$O$4:$O$157)</f>
        <v>2.0362529399486544E-10</v>
      </c>
      <c r="D48" s="7">
        <f>+IFERROR(+C48*('Regions &amp; Poverty'!$K48/100),"")</f>
        <v>3.0543794099229816E-12</v>
      </c>
      <c r="E48" s="7">
        <f>+IFERROR(+C48*('Regions &amp; Poverty'!$K48/100)*('Regions &amp; Poverty'!$M48/100),"")</f>
        <v>6.1087588198459636E-15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SG25f'!$O$4:$O$157)</f>
        <v>0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SG25f'!$O$4:$O$157)</f>
        <v>4.714149091949596E-2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SG25f'!$O$4:$O$157)</f>
        <v>0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SG25f'!$O$4:$O$157)</f>
        <v>0</v>
      </c>
      <c r="D52" s="7">
        <f>+IFERROR(+C52*('Regions &amp; Poverty'!$K52/100),"")</f>
        <v>0</v>
      </c>
      <c r="E52" s="7">
        <f>+IFERROR(+C52*('Regions &amp; Poverty'!$K52/100)*('Regions &amp; Poverty'!$M52/100),"")</f>
        <v>0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SG25f'!$O$4:$O$157)</f>
        <v>3.3737960937522758E-2</v>
      </c>
      <c r="D53" s="7">
        <f>+IFERROR(+C53*('Regions &amp; Poverty'!$K53/100),"")</f>
        <v>4.5883626875030956E-3</v>
      </c>
      <c r="E53" s="7">
        <f>+IFERROR(+C53*('Regions &amp; Poverty'!$K53/100)*('Regions &amp; Poverty'!$M53/100),"")</f>
        <v>1.8353450750012383E-4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SG25f'!$O$4:$O$157)</f>
        <v>1.2833491594539035E-3</v>
      </c>
      <c r="D54" s="7">
        <f>+IFERROR(+C54*('Regions &amp; Poverty'!$K54/100),"")</f>
        <v>4.5302225328722792E-4</v>
      </c>
      <c r="E54" s="7">
        <f>+IFERROR(+C54*('Regions &amp; Poverty'!$K54/100)*('Regions &amp; Poverty'!$M54/100),"")</f>
        <v>4.6661292088584479E-5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SG25f'!$O$4:$O$157)</f>
        <v>1.9072551224103926E-4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SG25f'!$O$4:$O$157)</f>
        <v>6.6454523180959789E-5</v>
      </c>
      <c r="D56" s="7">
        <f>+IFERROR(+C56*('Regions &amp; Poverty'!$K56/100),"")</f>
        <v>4.4590985054424014E-5</v>
      </c>
      <c r="E56" s="7">
        <f>+IFERROR(+C56*('Regions &amp; Poverty'!$K56/100)*('Regions &amp; Poverty'!$M56/100),"")</f>
        <v>1.3600250441599323E-5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SG25f'!$O$4:$O$157)</f>
        <v>0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SG25f'!$O$4:$O$157)</f>
        <v>2.5909213580489566E-6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SG25f'!$O$4:$O$157)</f>
        <v>0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SG25f'!$O$4:$O$157)</f>
        <v>0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SG25f'!$O$4:$O$157)</f>
        <v>1.5570582780911689E-5</v>
      </c>
      <c r="D61" s="7">
        <f>+IFERROR(+C61*('Regions &amp; Poverty'!$K61/100),"")</f>
        <v>1.4792053641866104E-6</v>
      </c>
      <c r="E61" s="7">
        <f>+IFERROR(+C61*('Regions &amp; Poverty'!$K61/100)*('Regions &amp; Poverty'!$M61/100),"")</f>
        <v>4.1417750197225084E-8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SG25f'!$O$4:$O$157)</f>
        <v>5.6511761863420175E-6</v>
      </c>
      <c r="D62" s="7">
        <f>+IFERROR(+C62*('Regions &amp; Poverty'!$K62/100),"")</f>
        <v>1.0059093611688793E-6</v>
      </c>
      <c r="E62" s="7">
        <f>+IFERROR(+C62*('Regions &amp; Poverty'!$K62/100)*('Regions &amp; Poverty'!$M62/100),"")</f>
        <v>6.4378199114808278E-8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SG25f'!$O$4:$O$157)</f>
        <v>2.5314066044925983E-5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SG25f'!$O$4:$O$157)</f>
        <v>8.5974639608591768E-6</v>
      </c>
      <c r="D64" s="7">
        <f>+IFERROR(+C64*('Regions &amp; Poverty'!$K64/100),"")</f>
        <v>2.1407685262539348E-6</v>
      </c>
      <c r="E64" s="7">
        <f>+IFERROR(+C64*('Regions &amp; Poverty'!$K64/100)*('Regions &amp; Poverty'!$M64/100),"")</f>
        <v>1.7126148210031479E-7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SG25f'!$O$4:$O$157)</f>
        <v>2.446038553714954E-4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SG25f'!$O$4:$O$157)</f>
        <v>0</v>
      </c>
      <c r="D66" s="7">
        <f>+IFERROR(+C66*('Regions &amp; Poverty'!$K66/100),"")</f>
        <v>0</v>
      </c>
      <c r="E66" s="7">
        <f>+IFERROR(+C66*('Regions &amp; Poverty'!$K66/100)*('Regions &amp; Poverty'!$M66/100),"")</f>
        <v>0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SG25f'!$O$4:$O$157)</f>
        <v>1.9971928549477003</v>
      </c>
      <c r="D67" s="7">
        <f>+IFERROR(+C67*('Regions &amp; Poverty'!$K67/100),"")</f>
        <v>0.42340488524891245</v>
      </c>
      <c r="E67" s="7">
        <f>+IFERROR(+C67*('Regions &amp; Poverty'!$K67/100)*('Regions &amp; Poverty'!$M67/100),"")</f>
        <v>1.8206410065703234E-2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SG25f'!$O$4:$O$157)</f>
        <v>0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SG25f'!$O$4:$O$157)</f>
        <v>0</v>
      </c>
      <c r="D69" s="7">
        <f>+IFERROR(+C69*('Regions &amp; Poverty'!$K69/100),"")</f>
        <v>0</v>
      </c>
      <c r="E69" s="7">
        <f>+IFERROR(+C69*('Regions &amp; Poverty'!$K69/100)*('Regions &amp; Poverty'!$M69/100),"")</f>
        <v>0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SG25f'!$O$4:$O$157)</f>
        <v>9.0886914086407434E-5</v>
      </c>
      <c r="D70" s="7">
        <f>+IFERROR(+C70*('Regions &amp; Poverty'!$K70/100),"")</f>
        <v>2.272172852160186E-6</v>
      </c>
      <c r="E70" s="7">
        <f>+IFERROR(+C70*('Regions &amp; Poverty'!$K70/100)*('Regions &amp; Poverty'!$M70/100),"")</f>
        <v>9.088691408640744E-9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SG25f'!$O$4:$O$157)</f>
        <v>0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SG25f'!$O$4:$O$157)</f>
        <v>4.182688158860394E-3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SG25f'!$O$4:$O$157)</f>
        <v>2.382670499339461E-2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SG25f'!$O$4:$O$157)</f>
        <v>0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SG25f'!$O$4:$O$157)</f>
        <v>1.2011805178682489E-4</v>
      </c>
      <c r="D75" s="7">
        <f>+IFERROR(+C75*('Regions &amp; Poverty'!$K75/100),"")</f>
        <v>1.2011805178682488E-7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SG25f'!$O$4:$O$157)</f>
        <v>0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SG25f'!$O$4:$O$157)</f>
        <v>9.8822520389215887E-5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SG25f'!$O$4:$O$157)</f>
        <v>8.5552633425296093E-3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SG25f'!$O$4:$O$157)</f>
        <v>5.2845215352451083E-7</v>
      </c>
      <c r="D79" s="7">
        <f>+IFERROR(+C79*('Regions &amp; Poverty'!$K79/100),"")</f>
        <v>1.3211303838112771E-8</v>
      </c>
      <c r="E79" s="7">
        <f>+IFERROR(+C79*('Regions &amp; Poverty'!$K79/100)*('Regions &amp; Poverty'!$M79/100),"")</f>
        <v>6.6056519190563856E-11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SG25f'!$O$4:$O$157)</f>
        <v>0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SG25f'!$O$4:$O$157)</f>
        <v>4.7085718340459229E-2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SG25f'!$O$4:$O$157)</f>
        <v>0</v>
      </c>
      <c r="D82" s="7">
        <f>+IFERROR(+C82*('Regions &amp; Poverty'!$K82/100),"")</f>
        <v>0</v>
      </c>
      <c r="E82" s="7">
        <f>+IFERROR(+C82*('Regions &amp; Poverty'!$K82/100)*('Regions &amp; Poverty'!$M82/100),"")</f>
        <v>0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SG25f'!$O$4:$O$157)</f>
        <v>0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SG25f'!$O$4:$O$157)</f>
        <v>0</v>
      </c>
      <c r="D84" s="7">
        <f>+IFERROR(+C84*('Regions &amp; Poverty'!$K84/100),"")</f>
        <v>0</v>
      </c>
      <c r="E84" s="7">
        <f>+IFERROR(+C84*('Regions &amp; Poverty'!$K84/100)*('Regions &amp; Poverty'!$M84/100),"")</f>
        <v>0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SG25f'!$O$4:$O$157)</f>
        <v>1.0761107907513276E-4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SG25f'!$O$4:$O$157)</f>
        <v>3.9627864926758035E-5</v>
      </c>
      <c r="D86" s="7">
        <f>+IFERROR(+C86*('Regions &amp; Poverty'!$K86/100),"")</f>
        <v>1.2680916776562572E-6</v>
      </c>
      <c r="E86" s="7">
        <f>+IFERROR(+C86*('Regions &amp; Poverty'!$K86/100)*('Regions &amp; Poverty'!$M86/100),"")</f>
        <v>3.8042750329687719E-9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SG25f'!$O$4:$O$157)</f>
        <v>1.81028460291092E-5</v>
      </c>
      <c r="D87" s="7">
        <f>+IFERROR(+C87*('Regions &amp; Poverty'!$K87/100),"")</f>
        <v>1.0807399079378192E-5</v>
      </c>
      <c r="E87" s="7">
        <f>+IFERROR(+C87*('Regions &amp; Poverty'!$K87/100)*('Regions &amp; Poverty'!$M87/100),"")</f>
        <v>3.4367529072422648E-6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SG25f'!$O$4:$O$157)</f>
        <v>1.5336932017457813E-5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SG25f'!$O$4:$O$157)</f>
        <v>1.205501107647293E-5</v>
      </c>
      <c r="D89" s="7">
        <f>+IFERROR(+C89*('Regions &amp; Poverty'!$K89/100),"")</f>
        <v>9.3787986174959398E-6</v>
      </c>
      <c r="E89" s="7">
        <f>+IFERROR(+C89*('Regions &amp; Poverty'!$K89/100)*('Regions &amp; Poverty'!$M89/100),"")</f>
        <v>3.6764890580584086E-6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SG25f'!$O$4:$O$157)</f>
        <v>2.4868107962192059E-2</v>
      </c>
      <c r="D90" s="7">
        <f>+IFERROR(+C90*('Regions &amp; Poverty'!$K90/100),"")</f>
        <v>7.4604323886576175E-4</v>
      </c>
      <c r="E90" s="7">
        <f>+IFERROR(+C90*('Regions &amp; Poverty'!$K90/100)*('Regions &amp; Poverty'!$M90/100),"")</f>
        <v>5.9683459109260941E-6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SG25f'!$O$4:$O$157)</f>
        <v>1.7929812087871973E-2</v>
      </c>
      <c r="D91" s="7">
        <f>+IFERROR(+C91*('Regions &amp; Poverty'!$K91/100),"")</f>
        <v>8.8393973593208826E-3</v>
      </c>
      <c r="E91" s="7">
        <f>+IFERROR(+C91*('Regions &amp; Poverty'!$K91/100)*('Regions &amp; Poverty'!$M91/100),"")</f>
        <v>1.3435883986167741E-3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SG25f'!$O$4:$O$157)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SG25f'!$O$4:$O$157)</f>
        <v>0</v>
      </c>
      <c r="D93" s="7">
        <f>+IFERROR(+C93*('Regions &amp; Poverty'!$K93/100),"")</f>
        <v>0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SG25f'!$O$4:$O$157)</f>
        <v>1.8355538460977522E-3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SG25f'!$O$4:$O$157)</f>
        <v>3.6736778692795778E-3</v>
      </c>
      <c r="D95" s="7">
        <f>+IFERROR(+C95*('Regions &amp; Poverty'!$K95/100),"")</f>
        <v>2.5238166961950702E-3</v>
      </c>
      <c r="E95" s="7">
        <f>+IFERROR(+C95*('Regions &amp; Poverty'!$K95/100)*('Regions &amp; Poverty'!$M95/100),"")</f>
        <v>7.9247844260525203E-4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SG25f'!$O$4:$O$157)</f>
        <v>9.1042013062220207E-4</v>
      </c>
      <c r="D96" s="7">
        <f>+IFERROR(+C96*('Regions &amp; Poverty'!$K96/100),"")</f>
        <v>5.3714787706709926E-5</v>
      </c>
      <c r="E96" s="7">
        <f>+IFERROR(+C96*('Regions &amp; Poverty'!$K96/100)*('Regions &amp; Poverty'!$M96/100),"")</f>
        <v>7.5200702789393892E-7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SG25f'!$O$4:$O$157)</f>
        <v>4.4354700297622259E-4</v>
      </c>
      <c r="D97" s="7">
        <f>+IFERROR(+C97*('Regions &amp; Poverty'!$K97/100),"")</f>
        <v>3.1447482511014186E-4</v>
      </c>
      <c r="E97" s="7">
        <f>+IFERROR(+C97*('Regions &amp; Poverty'!$K97/100)*('Regions &amp; Poverty'!$M97/100),"")</f>
        <v>1.0472011676167723E-4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SG25f'!$O$4:$O$157)</f>
        <v>0</v>
      </c>
      <c r="D98" s="7">
        <f>+IFERROR(+C98*('Regions &amp; Poverty'!$K98/100),"")</f>
        <v>0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SG25f'!$O$4:$O$157)</f>
        <v>2.4957958666162925E-5</v>
      </c>
      <c r="D99" s="7">
        <f>+IFERROR(+C99*('Regions &amp; Poverty'!$K99/100),"")</f>
        <v>5.6404986585528208E-6</v>
      </c>
      <c r="E99" s="7">
        <f>+IFERROR(+C99*('Regions &amp; Poverty'!$K99/100)*('Regions &amp; Poverty'!$M99/100),"")</f>
        <v>3.7791341012303901E-7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SG25f'!$O$4:$O$157)</f>
        <v>2.2343821097303124E-2</v>
      </c>
      <c r="D100" s="7">
        <f>+IFERROR(+C100*('Regions &amp; Poverty'!$K100/100),"")</f>
        <v>1.0166438599272921E-2</v>
      </c>
      <c r="E100" s="7">
        <f>+IFERROR(+C100*('Regions &amp; Poverty'!$K100/100)*('Regions &amp; Poverty'!$M100/100),"")</f>
        <v>1.3826356495011173E-3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SG25f'!$O$4:$O$157)</f>
        <v>4.6125759359798506</v>
      </c>
      <c r="D101" s="7">
        <f>+IFERROR(+C101*('Regions &amp; Poverty'!$K101/100),"")</f>
        <v>2.4677281257492201</v>
      </c>
      <c r="E101" s="7">
        <f>+IFERROR(+C101*('Regions &amp; Poverty'!$K101/100)*('Regions &amp; Poverty'!$M101/100),"")</f>
        <v>0.53796473141333001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SG25f'!$O$4:$O$157)</f>
        <v>7.8310877459529563E-6</v>
      </c>
      <c r="D102" s="7">
        <f>+IFERROR(+C102*('Regions &amp; Poverty'!$K102/100),"")</f>
        <v>2.8191915885430646E-7</v>
      </c>
      <c r="E102" s="7">
        <f>+IFERROR(+C102*('Regions &amp; Poverty'!$K102/100)*('Regions &amp; Poverty'!$M102/100),"")</f>
        <v>2.5372724296887585E-9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SG25f'!$O$4:$O$157)</f>
        <v>0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SG25f'!$O$4:$O$157)</f>
        <v>0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SG25f'!$O$4:$O$157)</f>
        <v>0</v>
      </c>
      <c r="D105" s="7">
        <f>+IFERROR(+C105*('Regions &amp; Poverty'!$K105/100),"")</f>
        <v>0</v>
      </c>
      <c r="E105" s="7">
        <f>+IFERROR(+C105*('Regions &amp; Poverty'!$K105/100)*('Regions &amp; Poverty'!$M105/100),"")</f>
        <v>0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SG25f'!$O$4:$O$157)</f>
        <v>0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SG25f'!$O$4:$O$157)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SG25f'!$O$4:$O$157)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SG25f'!$O$4:$O$157)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SG25f'!$O$4:$O$157)</f>
        <v>2.1978364607940747E-9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SG25f'!$O$4:$O$157)</f>
        <v>0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SG25f'!$O$4:$O$157)</f>
        <v>8.8326153261358786E-2</v>
      </c>
      <c r="D112" s="7">
        <f>+IFERROR(+C112*('Regions &amp; Poverty'!$K112/100),"")</f>
        <v>5.3878953489428861E-3</v>
      </c>
      <c r="E112" s="7">
        <f>+IFERROR(+C112*('Regions &amp; Poverty'!$K112/100)*('Regions &amp; Poverty'!$M112/100),"")</f>
        <v>4.8491058140485983E-5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SG25f'!$O$4:$O$157)</f>
        <v>3.0385256597532349E-6</v>
      </c>
      <c r="D113" s="7">
        <f>+IFERROR(+C113*('Regions &amp; Poverty'!$K113/100),"")</f>
        <v>6.6847564514571176E-8</v>
      </c>
      <c r="E113" s="7">
        <f>+IFERROR(+C113*('Regions &amp; Poverty'!$K113/100)*('Regions &amp; Poverty'!$M113/100),"")</f>
        <v>4.0108538708742706E-10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SG25f'!$O$4:$O$157)</f>
        <v>3.9570545701595389E-7</v>
      </c>
      <c r="D114" s="7">
        <f>+IFERROR(+C114*('Regions &amp; Poverty'!$K114/100),"")</f>
        <v>1.1871163710478617E-8</v>
      </c>
      <c r="E114" s="7">
        <f>+IFERROR(+C114*('Regions &amp; Poverty'!$K114/100)*('Regions &amp; Poverty'!$M114/100),"")</f>
        <v>9.4969309683828937E-11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SG25f'!$O$4:$O$157)</f>
        <v>2.5829486651846994E-4</v>
      </c>
      <c r="D115" s="7">
        <f>+IFERROR(+C115*('Regions &amp; Poverty'!$K115/100),"")</f>
        <v>2.1438473921033006E-5</v>
      </c>
      <c r="E115" s="7">
        <f>+IFERROR(+C115*('Regions &amp; Poverty'!$K115/100)*('Regions &amp; Poverty'!$M115/100),"")</f>
        <v>3.430155827365281E-7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SG25f'!$O$4:$O$157)</f>
        <v>2.9457621772612934E-7</v>
      </c>
      <c r="D116" s="7">
        <f>+IFERROR(+C116*('Regions &amp; Poverty'!$K116/100),"")</f>
        <v>1.1193896273592915E-7</v>
      </c>
      <c r="E116" s="7">
        <f>+IFERROR(+C116*('Regions &amp; Poverty'!$K116/100)*('Regions &amp; Poverty'!$M116/100),"")</f>
        <v>1.6566966484917516E-8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SG25f'!$O$4:$O$157)</f>
        <v>0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SG25f'!$O$4:$O$157)</f>
        <v>2.5670965812456996E-3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SG25f'!$O$4:$O$157)</f>
        <v>1.3532542614346394E-5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SG25f'!$O$4:$O$157)</f>
        <v>0</v>
      </c>
      <c r="D120" s="7">
        <f>+IFERROR(+C120*('Regions &amp; Poverty'!$K120/100),"")</f>
        <v>0</v>
      </c>
      <c r="E120" s="7">
        <f>+IFERROR(+C120*('Regions &amp; Poverty'!$K120/100)*('Regions &amp; Poverty'!$M120/100),"")</f>
        <v>0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SG25f'!$O$4:$O$157)</f>
        <v>2.5341298259853102E-5</v>
      </c>
      <c r="D121" s="7">
        <f>+IFERROR(+C121*('Regions &amp; Poverty'!$K121/100),"")</f>
        <v>5.0682596519706205E-8</v>
      </c>
      <c r="E121" s="7">
        <f>+IFERROR(+C121*('Regions &amp; Poverty'!$K121/100)*('Regions &amp; Poverty'!$M121/100),"")</f>
        <v>5.0682596519706204E-11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SG25f'!$O$4:$O$157)</f>
        <v>3.9882399351250973E-3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SG25f'!$O$4:$O$157)</f>
        <v>1.7987868492071891E-3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SG25f'!$O$4:$O$157)</f>
        <v>7.8032541458788768E-2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SG25f'!$O$4:$O$157)</f>
        <v>2.6633269179629888E-3</v>
      </c>
      <c r="D125" s="7">
        <f>+IFERROR(+C125*('Regions &amp; Poverty'!$K125/100),"")</f>
        <v>1.6086494584496452E-3</v>
      </c>
      <c r="E125" s="7">
        <f>+IFERROR(+C125*('Regions &amp; Poverty'!$K125/100)*('Regions &amp; Poverty'!$M125/100),"")</f>
        <v>3.8124992165256591E-4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SG25f'!$O$4:$O$157)</f>
        <v>8.9011375609791277E-2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SG25f'!$O$4:$O$157)</f>
        <v>0.28384300541511959</v>
      </c>
      <c r="D127" s="7">
        <f>+IFERROR(+C127*('Regions &amp; Poverty'!$K127/100),"")</f>
        <v>4.2292607806852817E-2</v>
      </c>
      <c r="E127" s="7">
        <f>+IFERROR(+C127*('Regions &amp; Poverty'!$K127/100)*('Regions &amp; Poverty'!$M127/100),"")</f>
        <v>1.6917043122741126E-3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SG25f'!$O$4:$O$157)</f>
        <v>5.171882159730694E-3</v>
      </c>
      <c r="D128" s="7">
        <f>+IFERROR(+C128*('Regions &amp; Poverty'!$K128/100),"")</f>
        <v>1.9653152206976637E-3</v>
      </c>
      <c r="E128" s="7">
        <f>+IFERROR(+C128*('Regions &amp; Poverty'!$K128/100)*('Regions &amp; Poverty'!$M128/100),"")</f>
        <v>2.5156034824930099E-4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SG25f'!$O$4:$O$157)</f>
        <v>0</v>
      </c>
      <c r="D129" s="7">
        <f>+IFERROR(+C129*('Regions &amp; Poverty'!$K129/100),"")</f>
        <v>0</v>
      </c>
      <c r="E129" s="7">
        <f>+IFERROR(+C129*('Regions &amp; Poverty'!$K129/100)*('Regions &amp; Poverty'!$M129/100),"")</f>
        <v>0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SG25f'!$O$4:$O$157)</f>
        <v>2.3654188577805019E-4</v>
      </c>
      <c r="D130" s="7">
        <f>+IFERROR(+C130*('Regions &amp; Poverty'!$K130/100),"")</f>
        <v>1.2371140626192025E-4</v>
      </c>
      <c r="E130" s="7">
        <f>+IFERROR(+C130*('Regions &amp; Poverty'!$K130/100)*('Regions &amp; Poverty'!$M130/100),"")</f>
        <v>2.0659804845740679E-5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SG25f'!$O$4:$O$157)</f>
        <v>2.3070820574744578E-5</v>
      </c>
      <c r="D131" s="7">
        <f>+IFERROR(+C131*('Regions &amp; Poverty'!$K131/100),"")</f>
        <v>7.3826625839182652E-7</v>
      </c>
      <c r="E131" s="7">
        <f>+IFERROR(+C131*('Regions &amp; Poverty'!$K131/100)*('Regions &amp; Poverty'!$M131/100),"")</f>
        <v>2.9530650335673061E-9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SG25f'!$O$4:$O$157)</f>
        <v>4.2655922180573153E-5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SG25f'!$O$4:$O$157)</f>
        <v>2.3906923837403653E-3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SG25f'!$O$4:$O$157)</f>
        <v>3.1984336668728185E-5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SG25f'!$O$4:$O$157)</f>
        <v>0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SG25f'!$O$4:$O$157)</f>
        <v>0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SG25f'!$O$4:$O$157)</f>
        <v>1.4669453130645501E-7</v>
      </c>
      <c r="D137" s="7">
        <f>+IFERROR(+C137*('Regions &amp; Poverty'!$K137/100),"")</f>
        <v>6.1611703148711104E-8</v>
      </c>
      <c r="E137" s="7">
        <f>+IFERROR(+C137*('Regions &amp; Poverty'!$K137/100)*('Regions &amp; Poverty'!$M137/100),"")</f>
        <v>1.0227542722686044E-8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SG25f'!$O$4:$O$157)</f>
        <v>3.9944269269892357E-4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SG25f'!$O$4:$O$157)</f>
        <v>4.8836741410065018E-3</v>
      </c>
      <c r="D139" s="7">
        <f>+IFERROR(+C139*('Regions &amp; Poverty'!$K139/100),"")</f>
        <v>1.8753308701464967E-3</v>
      </c>
      <c r="E139" s="7">
        <f>+IFERROR(+C139*('Regions &amp; Poverty'!$K139/100)*('Regions &amp; Poverty'!$M139/100),"")</f>
        <v>2.8692562313241399E-4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SG25f'!$O$4:$O$157)</f>
        <v>2.5338325085332149E-3</v>
      </c>
      <c r="D140" s="7">
        <f>+IFERROR(+C140*('Regions &amp; Poverty'!$K140/100),"")</f>
        <v>1.2441117616898084E-3</v>
      </c>
      <c r="E140" s="7">
        <f>+IFERROR(+C140*('Regions &amp; Poverty'!$K140/100)*('Regions &amp; Poverty'!$M140/100),"")</f>
        <v>2.4757824057627188E-4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SG25f'!$O$4:$O$157)</f>
        <v>0.16305364248112489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SG25f'!$O$4:$O$157)</f>
        <v>2.812213468755833E-6</v>
      </c>
      <c r="D142" s="7">
        <f>+IFERROR(+C142*('Regions &amp; Poverty'!$K142/100),"")</f>
        <v>1.3217403303152415E-7</v>
      </c>
      <c r="E142" s="7">
        <f>+IFERROR(+C142*('Regions &amp; Poverty'!$K142/100)*('Regions &amp; Poverty'!$M142/100),"")</f>
        <v>1.3217403303152415E-9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SG25f'!$O$4:$O$157)</f>
        <v>0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SG25f'!$O$4:$O$157)</f>
        <v>0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SG25f'!$O$4:$O$157)</f>
        <v>1.1065415498914772E-4</v>
      </c>
      <c r="D145" s="7">
        <f>+IFERROR(+C145*('Regions &amp; Poverty'!$K145/100),"")</f>
        <v>2.2130830997829547E-6</v>
      </c>
      <c r="E145" s="7">
        <f>+IFERROR(+C145*('Regions &amp; Poverty'!$K145/100)*('Regions &amp; Poverty'!$M145/100),"")</f>
        <v>8.8523323991318199E-9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SG25f'!$O$4:$O$157)</f>
        <v>2.0624423323489381E-4</v>
      </c>
      <c r="D146" s="7">
        <f>+IFERROR(+C146*('Regions &amp; Poverty'!$K146/100),"")</f>
        <v>6.1873269970468147E-7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SG25f'!$O$4:$O$157)</f>
        <v>6.7450415267006653E-2</v>
      </c>
      <c r="D147" s="7">
        <f>+IFERROR(+C147*('Regions &amp; Poverty'!$K147/100),"")</f>
        <v>3.3118153896100268E-2</v>
      </c>
      <c r="E147" s="7">
        <f>+IFERROR(+C147*('Regions &amp; Poverty'!$K147/100)*('Regions &amp; Poverty'!$M147/100),"")</f>
        <v>5.1001956999994413E-3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SG25f'!$O$4:$O$157)</f>
        <v>2.1882480246779461E-2</v>
      </c>
      <c r="D148" s="7">
        <f>+IFERROR(+C148*('Regions &amp; Poverty'!$K148/100),"")</f>
        <v>7.5713381653856942E-3</v>
      </c>
      <c r="E148" s="7">
        <f>+IFERROR(+C148*('Regions &amp; Poverty'!$K148/100)*('Regions &amp; Poverty'!$M148/100),"")</f>
        <v>7.7984783103472656E-4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SG25f'!$O$4:$O$157)</f>
        <v>0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SG25f'!$O$4:$O$157)</f>
        <v>1.4508045396677192E-2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SG25f'!$O$4:$O$157)</f>
        <v>1.8632509480330825E-5</v>
      </c>
      <c r="D151" s="7">
        <f>+IFERROR(+C151*('Regions &amp; Poverty'!$K151/100),"")</f>
        <v>5.5897528440992474E-8</v>
      </c>
      <c r="E151" s="7">
        <f>+IFERROR(+C151*('Regions &amp; Poverty'!$K151/100)*('Regions &amp; Poverty'!$M151/100),"")</f>
        <v>5.5897528440992477E-11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SG25f'!$O$4:$O$157)</f>
        <v>1.0739494325693289E-2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SG25f'!$O$4:$O$157)</f>
        <v>1.1084518356893171E-3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SG25f'!$O$4:$O$157)</f>
        <v>7.3827674996680085E-4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SG25f'!$O$4:$O$157)</f>
        <v>0</v>
      </c>
      <c r="D155" s="7">
        <f>+IFERROR(+C155*('Regions &amp; Poverty'!$K155/100),"")</f>
        <v>0</v>
      </c>
      <c r="E155" s="7">
        <f>+IFERROR(+C155*('Regions &amp; Poverty'!$K155/100)*('Regions &amp; Poverty'!$M155/100),"")</f>
        <v>0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SG25f'!$O$4:$O$157)</f>
        <v>0</v>
      </c>
      <c r="D156" s="7">
        <f>+IFERROR(+C156*('Regions &amp; Poverty'!$K156/100),"")</f>
        <v>0</v>
      </c>
      <c r="E156" s="7">
        <f>+IFERROR(+C156*('Regions &amp; Poverty'!$K156/100)*('Regions &amp; Poverty'!$M156/100),"")</f>
        <v>0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SG25f'!$O$4:$O$157)</f>
        <v>1.2722924226373444E-2</v>
      </c>
      <c r="D157" s="7">
        <f>+IFERROR(+C157*('Regions &amp; Poverty'!$K157/100),"")</f>
        <v>2.3919097545582074E-3</v>
      </c>
      <c r="E157" s="7">
        <f>+IFERROR(+C157*('Regions &amp; Poverty'!$K157/100)*('Regions &amp; Poverty'!$M157/100),"")</f>
        <v>1.0763593895511933E-4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SG25f'!$O$4:$O$157)</f>
        <v>1.9739113329571737E-2</v>
      </c>
      <c r="D158" s="7">
        <f>+IFERROR(+C158*('Regions &amp; Poverty'!$K158/100),"")</f>
        <v>3.2766928127089087E-3</v>
      </c>
      <c r="E158" s="7">
        <f>+IFERROR(+C158*('Regions &amp; Poverty'!$K158/100)*('Regions &amp; Poverty'!$M158/100),"")</f>
        <v>1.6055794782273653E-4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SG25f'!$O$4:$O$157)</f>
        <v>4.1264179389078373E-4</v>
      </c>
      <c r="D159" s="7">
        <f>+IFERROR(+C159*('Regions &amp; Poverty'!$K159/100),"")</f>
        <v>2.3726903148720062E-4</v>
      </c>
      <c r="E159" s="7">
        <f>+IFERROR(+C159*('Regions &amp; Poverty'!$K159/100)*('Regions &amp; Poverty'!$M159/100),"")</f>
        <v>6.999436428872418E-5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SG25f'!$O$4:$O$157)</f>
        <v>2.5765264746942468E-4</v>
      </c>
      <c r="D160" s="7">
        <f>+IFERROR(+C160*('Regions &amp; Poverty'!$K160/100),"")</f>
        <v>5.5137666558456878E-5</v>
      </c>
      <c r="E160" s="7">
        <f>+IFERROR(+C160*('Regions &amp; Poverty'!$K160/100)*('Regions &amp; Poverty'!$M160/100),"")</f>
        <v>2.8671586610397577E-6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9.285936144209229</v>
      </c>
      <c r="D162" s="37">
        <f t="shared" si="0"/>
        <v>3.157554337226022</v>
      </c>
      <c r="E162" s="37">
        <f t="shared" si="0"/>
        <v>0.57903854976212421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0.12701265846353679</v>
      </c>
      <c r="D167" s="37">
        <f>+SUMIF('Regions &amp; Poverty'!$F$3:$F$160,$B167,D$3:D$160)</f>
        <v>4.8328538073406438E-2</v>
      </c>
      <c r="E167" s="37">
        <f>+SUMIF('Regions &amp; Poverty'!$F$3:$F$160,$B167,E$3:E$160)</f>
        <v>6.5071973578439881E-3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0.51001095847589695</v>
      </c>
      <c r="D168" s="37">
        <f>+SUMIF('Regions &amp; Poverty'!$F$3:$F$160,$B168,D$3:D$160)</f>
        <v>0.11614510920130361</v>
      </c>
      <c r="E168" s="37">
        <f>+SUMIF('Regions &amp; Poverty'!$F$3:$F$160,$B168,E$3:E$160)</f>
        <v>8.7131087035106376E-3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2.4777562806316957E-2</v>
      </c>
      <c r="D170" s="37">
        <f>+SUMIF('Regions &amp; Poverty'!$F$3:$F$160,$B170,D$3:D$160)</f>
        <v>6.4688908529327155E-3</v>
      </c>
      <c r="E170" s="37">
        <f>+SUMIF('Regions &amp; Poverty'!$F$3:$F$160,$B170,E$3:E$160)</f>
        <v>1.1401848808008091E-3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4.7502413630421136</v>
      </c>
      <c r="D172" s="37">
        <f>+SUMIF('Regions &amp; Poverty'!$F$3:$F$160,$B172,D$3:D$160)</f>
        <v>2.5181670024015204</v>
      </c>
      <c r="E172" s="37">
        <f>+SUMIF('Regions &amp; Poverty'!$F$3:$F$160,$B172,E$3:E$160)</f>
        <v>0.54418448576103728</v>
      </c>
      <c r="F172" s="37"/>
    </row>
    <row r="173" spans="1:7" x14ac:dyDescent="0.35">
      <c r="A173" s="10" t="s">
        <v>352</v>
      </c>
      <c r="B173" s="10"/>
      <c r="C173" s="38">
        <f>+SUM(C166:C172)</f>
        <v>5.412042542787864</v>
      </c>
      <c r="D173" s="38">
        <f>+SUM(D166:D172)</f>
        <v>2.689109540529163</v>
      </c>
      <c r="E173" s="38">
        <f>+SUM(E166:E172)</f>
        <v>0.5605449767031927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1.0959052323555434E-5</v>
      </c>
      <c r="D174" s="37">
        <f>+SUMIF('Regions &amp; Poverty'!$F$3:$F$160,$B174,D$3:D$160)</f>
        <v>2.1961449812894409E-6</v>
      </c>
      <c r="E174" s="37">
        <f>+SUMIF('Regions &amp; Poverty'!$F$3:$F$160,$B174,E$3:E$160)</f>
        <v>1.7153836437549231E-7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2.4923313030531084E-2</v>
      </c>
      <c r="D175" s="37">
        <f>+SUMIF('Regions &amp; Poverty'!$F$3:$F$160,$B175,D$3:D$160)</f>
        <v>7.4961538657287801E-4</v>
      </c>
      <c r="E175" s="37">
        <f>+SUMIF('Regions &amp; Poverty'!$F$3:$F$160,$B175,E$3:E$160)</f>
        <v>6.0800332830884717E-6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1.1062902284876242E-3</v>
      </c>
      <c r="D176" s="37">
        <f>+SUMIF('Regions &amp; Poverty'!$F$3:$F$160,$B176,D$3:D$160)</f>
        <v>2.0922972946274376E-5</v>
      </c>
      <c r="E176" s="37">
        <f>+SUMIF('Regions &amp; Poverty'!$F$3:$F$160,$B176,E$3:E$160)</f>
        <v>4.9947766375813611E-7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2.1015749753189691E-2</v>
      </c>
      <c r="D177" s="37">
        <f>+SUMIF('Regions &amp; Poverty'!$F$3:$F$160,$B177,D$3:D$160)</f>
        <v>9.0367723938715666E-4</v>
      </c>
      <c r="E177" s="37">
        <f>+SUMIF('Regions &amp; Poverty'!$F$3:$F$160,$B177,E$3:E$160)</f>
        <v>1.8073544787743134E-5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6.5071212030498567E-3</v>
      </c>
      <c r="D178" s="37">
        <f>+SUMIF('Regions &amp; Poverty'!$F$3:$F$160,$B178,D$3:D$160)</f>
        <v>1.1036020531912296E-4</v>
      </c>
      <c r="E178" s="37">
        <f>+SUMIF('Regions &amp; Poverty'!$F$3:$F$160,$B178,E$3:E$160)</f>
        <v>1.1030989754352607E-6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5.3563433267581811E-2</v>
      </c>
      <c r="D179" s="38">
        <f t="shared" ref="D179" si="2">+SUM(D174:D178)</f>
        <v>1.7867719492067214E-3</v>
      </c>
      <c r="E179" s="38">
        <f t="shared" ref="E179" si="3">+SUM(E174:E178)</f>
        <v>2.5927693074400494E-5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1.0739494325693289E-2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4.7085718340459229E-2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1.0170844400372139</v>
      </c>
      <c r="D182" s="37">
        <f>+SUMIF('Regions &amp; Poverty'!$F$3:$F$160,$B182,D$3:D$160)</f>
        <v>3.2464554990590984E-2</v>
      </c>
      <c r="E182" s="37">
        <f>+SUMIF('Regions &amp; Poverty'!$F$3:$F$160,$B182,E$3:E$160)</f>
        <v>9.7393664971772952E-5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0.16331193734764335</v>
      </c>
      <c r="D183" s="37">
        <f>+SUMIF('Regions &amp; Poverty'!$F$3:$F$160,$B183,D$3:D$160)</f>
        <v>2.1438473921033006E-5</v>
      </c>
      <c r="E183" s="37">
        <f>+SUMIF('Regions &amp; Poverty'!$F$3:$F$160,$B183,E$3:E$160)</f>
        <v>3.430155827365281E-7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2.9697767948091826E-7</v>
      </c>
      <c r="D184" s="37">
        <f>+SUMIF('Regions &amp; Poverty'!$F$3:$F$160,$B184,D$3:D$160)</f>
        <v>1.1194201711533907E-7</v>
      </c>
      <c r="E184" s="37">
        <f>+SUMIF('Regions &amp; Poverty'!$F$3:$F$160,$B184,E$3:E$160)</f>
        <v>1.6566972593676336E-8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2.0857977629050466</v>
      </c>
      <c r="D185" s="37">
        <f>+SUMIF('Regions &amp; Poverty'!$F$3:$F$160,$B185,D$3:D$160)</f>
        <v>0.42883828715327926</v>
      </c>
      <c r="E185" s="37">
        <f>+SUMIF('Regions &amp; Poverty'!$F$3:$F$160,$B185,E$3:E$160)</f>
        <v>1.8256364797422382E-2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3.2661944372675835</v>
      </c>
      <c r="D186" s="38">
        <f t="shared" ref="D186" si="5">+SUM(D182:D185)</f>
        <v>0.46132439255980839</v>
      </c>
      <c r="E186" s="38">
        <f t="shared" ref="E186" si="6">+SUM(E182:E185)</f>
        <v>1.8354118044949484E-2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4.714149091949596E-2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2.6233520841107371E-2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2.162549736218738E-3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7.5537561496822073E-2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0.21186708881891672</v>
      </c>
      <c r="D191" s="37">
        <f>+SUMIF('Regions &amp; Poverty'!$F$3:$F$160,$B191,D$3:D$160)</f>
        <v>2.9385151371707652E-3</v>
      </c>
      <c r="E191" s="37">
        <f>+SUMIF('Regions &amp; Poverty'!$F$3:$F$160,$B191,E$3:E$160)</f>
        <v>5.8808543726124395E-6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0.11074726112021713</v>
      </c>
      <c r="D192" s="37">
        <f>+SUMIF('Regions &amp; Poverty'!$F$3:$F$160,$B192,D$3:D$160)</f>
        <v>2.3949714607583786E-3</v>
      </c>
      <c r="E192" s="37">
        <f>+SUMIF('Regions &amp; Poverty'!$F$3:$F$160,$B192,E$3:E$160)</f>
        <v>1.0764507832912448E-4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0.32261434993913385</v>
      </c>
      <c r="D193" s="38">
        <f t="shared" ref="D193" si="11">+SUM(D191:D192)</f>
        <v>5.3334865979291438E-3</v>
      </c>
      <c r="E193" s="38">
        <f t="shared" ref="E193" si="12">+SUM(E191:E192)</f>
        <v>1.1352593270173692E-4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4.3920270592452161E-3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0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1.1118334169692801E-3</v>
      </c>
      <c r="D196" s="37">
        <f>+SUMIF('Regions &amp; Poverty'!$F$3:$F$160,$B196,D$3:D$160)</f>
        <v>1.4558991515804966E-7</v>
      </c>
      <c r="E196" s="37">
        <f>+SUMIF('Regions &amp; Poverty'!$F$3:$F$160,$B196,E$3:E$160)</f>
        <v>1.3882060060826307E-9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9.2654746307872626E-2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9.3766579724841911E-2</v>
      </c>
      <c r="D198" s="38">
        <f t="shared" ref="D198" si="14">+SUM(D195:D197)</f>
        <v>1.4558991515804966E-7</v>
      </c>
      <c r="E198" s="38">
        <f t="shared" ref="E198" si="15">+SUM(E195:E197)</f>
        <v>1.3882060060826307E-9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0.13559225148600107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9.592912946106065E-2</v>
      </c>
      <c r="D201" s="37">
        <f t="shared" ref="D201:E201" si="19">+SUM(D198,D189)</f>
        <v>1.4558991515804966E-7</v>
      </c>
      <c r="E201" s="37">
        <f t="shared" si="19"/>
        <v>1.3882060060826307E-9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9.0555265966791314</v>
      </c>
      <c r="D202" s="37">
        <f t="shared" ref="D202:E202" si="21">+SUM(D173,D179,D182:D185,D193,D196)</f>
        <v>3.1575543372260224</v>
      </c>
      <c r="E202" s="37">
        <f t="shared" si="21"/>
        <v>0.57903854976212432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8.010919285685679</v>
      </c>
      <c r="D203" s="37">
        <f t="shared" ref="D203:E203" si="23">+SUM(D173,D174:D176,D183:D185,D193,D196)</f>
        <v>3.124075744790725</v>
      </c>
      <c r="E203" s="37">
        <f t="shared" si="23"/>
        <v>0.57892197945338941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9.2859361442092219</v>
      </c>
      <c r="D204" s="37">
        <f t="shared" ref="D204:E204" si="25">+SUM(D173,D179:D185,D190,D193:D194,D198)</f>
        <v>3.1575543372260224</v>
      </c>
      <c r="E204" s="37">
        <f t="shared" si="25"/>
        <v>0.57903854976212432</v>
      </c>
      <c r="F204" s="3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SG25f'!$P$4:$P$157)</f>
        <v>2.4791097361268133E-3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SG25f'!$P$4:$P$157)</f>
        <v>8.7278445371397114E-3</v>
      </c>
      <c r="D4" s="7">
        <f>+IFERROR(+C4*('Regions &amp; Poverty'!$K4/100),"")</f>
        <v>2.6270812056790531E-3</v>
      </c>
      <c r="E4" s="7">
        <f>+IFERROR(+C4*('Regions &amp; Poverty'!$K4/100)*('Regions &amp; Poverty'!$M4/100),"")</f>
        <v>2.5219979574518908E-4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SG25f'!$P$4:$P$157)</f>
        <v>2.2708669706835542E-4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SG25f'!$P$4:$P$157)</f>
        <v>2.3748573921041727E-3</v>
      </c>
      <c r="D6" s="7">
        <f>+IFERROR(+C6*('Regions &amp; Poverty'!$K6/100),"")</f>
        <v>4.0372575665770938E-5</v>
      </c>
      <c r="E6" s="7">
        <f>+IFERROR(+C6*('Regions &amp; Poverty'!$K6/100)*('Regions &amp; Poverty'!$M6/100),"")</f>
        <v>4.0372575665770937E-7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SG25f'!$P$4:$P$157)</f>
        <v>1.6748830957122532E-4</v>
      </c>
      <c r="D7" s="7">
        <f>+IFERROR(+C7*('Regions &amp; Poverty'!$K7/100),"")</f>
        <v>5.3596259062792101E-6</v>
      </c>
      <c r="E7" s="7">
        <f>+IFERROR(+C7*('Regions &amp; Poverty'!$K7/100)*('Regions &amp; Poverty'!$M7/100),"")</f>
        <v>1.6078877718837629E-8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SG25f'!$P$4:$P$157)</f>
        <v>1.2992331349490488E-3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SG25f'!$P$4:$P$157)</f>
        <v>9.1094233966037001E-4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SG25f'!$P$4:$P$157)</f>
        <v>7.3794245805778756E-4</v>
      </c>
      <c r="D10" s="7">
        <f>+IFERROR(+C10*('Regions &amp; Poverty'!$K10/100),"")</f>
        <v>3.6897122902889377E-6</v>
      </c>
      <c r="E10" s="7">
        <f>+IFERROR(+C10*('Regions &amp; Poverty'!$K10/100)*('Regions &amp; Poverty'!$M10/100),"")</f>
        <v>7.3794245805778753E-9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SG25f'!$P$4:$P$157)</f>
        <v>6.2900098506850789E-4</v>
      </c>
      <c r="D11" s="7">
        <f>+IFERROR(+C11*('Regions &amp; Poverty'!$K11/100),"")</f>
        <v>4.6357372599549029E-4</v>
      </c>
      <c r="E11" s="7">
        <f>+IFERROR(+C11*('Regions &amp; Poverty'!$K11/100)*('Regions &amp; Poverty'!$M11/100),"")</f>
        <v>1.5019788722253887E-4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SG25f'!$P$4:$P$157)</f>
        <v>2.6607050412147861E-3</v>
      </c>
      <c r="D12" s="7">
        <f>+IFERROR(+C12*('Regions &amp; Poverty'!$K12/100),"")</f>
        <v>1.317048995401319E-3</v>
      </c>
      <c r="E12" s="7">
        <f>+IFERROR(+C12*('Regions &amp; Poverty'!$K12/100)*('Regions &amp; Poverty'!$M12/100),"")</f>
        <v>2.9501897496989543E-4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SG25f'!$P$4:$P$157)</f>
        <v>5.3295707937217954E-3</v>
      </c>
      <c r="D13" s="7">
        <f>+IFERROR(+C13*('Regions &amp; Poverty'!$K13/100),"")</f>
        <v>2.3290224368564248E-3</v>
      </c>
      <c r="E13" s="7">
        <f>+IFERROR(+C13*('Regions &amp; Poverty'!$K13/100)*('Regions &amp; Poverty'!$M13/100),"")</f>
        <v>2.5852149049106313E-4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SG25f'!$P$4:$P$157)</f>
        <v>1.8458055421011317E-2</v>
      </c>
      <c r="D14" s="7">
        <f>+IFERROR(+C14*('Regions &amp; Poverty'!$K14/100),"")</f>
        <v>3.4147402528870935E-3</v>
      </c>
      <c r="E14" s="7">
        <f>+IFERROR(+C14*('Regions &amp; Poverty'!$K14/100)*('Regions &amp; Poverty'!$M14/100),"")</f>
        <v>1.126864283452741E-4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SG25f'!$P$4:$P$157)</f>
        <v>3.5780490839242875E-4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SG25f'!$P$4:$P$157)</f>
        <v>1.3696414778808748E-3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SG25f'!$P$4:$P$157)</f>
        <v>3.9194386057564429E-4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SG25f'!$P$4:$P$157)</f>
        <v>1.2118053278466182E-3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SG25f'!$P$4:$P$157)</f>
        <v>8.0953686056677711E-6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SG25f'!$P$4:$P$157)</f>
        <v>2.2491750444714686E-4</v>
      </c>
      <c r="D20" s="7">
        <f>+IFERROR(+C20*('Regions &amp; Poverty'!$K20/100),"")</f>
        <v>1.5969142815747427E-5</v>
      </c>
      <c r="E20" s="7">
        <f>+IFERROR(+C20*('Regions &amp; Poverty'!$K20/100)*('Regions &amp; Poverty'!$M20/100),"")</f>
        <v>5.4295085573541259E-7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SG25f'!$P$4:$P$157)</f>
        <v>7.5001883479621301E-3</v>
      </c>
      <c r="D21" s="7">
        <f>+IFERROR(+C21*('Regions &amp; Poverty'!$K21/100),"")</f>
        <v>3.2250809896237155E-4</v>
      </c>
      <c r="E21" s="7">
        <f>+IFERROR(+C21*('Regions &amp; Poverty'!$K21/100)*('Regions &amp; Poverty'!$M21/100),"")</f>
        <v>6.450161979247431E-6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SG25f'!$P$4:$P$157)</f>
        <v>4.8635278740259669E-4</v>
      </c>
      <c r="D22" s="7">
        <f>+IFERROR(+C22*('Regions &amp; Poverty'!$K22/100),"")</f>
        <v>1.0699761322857128E-5</v>
      </c>
      <c r="E22" s="7">
        <f>+IFERROR(+C22*('Regions &amp; Poverty'!$K22/100)*('Regions &amp; Poverty'!$M22/100),"")</f>
        <v>4.2799045291428517E-8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SG25f'!$P$4:$P$157)</f>
        <v>3.478421258012943E-4</v>
      </c>
      <c r="D23" s="7">
        <f>+IFERROR(+C23*('Regions &amp; Poverty'!$K23/100),"")</f>
        <v>6.330726689583556E-5</v>
      </c>
      <c r="E23" s="7">
        <f>+IFERROR(+C23*('Regions &amp; Poverty'!$K23/100)*('Regions &amp; Poverty'!$M23/100),"")</f>
        <v>3.6718214799584621E-6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SG25f'!$P$4:$P$157)</f>
        <v>3.5297440891251511E-4</v>
      </c>
      <c r="D24" s="7">
        <f>+IFERROR(+C24*('Regions &amp; Poverty'!$K24/100),"")</f>
        <v>2.3402203310899749E-4</v>
      </c>
      <c r="E24" s="7">
        <f>+IFERROR(+C24*('Regions &amp; Poverty'!$K24/100)*('Regions &amp; Poverty'!$M24/100),"")</f>
        <v>7.7461292959078175E-5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SG25f'!$P$4:$P$157)</f>
        <v>7.6728158420158368E-4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SG25f'!$P$4:$P$157)</f>
        <v>1.014048918594796E-3</v>
      </c>
      <c r="D26" s="7">
        <f>+IFERROR(+C26*('Regions &amp; Poverty'!$K26/100),"")</f>
        <v>1.3182635941732349E-5</v>
      </c>
      <c r="E26" s="7">
        <f>+IFERROR(+C26*('Regions &amp; Poverty'!$K26/100)*('Regions &amp; Poverty'!$M26/100),"")</f>
        <v>1.054610875338588E-7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SG25f'!$P$4:$P$157)</f>
        <v>-0.1818905981547487</v>
      </c>
      <c r="D27" s="7">
        <f>+IFERROR(+C27*('Regions &amp; Poverty'!$K27/100),"")</f>
        <v>-5.8204991409519583E-3</v>
      </c>
      <c r="E27" s="7">
        <f>+IFERROR(+C27*('Regions &amp; Poverty'!$K27/100)*('Regions &amp; Poverty'!$M27/100),"")</f>
        <v>-1.7461497422855877E-5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SG25f'!$P$4:$P$157)</f>
        <v>9.124000453384427E-4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SG25f'!$P$4:$P$157)</f>
        <v>1.1107110370478443E-2</v>
      </c>
      <c r="D29" s="7">
        <f>+IFERROR(+C29*('Regions &amp; Poverty'!$K29/100),"")</f>
        <v>3.0988837933634853E-3</v>
      </c>
      <c r="E29" s="7">
        <f>+IFERROR(+C29*('Regions &amp; Poverty'!$K29/100)*('Regions &amp; Poverty'!$M29/100),"")</f>
        <v>2.7889954140271366E-4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SG25f'!$P$4:$P$157)</f>
        <v>9.3884307041080684E-3</v>
      </c>
      <c r="D30" s="7">
        <f>+IFERROR(+C30*('Regions &amp; Poverty'!$K30/100),"")</f>
        <v>2.2532233689859364E-3</v>
      </c>
      <c r="E30" s="7">
        <f>+IFERROR(+C30*('Regions &amp; Poverty'!$K30/100)*('Regions &amp; Poverty'!$M30/100),"")</f>
        <v>1.7349819941191708E-4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SG25f'!$P$4:$P$157)</f>
        <v>4.6637347016939201E-3</v>
      </c>
      <c r="D31" s="7">
        <f>+IFERROR(+C31*('Regions &amp; Poverty'!$K31/100),"")</f>
        <v>3.5957394550060122E-3</v>
      </c>
      <c r="E31" s="7">
        <f>+IFERROR(+C31*('Regions &amp; Poverty'!$K31/100)*('Regions &amp; Poverty'!$M31/100),"")</f>
        <v>1.4095298663623569E-3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SG25f'!$P$4:$P$157)</f>
        <v>2.1203966451972291E-3</v>
      </c>
      <c r="D32" s="7">
        <f>+IFERROR(+C32*('Regions &amp; Poverty'!$K32/100),"")</f>
        <v>7.8454675872297475E-4</v>
      </c>
      <c r="E32" s="7">
        <f>+IFERROR(+C32*('Regions &amp; Poverty'!$K32/100)*('Regions &amp; Poverty'!$M32/100),"")</f>
        <v>1.1689746704972324E-4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SG25f'!$P$4:$P$157)</f>
        <v>1.6463347440364958E-3</v>
      </c>
      <c r="D33" s="7">
        <f>+IFERROR(+C33*('Regions &amp; Poverty'!$K33/100),"")</f>
        <v>9.0548410922007265E-5</v>
      </c>
      <c r="E33" s="7">
        <f>+IFERROR(+C33*('Regions &amp; Poverty'!$K33/100)*('Regions &amp; Poverty'!$M33/100),"")</f>
        <v>1.9920650402841598E-6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SG25f'!$P$4:$P$157)</f>
        <v>1.6346773742123878E-4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SG25f'!$P$4:$P$157)</f>
        <v>2.3843070305981691E-4</v>
      </c>
      <c r="D35" s="7">
        <f>+IFERROR(+C35*('Regions &amp; Poverty'!$K35/100),"")</f>
        <v>3.8148912489570711E-6</v>
      </c>
      <c r="E35" s="7">
        <f>+IFERROR(+C35*('Regions &amp; Poverty'!$K35/100)*('Regions &amp; Poverty'!$M35/100),"")</f>
        <v>2.2889347493742426E-8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SG25f'!$P$4:$P$157)</f>
        <v>2.32797056236153E-4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SG25f'!$P$4:$P$157)</f>
        <v>6.032973460457377E-5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SG25f'!$P$4:$P$157)</f>
        <v>9.8286954980611745E-4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SG25f'!$P$4:$P$157)</f>
        <v>7.5881104522219911E-3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SG25f'!$P$4:$P$157)</f>
        <v>2.3414067737937295E-4</v>
      </c>
      <c r="D40" s="7">
        <f>+IFERROR(+C40*('Regions &amp; Poverty'!$K40/100),"")</f>
        <v>5.2681652410358917E-5</v>
      </c>
      <c r="E40" s="7">
        <f>+IFERROR(+C40*('Regions &amp; Poverty'!$K40/100)*('Regions &amp; Poverty'!$M40/100),"")</f>
        <v>3.9511239307769185E-6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SG25f'!$P$4:$P$157)</f>
        <v>5.283986935999904E-4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SG25f'!$P$4:$P$157)</f>
        <v>4.046369301677545E-4</v>
      </c>
      <c r="D42" s="7">
        <f>+IFERROR(+C42*('Regions &amp; Poverty'!$K42/100),"")</f>
        <v>1.2948381765368144E-5</v>
      </c>
      <c r="E42" s="7">
        <f>+IFERROR(+C42*('Regions &amp; Poverty'!$K42/100)*('Regions &amp; Poverty'!$M42/100),"")</f>
        <v>6.4741908826840723E-8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SG25f'!$P$4:$P$157)</f>
        <v>2.7570107511130683E-3</v>
      </c>
      <c r="D43" s="7">
        <f>+IFERROR(+C43*('Regions &amp; Poverty'!$K43/100),"")</f>
        <v>1.3785053755565342E-5</v>
      </c>
      <c r="E43" s="7">
        <f>+IFERROR(+C43*('Regions &amp; Poverty'!$K43/100)*('Regions &amp; Poverty'!$M43/100),"")</f>
        <v>1.3785053755565341E-8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SG25f'!$P$4:$P$157)</f>
        <v>4.2638641228902395E-4</v>
      </c>
      <c r="D44" s="7">
        <f>+IFERROR(+C44*('Regions &amp; Poverty'!$K44/100),"")</f>
        <v>2.0466547789873151E-5</v>
      </c>
      <c r="E44" s="7">
        <f>+IFERROR(+C44*('Regions &amp; Poverty'!$K44/100)*('Regions &amp; Poverty'!$M44/100),"")</f>
        <v>4.5026405137720938E-7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SG25f'!$P$4:$P$157)</f>
        <v>6.0825988195384751E-3</v>
      </c>
      <c r="D45" s="7">
        <f>+IFERROR(+C45*('Regions &amp; Poverty'!$K45/100),"")</f>
        <v>8.5156383473538645E-5</v>
      </c>
      <c r="E45" s="7">
        <f>+IFERROR(+C45*('Regions &amp; Poverty'!$K45/100)*('Regions &amp; Poverty'!$M45/100),"")</f>
        <v>1.703127669470773E-7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SG25f'!$P$4:$P$157)</f>
        <v>2.1861885786926585E-4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SG25f'!$P$4:$P$157)</f>
        <v>1.0854740140365984E-2</v>
      </c>
      <c r="D47" s="7">
        <f>+IFERROR(+C47*('Regions &amp; Poverty'!$K47/100),"")</f>
        <v>3.6363379470226048E-3</v>
      </c>
      <c r="E47" s="7">
        <f>+IFERROR(+C47*('Regions &amp; Poverty'!$K47/100)*('Regions &amp; Poverty'!$M47/100),"")</f>
        <v>3.2727041523203441E-4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SG25f'!$P$4:$P$157)</f>
        <v>5.4134694557223647E-6</v>
      </c>
      <c r="D48" s="7">
        <f>+IFERROR(+C48*('Regions &amp; Poverty'!$K48/100),"")</f>
        <v>8.1202041835835467E-8</v>
      </c>
      <c r="E48" s="7">
        <f>+IFERROR(+C48*('Regions &amp; Poverty'!$K48/100)*('Regions &amp; Poverty'!$M48/100),"")</f>
        <v>1.6240408367167093E-10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SG25f'!$P$4:$P$157)</f>
        <v>5.2950359328920646E-4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SG25f'!$P$4:$P$157)</f>
        <v>5.8013865019373801E-3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SG25f'!$P$4:$P$157)</f>
        <v>1.5233378859741309E-3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SG25f'!$P$4:$P$157)</f>
        <v>2.7718746682346565E-4</v>
      </c>
      <c r="D52" s="7">
        <f>+IFERROR(+C52*('Regions &amp; Poverty'!$K52/100),"")</f>
        <v>2.3006559746347651E-5</v>
      </c>
      <c r="E52" s="7">
        <f>+IFERROR(+C52*('Regions &amp; Poverty'!$K52/100)*('Regions &amp; Poverty'!$M52/100),"")</f>
        <v>5.0614431441964832E-7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SG25f'!$P$4:$P$157)</f>
        <v>1.1752697658316888E-2</v>
      </c>
      <c r="D53" s="7">
        <f>+IFERROR(+C53*('Regions &amp; Poverty'!$K53/100),"")</f>
        <v>1.598366881531097E-3</v>
      </c>
      <c r="E53" s="7">
        <f>+IFERROR(+C53*('Regions &amp; Poverty'!$K53/100)*('Regions &amp; Poverty'!$M53/100),"")</f>
        <v>6.3934675261243882E-5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SG25f'!$P$4:$P$157)</f>
        <v>5.1190890080026162E-3</v>
      </c>
      <c r="D54" s="7">
        <f>+IFERROR(+C54*('Regions &amp; Poverty'!$K54/100),"")</f>
        <v>1.8070384198249235E-3</v>
      </c>
      <c r="E54" s="7">
        <f>+IFERROR(+C54*('Regions &amp; Poverty'!$K54/100)*('Regions &amp; Poverty'!$M54/100),"")</f>
        <v>1.8612495724196714E-4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SG25f'!$P$4:$P$157)</f>
        <v>7.8052289972521975E-4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SG25f'!$P$4:$P$157)</f>
        <v>3.7006576315889409E-4</v>
      </c>
      <c r="D56" s="7">
        <f>+IFERROR(+C56*('Regions &amp; Poverty'!$K56/100),"")</f>
        <v>2.483141270796179E-4</v>
      </c>
      <c r="E56" s="7">
        <f>+IFERROR(+C56*('Regions &amp; Poverty'!$K56/100)*('Regions &amp; Poverty'!$M56/100),"")</f>
        <v>7.5735808759283454E-5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SG25f'!$P$4:$P$157)</f>
        <v>1.5603992238662819E-3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SG25f'!$P$4:$P$157)</f>
        <v>7.5980418233824356E-4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SG25f'!$P$4:$P$157)</f>
        <v>6.7209601219814316E-7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SG25f'!$P$4:$P$157)</f>
        <v>2.8335835174758635E-5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SG25f'!$P$4:$P$157)</f>
        <v>3.0159290221152629E-4</v>
      </c>
      <c r="D61" s="7">
        <f>+IFERROR(+C61*('Regions &amp; Poverty'!$K61/100),"")</f>
        <v>2.8651325710094997E-5</v>
      </c>
      <c r="E61" s="7">
        <f>+IFERROR(+C61*('Regions &amp; Poverty'!$K61/100)*('Regions &amp; Poverty'!$M61/100),"")</f>
        <v>8.0223711988265989E-7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SG25f'!$P$4:$P$157)</f>
        <v>1.3232534939715515E-4</v>
      </c>
      <c r="D62" s="7">
        <f>+IFERROR(+C62*('Regions &amp; Poverty'!$K62/100),"")</f>
        <v>2.355391219269362E-5</v>
      </c>
      <c r="E62" s="7">
        <f>+IFERROR(+C62*('Regions &amp; Poverty'!$K62/100)*('Regions &amp; Poverty'!$M62/100),"")</f>
        <v>1.5074503803323918E-6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SG25f'!$P$4:$P$157)</f>
        <v>5.5695592508809243E-4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SG25f'!$P$4:$P$157)</f>
        <v>6.8864860427579863E-5</v>
      </c>
      <c r="D64" s="7">
        <f>+IFERROR(+C64*('Regions &amp; Poverty'!$K64/100),"")</f>
        <v>1.7147350246467385E-5</v>
      </c>
      <c r="E64" s="7">
        <f>+IFERROR(+C64*('Regions &amp; Poverty'!$K64/100)*('Regions &amp; Poverty'!$M64/100),"")</f>
        <v>1.3717880197173907E-6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SG25f'!$P$4:$P$157)</f>
        <v>5.1435773606496333E-4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SG25f'!$P$4:$P$157)</f>
        <v>5.0817196161883127E-2</v>
      </c>
      <c r="D66" s="7">
        <f>+IFERROR(+C66*('Regions &amp; Poverty'!$K66/100),"")</f>
        <v>3.8112897121412343E-3</v>
      </c>
      <c r="E66" s="7">
        <f>+IFERROR(+C66*('Regions &amp; Poverty'!$K66/100)*('Regions &amp; Poverty'!$M66/100),"")</f>
        <v>4.9546766257836048E-5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SG25f'!$P$4:$P$157)</f>
        <v>0.21509410158088979</v>
      </c>
      <c r="D67" s="7">
        <f>+IFERROR(+C67*('Regions &amp; Poverty'!$K67/100),"")</f>
        <v>4.5599949535148634E-2</v>
      </c>
      <c r="E67" s="7">
        <f>+IFERROR(+C67*('Regions &amp; Poverty'!$K67/100)*('Regions &amp; Poverty'!$M67/100),"")</f>
        <v>1.960797830011391E-3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SG25f'!$P$4:$P$157)</f>
        <v>5.4286649475248977E-4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SG25f'!$P$4:$P$157)</f>
        <v>6.8066510593629247E-3</v>
      </c>
      <c r="D69" s="7">
        <f>+IFERROR(+C69*('Regions &amp; Poverty'!$K69/100),"")</f>
        <v>2.0419953178088774E-5</v>
      </c>
      <c r="E69" s="7">
        <f>+IFERROR(+C69*('Regions &amp; Poverty'!$K69/100)*('Regions &amp; Poverty'!$M69/100),"")</f>
        <v>2.0419953178088775E-8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SG25f'!$P$4:$P$157)</f>
        <v>2.0316059514939337E-3</v>
      </c>
      <c r="D70" s="7">
        <f>+IFERROR(+C70*('Regions &amp; Poverty'!$K70/100),"")</f>
        <v>5.0790148787348348E-5</v>
      </c>
      <c r="E70" s="7">
        <f>+IFERROR(+C70*('Regions &amp; Poverty'!$K70/100)*('Regions &amp; Poverty'!$M70/100),"")</f>
        <v>2.0316059514939339E-7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SG25f'!$P$4:$P$157)</f>
        <v>4.0149962250349488E-5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SG25f'!$P$4:$P$157)</f>
        <v>2.1814363098852916E-3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SG25f'!$P$4:$P$157)</f>
        <v>4.4345065706189448E-3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SG25f'!$P$4:$P$157)</f>
        <v>5.8520558511418322E-5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SG25f'!$P$4:$P$157)</f>
        <v>4.8549196175624935E-4</v>
      </c>
      <c r="D75" s="7">
        <f>+IFERROR(+C75*('Regions &amp; Poverty'!$K75/100),"")</f>
        <v>4.8549196175624934E-7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SG25f'!$P$4:$P$157)</f>
        <v>6.6452702152060197E-3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SG25f'!$P$4:$P$157)</f>
        <v>3.009029932240143E-3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SG25f'!$P$4:$P$157)</f>
        <v>7.0789935397257168E-3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SG25f'!$P$4:$P$157)</f>
        <v>1.7226975285805776E-4</v>
      </c>
      <c r="D79" s="7">
        <f>+IFERROR(+C79*('Regions &amp; Poverty'!$K79/100),"")</f>
        <v>4.3067438214514442E-6</v>
      </c>
      <c r="E79" s="7">
        <f>+IFERROR(+C79*('Regions &amp; Poverty'!$K79/100)*('Regions &amp; Poverty'!$M79/100),"")</f>
        <v>2.153371910725722E-8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SG25f'!$P$4:$P$157)</f>
        <v>1.5390503499836483E-3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SG25f'!$P$4:$P$157)</f>
        <v>3.5426078763489332E-3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SG25f'!$P$4:$P$157)</f>
        <v>8.6755263456731E-4</v>
      </c>
      <c r="D82" s="7">
        <f>+IFERROR(+C82*('Regions &amp; Poverty'!$K82/100),"")</f>
        <v>1.9693444804677935E-4</v>
      </c>
      <c r="E82" s="7">
        <f>+IFERROR(+C82*('Regions &amp; Poverty'!$K82/100)*('Regions &amp; Poverty'!$M82/100),"")</f>
        <v>1.0240591298432527E-5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SG25f'!$P$4:$P$157)</f>
        <v>5.4416454129981224E-4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SG25f'!$P$4:$P$157)</f>
        <v>9.0799605953963516E-4</v>
      </c>
      <c r="D84" s="7">
        <f>+IFERROR(+C84*('Regions &amp; Poverty'!$K84/100),"")</f>
        <v>3.504864789822992E-4</v>
      </c>
      <c r="E84" s="7">
        <f>+IFERROR(+C84*('Regions &amp; Poverty'!$K84/100)*('Regions &amp; Poverty'!$M84/100),"")</f>
        <v>4.1006918040929003E-5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SG25f'!$P$4:$P$157)</f>
        <v>1.1796257939423276E-3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SG25f'!$P$4:$P$157)</f>
        <v>7.1849684264831733E-3</v>
      </c>
      <c r="D86" s="7">
        <f>+IFERROR(+C86*('Regions &amp; Poverty'!$K86/100),"")</f>
        <v>2.2991898964746154E-4</v>
      </c>
      <c r="E86" s="7">
        <f>+IFERROR(+C86*('Regions &amp; Poverty'!$K86/100)*('Regions &amp; Poverty'!$M86/100),"")</f>
        <v>6.8975696894238463E-7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SG25f'!$P$4:$P$157)</f>
        <v>4.883442408326977E-5</v>
      </c>
      <c r="D87" s="7">
        <f>+IFERROR(+C87*('Regions &amp; Poverty'!$K87/100),"")</f>
        <v>2.9154151177712051E-5</v>
      </c>
      <c r="E87" s="7">
        <f>+IFERROR(+C87*('Regions &amp; Poverty'!$K87/100)*('Regions &amp; Poverty'!$M87/100),"")</f>
        <v>9.2710200745124325E-6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SG25f'!$P$4:$P$157)</f>
        <v>1.3903558756302173E-4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SG25f'!$P$4:$P$157)</f>
        <v>1.9479763915283305E-3</v>
      </c>
      <c r="D89" s="7">
        <f>+IFERROR(+C89*('Regions &amp; Poverty'!$K89/100),"")</f>
        <v>1.5155256326090411E-3</v>
      </c>
      <c r="E89" s="7">
        <f>+IFERROR(+C89*('Regions &amp; Poverty'!$K89/100)*('Regions &amp; Poverty'!$M89/100),"")</f>
        <v>5.9408604798274415E-4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SG25f'!$P$4:$P$157)</f>
        <v>5.9631013369033179E-3</v>
      </c>
      <c r="D90" s="7">
        <f>+IFERROR(+C90*('Regions &amp; Poverty'!$K90/100),"")</f>
        <v>1.7889304010709954E-4</v>
      </c>
      <c r="E90" s="7">
        <f>+IFERROR(+C90*('Regions &amp; Poverty'!$K90/100)*('Regions &amp; Poverty'!$M90/100),"")</f>
        <v>1.4311443208567963E-6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SG25f'!$P$4:$P$157)</f>
        <v>3.4147237155901355E-3</v>
      </c>
      <c r="D91" s="7">
        <f>+IFERROR(+C91*('Regions &amp; Poverty'!$K91/100),"")</f>
        <v>1.6834587917859368E-3</v>
      </c>
      <c r="E91" s="7">
        <f>+IFERROR(+C91*('Regions &amp; Poverty'!$K91/100)*('Regions &amp; Poverty'!$M91/100),"")</f>
        <v>2.5588573635146241E-4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SG25f'!$P$4:$P$157)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SG25f'!$P$4:$P$157)</f>
        <v>3.1098339254591778E-4</v>
      </c>
      <c r="D93" s="7">
        <f>+IFERROR(+C93*('Regions &amp; Poverty'!$K93/100),"")</f>
        <v>6.2196678509183556E-7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SG25f'!$P$4:$P$157)</f>
        <v>1.8840805566153361E-3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SG25f'!$P$4:$P$157)</f>
        <v>3.0134266707805796E-3</v>
      </c>
      <c r="D95" s="7">
        <f>+IFERROR(+C95*('Regions &amp; Poverty'!$K95/100),"")</f>
        <v>2.0702241228262581E-3</v>
      </c>
      <c r="E95" s="7">
        <f>+IFERROR(+C95*('Regions &amp; Poverty'!$K95/100)*('Regions &amp; Poverty'!$M95/100),"")</f>
        <v>6.5005037456744509E-4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SG25f'!$P$4:$P$157)</f>
        <v>1.7698685763739238E-3</v>
      </c>
      <c r="D96" s="7">
        <f>+IFERROR(+C96*('Regions &amp; Poverty'!$K96/100),"")</f>
        <v>1.0442224600606151E-4</v>
      </c>
      <c r="E96" s="7">
        <f>+IFERROR(+C96*('Regions &amp; Poverty'!$K96/100)*('Regions &amp; Poverty'!$M96/100),"")</f>
        <v>1.461911444084861E-6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SG25f'!$P$4:$P$157)</f>
        <v>1.6319923449287308E-3</v>
      </c>
      <c r="D97" s="7">
        <f>+IFERROR(+C97*('Regions &amp; Poverty'!$K97/100),"")</f>
        <v>1.1570825725544702E-3</v>
      </c>
      <c r="E97" s="7">
        <f>+IFERROR(+C97*('Regions &amp; Poverty'!$K97/100)*('Regions &amp; Poverty'!$M97/100),"")</f>
        <v>3.8530849666063856E-4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SG25f'!$P$4:$P$157)</f>
        <v>1.5230918862416187E-2</v>
      </c>
      <c r="D98" s="7">
        <f>+IFERROR(+C98*('Regions &amp; Poverty'!$K98/100),"")</f>
        <v>4.5692756587248563E-5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SG25f'!$P$4:$P$157)</f>
        <v>1.9714597869938989E-4</v>
      </c>
      <c r="D99" s="7">
        <f>+IFERROR(+C99*('Regions &amp; Poverty'!$K99/100),"")</f>
        <v>4.4554991186062115E-5</v>
      </c>
      <c r="E99" s="7">
        <f>+IFERROR(+C99*('Regions &amp; Poverty'!$K99/100)*('Regions &amp; Poverty'!$M99/100),"")</f>
        <v>2.9851844094661619E-6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SG25f'!$P$4:$P$157)</f>
        <v>2.9699586295360179E-3</v>
      </c>
      <c r="D100" s="7">
        <f>+IFERROR(+C100*('Regions &amp; Poverty'!$K100/100),"")</f>
        <v>1.3513311764388881E-3</v>
      </c>
      <c r="E100" s="7">
        <f>+IFERROR(+C100*('Regions &amp; Poverty'!$K100/100)*('Regions &amp; Poverty'!$M100/100),"")</f>
        <v>1.837810399956888E-4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SG25f'!$P$4:$P$157)</f>
        <v>9.5763623049875873E-2</v>
      </c>
      <c r="D101" s="7">
        <f>+IFERROR(+C101*('Regions &amp; Poverty'!$K101/100),"")</f>
        <v>5.1233538331683592E-2</v>
      </c>
      <c r="E101" s="7">
        <f>+IFERROR(+C101*('Regions &amp; Poverty'!$K101/100)*('Regions &amp; Poverty'!$M101/100),"")</f>
        <v>1.1168911356307024E-2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SG25f'!$P$4:$P$157)</f>
        <v>7.6612881847173102E-5</v>
      </c>
      <c r="D102" s="7">
        <f>+IFERROR(+C102*('Regions &amp; Poverty'!$K102/100),"")</f>
        <v>2.7580637464982319E-6</v>
      </c>
      <c r="E102" s="7">
        <f>+IFERROR(+C102*('Regions &amp; Poverty'!$K102/100)*('Regions &amp; Poverty'!$M102/100),"")</f>
        <v>2.482257371848409E-8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SG25f'!$P$4:$P$157)</f>
        <v>1.8243323136183875E-3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SG25f'!$P$4:$P$157)</f>
        <v>7.3584175587679019E-4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SG25f'!$P$4:$P$157)</f>
        <v>2.0688639568603715E-3</v>
      </c>
      <c r="D105" s="7">
        <f>+IFERROR(+C105*('Regions &amp; Poverty'!$K105/100),"")</f>
        <v>3.1032959352905574E-4</v>
      </c>
      <c r="E105" s="7">
        <f>+IFERROR(+C105*('Regions &amp; Poverty'!$K105/100)*('Regions &amp; Poverty'!$M105/100),"")</f>
        <v>9.3098878058716724E-6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SG25f'!$P$4:$P$157)</f>
        <v>1.5425172313801401E-4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SG25f'!$P$4:$P$157)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SG25f'!$P$4:$P$157)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SG25f'!$P$4:$P$157)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SG25f'!$P$4:$P$157)</f>
        <v>1.5182985819154014E-5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SG25f'!$P$4:$P$157)</f>
        <v>8.6136978642056879E-3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SG25f'!$P$4:$P$157)</f>
        <v>2.3616159806775994E-2</v>
      </c>
      <c r="D112" s="7">
        <f>+IFERROR(+C112*('Regions &amp; Poverty'!$K112/100),"")</f>
        <v>1.4405857482133356E-3</v>
      </c>
      <c r="E112" s="7">
        <f>+IFERROR(+C112*('Regions &amp; Poverty'!$K112/100)*('Regions &amp; Poverty'!$M112/100),"")</f>
        <v>1.2965271733920022E-5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SG25f'!$P$4:$P$157)</f>
        <v>2.9750160906524673E-4</v>
      </c>
      <c r="D113" s="7">
        <f>+IFERROR(+C113*('Regions &amp; Poverty'!$K113/100),"")</f>
        <v>6.5450353994354285E-6</v>
      </c>
      <c r="E113" s="7">
        <f>+IFERROR(+C113*('Regions &amp; Poverty'!$K113/100)*('Regions &amp; Poverty'!$M113/100),"")</f>
        <v>3.9270212396612571E-8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SG25f'!$P$4:$P$157)</f>
        <v>1.2908593832924524E-3</v>
      </c>
      <c r="D114" s="7">
        <f>+IFERROR(+C114*('Regions &amp; Poverty'!$K114/100),"")</f>
        <v>3.8725781498773571E-5</v>
      </c>
      <c r="E114" s="7">
        <f>+IFERROR(+C114*('Regions &amp; Poverty'!$K114/100)*('Regions &amp; Poverty'!$M114/100),"")</f>
        <v>3.0980625199018856E-7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SG25f'!$P$4:$P$157)</f>
        <v>1.3681033589789561E-2</v>
      </c>
      <c r="D115" s="7">
        <f>+IFERROR(+C115*('Regions &amp; Poverty'!$K115/100),"")</f>
        <v>1.1355257879525336E-3</v>
      </c>
      <c r="E115" s="7">
        <f>+IFERROR(+C115*('Regions &amp; Poverty'!$K115/100)*('Regions &amp; Poverty'!$M115/100),"")</f>
        <v>1.8168412607240539E-5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SG25f'!$P$4:$P$157)</f>
        <v>4.5278096306897728E-5</v>
      </c>
      <c r="D116" s="7">
        <f>+IFERROR(+C116*('Regions &amp; Poverty'!$K116/100),"")</f>
        <v>1.7205676596621136E-5</v>
      </c>
      <c r="E116" s="7">
        <f>+IFERROR(+C116*('Regions &amp; Poverty'!$K116/100)*('Regions &amp; Poverty'!$M116/100),"")</f>
        <v>2.5464401362999286E-6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SG25f'!$P$4:$P$157)</f>
        <v>2.450864144164525E-3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SG25f'!$P$4:$P$157)</f>
        <v>8.2871577791255593E-4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SG25f'!$P$4:$P$157)</f>
        <v>6.5457359071825327E-4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SG25f'!$P$4:$P$157)</f>
        <v>1.5099696562630106E-4</v>
      </c>
      <c r="D120" s="7">
        <f>+IFERROR(+C120*('Regions &amp; Poverty'!$K120/100),"")</f>
        <v>3.7749241406575266E-6</v>
      </c>
      <c r="E120" s="7">
        <f>+IFERROR(+C120*('Regions &amp; Poverty'!$K120/100)*('Regions &amp; Poverty'!$M120/100),"")</f>
        <v>2.6424468984602684E-8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SG25f'!$P$4:$P$157)</f>
        <v>1.8933182902952398E-4</v>
      </c>
      <c r="D121" s="7">
        <f>+IFERROR(+C121*('Regions &amp; Poverty'!$K121/100),"")</f>
        <v>3.7866365805904795E-7</v>
      </c>
      <c r="E121" s="7">
        <f>+IFERROR(+C121*('Regions &amp; Poverty'!$K121/100)*('Regions &amp; Poverty'!$M121/100),"")</f>
        <v>3.7866365805904797E-10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SG25f'!$P$4:$P$157)</f>
        <v>8.2615969199091865E-3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SG25f'!$P$4:$P$157)</f>
        <v>2.2771494703046147E-3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SG25f'!$P$4:$P$157)</f>
        <v>2.3289334708464927E-2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SG25f'!$P$4:$P$157)</f>
        <v>1.6809082064940472E-3</v>
      </c>
      <c r="D125" s="7">
        <f>+IFERROR(+C125*('Regions &amp; Poverty'!$K125/100),"")</f>
        <v>1.0152685567224044E-3</v>
      </c>
      <c r="E125" s="7">
        <f>+IFERROR(+C125*('Regions &amp; Poverty'!$K125/100)*('Regions &amp; Poverty'!$M125/100),"")</f>
        <v>2.4061864794320983E-4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SG25f'!$P$4:$P$157)</f>
        <v>6.7002387683912402E-3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SG25f'!$P$4:$P$157)</f>
        <v>1.2347482528516428E-2</v>
      </c>
      <c r="D127" s="7">
        <f>+IFERROR(+C127*('Regions &amp; Poverty'!$K127/100),"")</f>
        <v>1.8397748967489479E-3</v>
      </c>
      <c r="E127" s="7">
        <f>+IFERROR(+C127*('Regions &amp; Poverty'!$K127/100)*('Regions &amp; Poverty'!$M127/100),"")</f>
        <v>7.3590995869957915E-5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SG25f'!$P$4:$P$157)</f>
        <v>4.9108499132533758E-3</v>
      </c>
      <c r="D128" s="7">
        <f>+IFERROR(+C128*('Regions &amp; Poverty'!$K128/100),"")</f>
        <v>1.8661229670362829E-3</v>
      </c>
      <c r="E128" s="7">
        <f>+IFERROR(+C128*('Regions &amp; Poverty'!$K128/100)*('Regions &amp; Poverty'!$M128/100),"")</f>
        <v>2.3886373978064421E-4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SG25f'!$P$4:$P$157)</f>
        <v>3.3565371251666587E-6</v>
      </c>
      <c r="D129" s="7">
        <f>+IFERROR(+C129*('Regions &amp; Poverty'!$K129/100),"")</f>
        <v>8.4249081841683129E-7</v>
      </c>
      <c r="E129" s="7">
        <f>+IFERROR(+C129*('Regions &amp; Poverty'!$K129/100)*('Regions &amp; Poverty'!$M129/100),"")</f>
        <v>5.728937565234453E-8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SG25f'!$P$4:$P$157)</f>
        <v>1.3674859968020505E-3</v>
      </c>
      <c r="D130" s="7">
        <f>+IFERROR(+C130*('Regions &amp; Poverty'!$K130/100),"")</f>
        <v>7.1519517632747244E-4</v>
      </c>
      <c r="E130" s="7">
        <f>+IFERROR(+C130*('Regions &amp; Poverty'!$K130/100)*('Regions &amp; Poverty'!$M130/100),"")</f>
        <v>1.1943759444668788E-4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SG25f'!$P$4:$P$157)</f>
        <v>1.3053500137505861E-4</v>
      </c>
      <c r="D131" s="7">
        <f>+IFERROR(+C131*('Regions &amp; Poverty'!$K131/100),"")</f>
        <v>4.1771200440018758E-6</v>
      </c>
      <c r="E131" s="7">
        <f>+IFERROR(+C131*('Regions &amp; Poverty'!$K131/100)*('Regions &amp; Poverty'!$M131/100),"")</f>
        <v>1.6708480176007505E-8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SG25f'!$P$4:$P$157)</f>
        <v>3.9730468892369811E-5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SG25f'!$P$4:$P$157)</f>
        <v>3.4119569202401417E-3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SG25f'!$P$4:$P$157)</f>
        <v>4.2024092573382505E-4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SG25f'!$P$4:$P$157)</f>
        <v>1.6136273559888025E-4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SG25f'!$P$4:$P$157)</f>
        <v>1.1017390215019446E-3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SG25f'!$P$4:$P$157)</f>
        <v>5.1042540086042346E-5</v>
      </c>
      <c r="D137" s="7">
        <f>+IFERROR(+C137*('Regions &amp; Poverty'!$K137/100),"")</f>
        <v>2.1437866836137783E-5</v>
      </c>
      <c r="E137" s="7">
        <f>+IFERROR(+C137*('Regions &amp; Poverty'!$K137/100)*('Regions &amp; Poverty'!$M137/100),"")</f>
        <v>3.5586858947988721E-6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SG25f'!$P$4:$P$157)</f>
        <v>1.4364674696016383E-3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SG25f'!$P$4:$P$157)</f>
        <v>1.5350487501996463E-3</v>
      </c>
      <c r="D139" s="7">
        <f>+IFERROR(+C139*('Regions &amp; Poverty'!$K139/100),"")</f>
        <v>5.8945872007666416E-4</v>
      </c>
      <c r="E139" s="7">
        <f>+IFERROR(+C139*('Regions &amp; Poverty'!$K139/100)*('Regions &amp; Poverty'!$M139/100),"")</f>
        <v>9.018718417172962E-5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SG25f'!$P$4:$P$157)</f>
        <v>1.2558222515347201E-3</v>
      </c>
      <c r="D140" s="7">
        <f>+IFERROR(+C140*('Regions &amp; Poverty'!$K140/100),"")</f>
        <v>6.1660872550354758E-4</v>
      </c>
      <c r="E140" s="7">
        <f>+IFERROR(+C140*('Regions &amp; Poverty'!$K140/100)*('Regions &amp; Poverty'!$M140/100),"")</f>
        <v>1.2270513637520597E-4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SG25f'!$P$4:$P$157)</f>
        <v>2.1842069038652472E-2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SG25f'!$P$4:$P$157)</f>
        <v>2.2937701216813776E-4</v>
      </c>
      <c r="D142" s="7">
        <f>+IFERROR(+C142*('Regions &amp; Poverty'!$K142/100),"")</f>
        <v>1.0780719571902475E-5</v>
      </c>
      <c r="E142" s="7">
        <f>+IFERROR(+C142*('Regions &amp; Poverty'!$K142/100)*('Regions &amp; Poverty'!$M142/100),"")</f>
        <v>1.0780719571902476E-7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SG25f'!$P$4:$P$157)</f>
        <v>9.193995418460679E-4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SG25f'!$P$4:$P$157)</f>
        <v>6.7849404530150379E-5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SG25f'!$P$4:$P$157)</f>
        <v>1.1135987645633989E-3</v>
      </c>
      <c r="D145" s="7">
        <f>+IFERROR(+C145*('Regions &amp; Poverty'!$K145/100),"")</f>
        <v>2.2271975291267977E-5</v>
      </c>
      <c r="E145" s="7">
        <f>+IFERROR(+C145*('Regions &amp; Poverty'!$K145/100)*('Regions &amp; Poverty'!$M145/100),"")</f>
        <v>8.9087901165071907E-8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SG25f'!$P$4:$P$157)</f>
        <v>9.9403366024019887E-3</v>
      </c>
      <c r="D146" s="7">
        <f>+IFERROR(+C146*('Regions &amp; Poverty'!$K146/100),"")</f>
        <v>2.9821009807205966E-5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SG25f'!$P$4:$P$157)</f>
        <v>8.4453058028984007E-3</v>
      </c>
      <c r="D147" s="7">
        <f>+IFERROR(+C147*('Regions &amp; Poverty'!$K147/100),"")</f>
        <v>4.1466451492231148E-3</v>
      </c>
      <c r="E147" s="7">
        <f>+IFERROR(+C147*('Regions &amp; Poverty'!$K147/100)*('Regions &amp; Poverty'!$M147/100),"")</f>
        <v>6.3858335298035964E-4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SG25f'!$P$4:$P$157)</f>
        <v>5.9024282536204878E-3</v>
      </c>
      <c r="D148" s="7">
        <f>+IFERROR(+C148*('Regions &amp; Poverty'!$K148/100),"")</f>
        <v>2.0422401757526892E-3</v>
      </c>
      <c r="E148" s="7">
        <f>+IFERROR(+C148*('Regions &amp; Poverty'!$K148/100)*('Regions &amp; Poverty'!$M148/100),"")</f>
        <v>2.10350738102527E-4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SG25f'!$P$4:$P$157)</f>
        <v>6.5054464758823915E-3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SG25f'!$P$4:$P$157)</f>
        <v>3.2582143787925209E-3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SG25f'!$P$4:$P$157)</f>
        <v>1.6302558406888334E-4</v>
      </c>
      <c r="D151" s="7">
        <f>+IFERROR(+C151*('Regions &amp; Poverty'!$K151/100),"")</f>
        <v>4.8907675220665005E-7</v>
      </c>
      <c r="E151" s="7">
        <f>+IFERROR(+C151*('Regions &amp; Poverty'!$K151/100)*('Regions &amp; Poverty'!$M151/100),"")</f>
        <v>4.890767522066501E-10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SG25f'!$P$4:$P$157)</f>
        <v>8.6431711752322019E-3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SG25f'!$P$4:$P$157)</f>
        <v>1.4731589033038465E-3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SG25f'!$P$4:$P$157)</f>
        <v>1.2058738780151164E-3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SG25f'!$P$4:$P$157)</f>
        <v>1.3091419039360128E-2</v>
      </c>
      <c r="D155" s="7">
        <f>+IFERROR(+C155*('Regions &amp; Poverty'!$K155/100),"")</f>
        <v>3.6655973310208357E-4</v>
      </c>
      <c r="E155" s="7">
        <f>+IFERROR(+C155*('Regions &amp; Poverty'!$K155/100)*('Regions &amp; Poverty'!$M155/100),"")</f>
        <v>2.1993583986125015E-6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SG25f'!$P$4:$P$157)</f>
        <v>2.0413716700733789E-6</v>
      </c>
      <c r="D156" s="7">
        <f>+IFERROR(+C156*('Regions &amp; Poverty'!$K156/100),"")</f>
        <v>2.6741968877961265E-7</v>
      </c>
      <c r="E156" s="7">
        <f>+IFERROR(+C156*('Regions &amp; Poverty'!$K156/100)*('Regions &amp; Poverty'!$M156/100),"")</f>
        <v>8.8248497297272182E-9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SG25f'!$P$4:$P$157)</f>
        <v>6.3617565082873802E-4</v>
      </c>
      <c r="D157" s="7">
        <f>+IFERROR(+C157*('Regions &amp; Poverty'!$K157/100),"")</f>
        <v>1.1960102235580275E-4</v>
      </c>
      <c r="E157" s="7">
        <f>+IFERROR(+C157*('Regions &amp; Poverty'!$K157/100)*('Regions &amp; Poverty'!$M157/100),"")</f>
        <v>5.3820460060111238E-6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SG25f'!$P$4:$P$157)</f>
        <v>6.5707849559597234E-3</v>
      </c>
      <c r="D158" s="7">
        <f>+IFERROR(+C158*('Regions &amp; Poverty'!$K158/100),"")</f>
        <v>1.0907503026893141E-3</v>
      </c>
      <c r="E158" s="7">
        <f>+IFERROR(+C158*('Regions &amp; Poverty'!$K158/100)*('Regions &amp; Poverty'!$M158/100),"")</f>
        <v>5.3446764831776393E-5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SG25f'!$P$4:$P$157)</f>
        <v>2.7774530766547338E-3</v>
      </c>
      <c r="D159" s="7">
        <f>+IFERROR(+C159*('Regions &amp; Poverty'!$K159/100),"")</f>
        <v>1.5970355190764718E-3</v>
      </c>
      <c r="E159" s="7">
        <f>+IFERROR(+C159*('Regions &amp; Poverty'!$K159/100)*('Regions &amp; Poverty'!$M159/100),"")</f>
        <v>4.7112547812755916E-4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SG25f'!$P$4:$P$157)</f>
        <v>4.7843349494230248E-4</v>
      </c>
      <c r="D160" s="7">
        <f>+IFERROR(+C160*('Regions &amp; Poverty'!$K160/100),"")</f>
        <v>1.0238476791765273E-4</v>
      </c>
      <c r="E160" s="7">
        <f>+IFERROR(+C160*('Regions &amp; Poverty'!$K160/100)*('Regions &amp; Poverty'!$M160/100),"")</f>
        <v>5.324007931717942E-6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0.63662932645986114</v>
      </c>
      <c r="D162" s="37">
        <f t="shared" si="0"/>
        <v>0.1512670146991569</v>
      </c>
      <c r="E162" s="37">
        <f t="shared" si="0"/>
        <v>2.1417352587029009E-2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3.8317472659989901E-2</v>
      </c>
      <c r="D167" s="37">
        <f>+SUMIF('Regions &amp; Poverty'!$F$3:$F$160,$B167,D$3:D$160)</f>
        <v>1.4230716690802753E-2</v>
      </c>
      <c r="E167" s="37">
        <f>+SUMIF('Regions &amp; Poverty'!$F$3:$F$160,$B167,E$3:E$160)</f>
        <v>2.7583571586803539E-3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3.8986043657932179E-2</v>
      </c>
      <c r="D168" s="37">
        <f>+SUMIF('Regions &amp; Poverty'!$F$3:$F$160,$B168,D$3:D$160)</f>
        <v>9.049876954652496E-3</v>
      </c>
      <c r="E168" s="37">
        <f>+SUMIF('Regions &amp; Poverty'!$F$3:$F$160,$B168,E$3:E$160)</f>
        <v>1.0059798083010447E-3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1.7064932003464397E-2</v>
      </c>
      <c r="D170" s="37">
        <f>+SUMIF('Regions &amp; Poverty'!$F$3:$F$160,$B170,D$3:D$160)</f>
        <v>7.6914571937689562E-3</v>
      </c>
      <c r="E170" s="37">
        <f>+SUMIF('Regions &amp; Poverty'!$F$3:$F$160,$B170,E$3:E$160)</f>
        <v>2.1788278819606173E-3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0.1494800897271244</v>
      </c>
      <c r="D172" s="37">
        <f>+SUMIF('Regions &amp; Poverty'!$F$3:$F$160,$B172,D$3:D$160)</f>
        <v>6.8319838547820949E-2</v>
      </c>
      <c r="E172" s="37">
        <f>+SUMIF('Regions &amp; Poverty'!$F$3:$F$160,$B172,E$3:E$160)</f>
        <v>1.3290288880867893E-2</v>
      </c>
      <c r="F172" s="37"/>
    </row>
    <row r="173" spans="1:7" x14ac:dyDescent="0.35">
      <c r="A173" s="10" t="s">
        <v>352</v>
      </c>
      <c r="B173" s="10"/>
      <c r="C173" s="38">
        <f>+SUM(C166:C172)</f>
        <v>0.24384853804851087</v>
      </c>
      <c r="D173" s="38">
        <f>+SUM(D166:D172)</f>
        <v>9.9291889387045154E-2</v>
      </c>
      <c r="E173" s="38">
        <f>+SUM(E166:E172)</f>
        <v>1.9233453729809911E-2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9.5662297793890311E-4</v>
      </c>
      <c r="D174" s="37">
        <f>+SUMIF('Regions &amp; Poverty'!$F$3:$F$160,$B174,D$3:D$160)</f>
        <v>3.0095732011835528E-5</v>
      </c>
      <c r="E174" s="37">
        <f>+SUMIF('Regions &amp; Poverty'!$F$3:$F$160,$B174,E$3:E$160)</f>
        <v>1.4365299285442314E-6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7.1481951524649612E-3</v>
      </c>
      <c r="D175" s="37">
        <f>+SUMIF('Regions &amp; Poverty'!$F$3:$F$160,$B175,D$3:D$160)</f>
        <v>2.4839338844878076E-4</v>
      </c>
      <c r="E175" s="37">
        <f>+SUMIF('Regions &amp; Poverty'!$F$3:$F$160,$B175,E$3:E$160)</f>
        <v>3.8445224348566943E-6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4.7943719220802355E-3</v>
      </c>
      <c r="D176" s="37">
        <f>+SUMIF('Regions &amp; Poverty'!$F$3:$F$160,$B176,D$3:D$160)</f>
        <v>1.6570988302640142E-4</v>
      </c>
      <c r="E176" s="37">
        <f>+SUMIF('Regions &amp; Poverty'!$F$3:$F$160,$B176,E$3:E$160)</f>
        <v>3.2950861993869704E-6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7.5001883479621301E-3</v>
      </c>
      <c r="D177" s="37">
        <f>+SUMIF('Regions &amp; Poverty'!$F$3:$F$160,$B177,D$3:D$160)</f>
        <v>3.2250809896237155E-4</v>
      </c>
      <c r="E177" s="37">
        <f>+SUMIF('Regions &amp; Poverty'!$F$3:$F$160,$B177,E$3:E$160)</f>
        <v>6.450161979247431E-6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3.7029288603941534E-3</v>
      </c>
      <c r="D178" s="37">
        <f>+SUMIF('Regions &amp; Poverty'!$F$3:$F$160,$B178,D$3:D$160)</f>
        <v>5.7819212500367464E-5</v>
      </c>
      <c r="E178" s="37">
        <f>+SUMIF('Regions &amp; Poverty'!$F$3:$F$160,$B178,E$3:E$160)</f>
        <v>5.3610038992837752E-7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2.4102307260840384E-2</v>
      </c>
      <c r="D179" s="38">
        <f t="shared" ref="D179" si="2">+SUM(D174:D178)</f>
        <v>8.2452631494975661E-4</v>
      </c>
      <c r="E179" s="38">
        <f t="shared" ref="E179" si="3">+SUM(E174:E178)</f>
        <v>1.5562400931963703E-5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9.411124855445983E-3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1.0187878091554952E-2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-0.18075089898429023</v>
      </c>
      <c r="D182" s="37">
        <f>+SUMIF('Regions &amp; Poverty'!$F$3:$F$160,$B182,D$3:D$160)</f>
        <v>-5.819877174166866E-3</v>
      </c>
      <c r="E182" s="37">
        <f>+SUMIF('Regions &amp; Poverty'!$F$3:$F$160,$B182,E$3:E$160)</f>
        <v>-1.7461497422855877E-5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0.12575078694538827</v>
      </c>
      <c r="D183" s="37">
        <f>+SUMIF('Regions &amp; Poverty'!$F$3:$F$160,$B183,D$3:D$160)</f>
        <v>5.5560024378298791E-3</v>
      </c>
      <c r="E183" s="37">
        <f>+SUMIF('Regions &amp; Poverty'!$F$3:$F$160,$B183,E$3:E$160)</f>
        <v>8.0155128562121609E-5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7.1272460377014158E-5</v>
      </c>
      <c r="D184" s="37">
        <f>+SUMIF('Regions &amp; Poverty'!$F$3:$F$160,$B184,D$3:D$160)</f>
        <v>1.8396789145653414E-5</v>
      </c>
      <c r="E184" s="37">
        <f>+SUMIF('Regions &amp; Poverty'!$F$3:$F$160,$B184,E$3:E$160)</f>
        <v>2.6127167657656722E-6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0.26938761171555003</v>
      </c>
      <c r="D185" s="37">
        <f>+SUMIF('Regions &amp; Poverty'!$F$3:$F$160,$B185,D$3:D$160)</f>
        <v>5.1006223880748436E-2</v>
      </c>
      <c r="E185" s="37">
        <f>+SUMIF('Regions &amp; Poverty'!$F$3:$F$160,$B185,E$3:E$160)</f>
        <v>2.0964919739106902E-3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0.21445877213702508</v>
      </c>
      <c r="D186" s="38">
        <f t="shared" ref="D186" si="5">+SUM(D182:D185)</f>
        <v>5.0760745933557103E-2</v>
      </c>
      <c r="E186" s="38">
        <f t="shared" ref="E186" si="6">+SUM(E182:E185)</f>
        <v>2.1617983218157216E-3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2.8232922977776347E-2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9.3211709985201573E-3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7.9486920922218016E-3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4.5502786068518306E-2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1.3016914685772606E-2</v>
      </c>
      <c r="D191" s="37">
        <f>+SUMIF('Regions &amp; Poverty'!$F$3:$F$160,$B191,D$3:D$160)</f>
        <v>1.2121341252037195E-4</v>
      </c>
      <c r="E191" s="37">
        <f>+SUMIF('Regions &amp; Poverty'!$F$3:$F$160,$B191,E$3:E$160)</f>
        <v>2.7318572186771454E-7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3.9213497063960531E-2</v>
      </c>
      <c r="D192" s="37">
        <f>+SUMIF('Regions &amp; Poverty'!$F$3:$F$160,$B192,D$3:D$160)</f>
        <v>2.2149628974826115E-4</v>
      </c>
      <c r="E192" s="37">
        <f>+SUMIF('Regions &amp; Poverty'!$F$3:$F$160,$B192,E$3:E$160)</f>
        <v>5.6060052179966647E-6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5.2230411749733141E-2</v>
      </c>
      <c r="D193" s="38">
        <f t="shared" ref="D193" si="11">+SUM(D191:D192)</f>
        <v>3.4270970226863307E-4</v>
      </c>
      <c r="E193" s="38">
        <f t="shared" ref="E193" si="12">+SUM(E191:E192)</f>
        <v>5.8791909398643792E-6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1.4534848580870629E-3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3.9194386057564429E-4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3.9768234446285883E-3</v>
      </c>
      <c r="D196" s="37">
        <f>+SUMIF('Regions &amp; Poverty'!$F$3:$F$160,$B196,D$3:D$160)</f>
        <v>4.7143361336269722E-5</v>
      </c>
      <c r="E196" s="37">
        <f>+SUMIF('Regions &amp; Poverty'!$F$3:$F$160,$B196,E$3:E$160)</f>
        <v>6.5894353154534575E-7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3.1065256084941487E-2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3.5434023390145716E-2</v>
      </c>
      <c r="D198" s="38">
        <f t="shared" ref="D198" si="14">+SUM(D195:D197)</f>
        <v>4.7143361336269722E-5</v>
      </c>
      <c r="E198" s="38">
        <f t="shared" ref="E198" si="15">+SUM(E195:E197)</f>
        <v>6.5894353154534575E-7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5.8606581781384504E-2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4.3382715482367516E-2</v>
      </c>
      <c r="D201" s="37">
        <f t="shared" ref="D201:E201" si="19">+SUM(D198,D189)</f>
        <v>4.7143361336269722E-5</v>
      </c>
      <c r="E201" s="37">
        <f t="shared" si="19"/>
        <v>6.5894353154534575E-7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0.53861685264073811</v>
      </c>
      <c r="D202" s="37">
        <f t="shared" ref="D202:E202" si="21">+SUM(D173,D179,D182:D185,D193,D196)</f>
        <v>0.1512670146991569</v>
      </c>
      <c r="E202" s="37">
        <f t="shared" si="21"/>
        <v>2.1417352587029009E-2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0.70816463441667199</v>
      </c>
      <c r="D203" s="37">
        <f t="shared" ref="D203:E203" si="23">+SUM(D173,D174:D176,D183:D185,D193,D196)</f>
        <v>0.15670656456186105</v>
      </c>
      <c r="E203" s="37">
        <f t="shared" si="23"/>
        <v>2.1427827822082687E-2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0.63662932645986148</v>
      </c>
      <c r="D204" s="37">
        <f t="shared" ref="D204:E204" si="25">+SUM(D173,D179:D185,D190,D193:D194,D198)</f>
        <v>0.1512670146991569</v>
      </c>
      <c r="E204" s="37">
        <f t="shared" si="25"/>
        <v>2.1417352587029009E-2</v>
      </c>
      <c r="F204" s="37"/>
    </row>
  </sheetData>
  <sortState xmlns:xlrd2="http://schemas.microsoft.com/office/spreadsheetml/2017/richdata2" ref="G3:J156">
    <sortCondition ref="H3:H156"/>
  </sortState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9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9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9" x14ac:dyDescent="0.35">
      <c r="A3" t="s">
        <v>154</v>
      </c>
      <c r="B3" t="s">
        <v>0</v>
      </c>
      <c r="C3" s="11">
        <f>+SUMIF('IFPRI SG25f'!$A$4:$A$157,$B3,'IFPRI SG25f'!$Q$4:$Q$157)</f>
        <v>1.7015017620270734E-2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  <c r="I3" s="2"/>
    </row>
    <row r="4" spans="1:9" x14ac:dyDescent="0.35">
      <c r="A4" t="s">
        <v>155</v>
      </c>
      <c r="B4" t="s">
        <v>1</v>
      </c>
      <c r="C4" s="11">
        <f>+SUMIF('IFPRI SG25f'!$A$4:$A$157,$B4,'IFPRI SG25f'!$Q$4:$Q$157)</f>
        <v>5.4958070872724732E-3</v>
      </c>
      <c r="D4" s="7">
        <f>+IFERROR(+C4*('Regions &amp; Poverty'!$K4/100),"")</f>
        <v>1.6542379332690144E-3</v>
      </c>
      <c r="E4" s="7">
        <f>+IFERROR(+C4*('Regions &amp; Poverty'!$K4/100)*('Regions &amp; Poverty'!$M4/100),"")</f>
        <v>1.5880684159382539E-4</v>
      </c>
      <c r="G4" s="32"/>
      <c r="I4" s="2"/>
    </row>
    <row r="5" spans="1:9" x14ac:dyDescent="0.35">
      <c r="A5" t="s">
        <v>156</v>
      </c>
      <c r="B5" t="s">
        <v>2</v>
      </c>
      <c r="C5" s="11">
        <f>+SUMIF('IFPRI SG25f'!$A$4:$A$157,$B5,'IFPRI SG25f'!$Q$4:$Q$157)</f>
        <v>9.251364676844308E-4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  <c r="I5" s="2"/>
    </row>
    <row r="6" spans="1:9" x14ac:dyDescent="0.35">
      <c r="A6" t="s">
        <v>157</v>
      </c>
      <c r="B6" t="s">
        <v>3</v>
      </c>
      <c r="C6" s="11">
        <f>+SUMIF('IFPRI SG25f'!$A$4:$A$157,$B6,'IFPRI SG25f'!$Q$4:$Q$157)</f>
        <v>0.10251324820680401</v>
      </c>
      <c r="D6" s="7">
        <f>+IFERROR(+C6*('Regions &amp; Poverty'!$K6/100),"")</f>
        <v>1.7427252195156683E-3</v>
      </c>
      <c r="E6" s="7">
        <f>+IFERROR(+C6*('Regions &amp; Poverty'!$K6/100)*('Regions &amp; Poverty'!$M6/100),"")</f>
        <v>1.7427252195156683E-5</v>
      </c>
      <c r="G6" s="32"/>
      <c r="I6" s="2"/>
    </row>
    <row r="7" spans="1:9" x14ac:dyDescent="0.35">
      <c r="A7" t="s">
        <v>158</v>
      </c>
      <c r="B7" t="s">
        <v>4</v>
      </c>
      <c r="C7" s="11">
        <f>+SUMIF('IFPRI SG25f'!$A$4:$A$157,$B7,'IFPRI SG25f'!$Q$4:$Q$157)</f>
        <v>6.9942989289732032E-4</v>
      </c>
      <c r="D7" s="7">
        <f>+IFERROR(+C7*('Regions &amp; Poverty'!$K7/100),"")</f>
        <v>2.2381756572714252E-5</v>
      </c>
      <c r="E7" s="7">
        <f>+IFERROR(+C7*('Regions &amp; Poverty'!$K7/100)*('Regions &amp; Poverty'!$M7/100),"")</f>
        <v>6.7145269718142756E-8</v>
      </c>
      <c r="G7" s="32"/>
      <c r="I7" s="2"/>
    </row>
    <row r="8" spans="1:9" x14ac:dyDescent="0.35">
      <c r="A8" t="s">
        <v>159</v>
      </c>
      <c r="B8" t="s">
        <v>5</v>
      </c>
      <c r="C8" s="11">
        <f>+SUMIF('IFPRI SG25f'!$A$4:$A$157,$B8,'IFPRI SG25f'!$Q$4:$Q$157)</f>
        <v>2.1088871726951806E-2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  <c r="I8" s="2"/>
    </row>
    <row r="9" spans="1:9" x14ac:dyDescent="0.35">
      <c r="A9" t="s">
        <v>160</v>
      </c>
      <c r="B9" t="s">
        <v>6</v>
      </c>
      <c r="C9" s="11">
        <f>+SUMIF('IFPRI SG25f'!$A$4:$A$157,$B9,'IFPRI SG25f'!$Q$4:$Q$157)</f>
        <v>1.572962501052953E-3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  <c r="I9" s="2"/>
    </row>
    <row r="10" spans="1:9" x14ac:dyDescent="0.35">
      <c r="A10" t="s">
        <v>161</v>
      </c>
      <c r="B10" t="s">
        <v>7</v>
      </c>
      <c r="C10" s="11">
        <f>+SUMIF('IFPRI SG25f'!$A$4:$A$157,$B10,'IFPRI SG25f'!$Q$4:$Q$157)</f>
        <v>5.1491616373563762E-3</v>
      </c>
      <c r="D10" s="7">
        <f>+IFERROR(+C10*('Regions &amp; Poverty'!$K10/100),"")</f>
        <v>2.574580818678188E-5</v>
      </c>
      <c r="E10" s="7">
        <f>+IFERROR(+C10*('Regions &amp; Poverty'!$K10/100)*('Regions &amp; Poverty'!$M10/100),"")</f>
        <v>5.1491616373563763E-8</v>
      </c>
      <c r="G10" s="32"/>
      <c r="I10" s="2"/>
    </row>
    <row r="11" spans="1:9" x14ac:dyDescent="0.35">
      <c r="A11" t="s">
        <v>162</v>
      </c>
      <c r="B11" t="s">
        <v>8</v>
      </c>
      <c r="C11" s="11">
        <f>+SUMIF('IFPRI SG25f'!$A$4:$A$157,$B11,'IFPRI SG25f'!$Q$4:$Q$157)</f>
        <v>4.3974150927174419E-4</v>
      </c>
      <c r="D11" s="7">
        <f>+IFERROR(+C11*('Regions &amp; Poverty'!$K11/100),"")</f>
        <v>3.2408949233327545E-4</v>
      </c>
      <c r="E11" s="7">
        <f>+IFERROR(+C11*('Regions &amp; Poverty'!$K11/100)*('Regions &amp; Poverty'!$M11/100),"")</f>
        <v>1.0500499551598125E-4</v>
      </c>
      <c r="G11" s="32"/>
      <c r="I11" s="2"/>
    </row>
    <row r="12" spans="1:9" x14ac:dyDescent="0.35">
      <c r="A12" t="s">
        <v>163</v>
      </c>
      <c r="B12" t="s">
        <v>9</v>
      </c>
      <c r="C12" s="11">
        <f>+SUMIF('IFPRI SG25f'!$A$4:$A$157,$B12,'IFPRI SG25f'!$Q$4:$Q$157)</f>
        <v>1.472621794724625E-4</v>
      </c>
      <c r="D12" s="7">
        <f>+IFERROR(+C12*('Regions &amp; Poverty'!$K12/100),"")</f>
        <v>7.2894778838868937E-5</v>
      </c>
      <c r="E12" s="7">
        <f>+IFERROR(+C12*('Regions &amp; Poverty'!$K12/100)*('Regions &amp; Poverty'!$M12/100),"")</f>
        <v>1.6328430459906642E-5</v>
      </c>
      <c r="G12" s="32"/>
      <c r="I12" s="2"/>
    </row>
    <row r="13" spans="1:9" x14ac:dyDescent="0.35">
      <c r="A13" t="s">
        <v>164</v>
      </c>
      <c r="B13" t="s">
        <v>10</v>
      </c>
      <c r="C13" s="11">
        <f>+SUMIF('IFPRI SG25f'!$A$4:$A$157,$B13,'IFPRI SG25f'!$Q$4:$Q$157)</f>
        <v>2.949758020389132E-4</v>
      </c>
      <c r="D13" s="7">
        <f>+IFERROR(+C13*('Regions &amp; Poverty'!$K13/100),"")</f>
        <v>1.2890442549100508E-4</v>
      </c>
      <c r="E13" s="7">
        <f>+IFERROR(+C13*('Regions &amp; Poverty'!$K13/100)*('Regions &amp; Poverty'!$M13/100),"")</f>
        <v>1.4308391229501565E-5</v>
      </c>
      <c r="G13" s="32"/>
      <c r="I13" s="2"/>
    </row>
    <row r="14" spans="1:9" x14ac:dyDescent="0.35">
      <c r="A14" t="s">
        <v>165</v>
      </c>
      <c r="B14" t="s">
        <v>11</v>
      </c>
      <c r="C14" s="11">
        <f>+SUMIF('IFPRI SG25f'!$A$4:$A$157,$B14,'IFPRI SG25f'!$Q$4:$Q$157)</f>
        <v>4.4594582203746673E-2</v>
      </c>
      <c r="D14" s="7">
        <f>+IFERROR(+C14*('Regions &amp; Poverty'!$K14/100),"")</f>
        <v>8.2499977076931352E-3</v>
      </c>
      <c r="E14" s="7">
        <f>+IFERROR(+C14*('Regions &amp; Poverty'!$K14/100)*('Regions &amp; Poverty'!$M14/100),"")</f>
        <v>2.7224992435387346E-4</v>
      </c>
      <c r="G14" s="32"/>
      <c r="I14" s="2"/>
    </row>
    <row r="15" spans="1:9" x14ac:dyDescent="0.35">
      <c r="A15" t="s">
        <v>166</v>
      </c>
      <c r="B15" t="s">
        <v>12</v>
      </c>
      <c r="C15" s="11">
        <f>+SUMIF('IFPRI SG25f'!$A$4:$A$157,$B15,'IFPRI SG25f'!$Q$4:$Q$157)</f>
        <v>1.1119099343889927E-3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  <c r="I15" s="2"/>
    </row>
    <row r="16" spans="1:9" x14ac:dyDescent="0.35">
      <c r="A16" t="s">
        <v>167</v>
      </c>
      <c r="B16" t="s">
        <v>13</v>
      </c>
      <c r="C16" s="11">
        <f>+SUMIF('IFPRI SG25f'!$A$4:$A$157,$B16,'IFPRI SG25f'!$Q$4:$Q$157)</f>
        <v>9.7921143427019599E-3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  <c r="I16" s="2"/>
    </row>
    <row r="17" spans="1:9" x14ac:dyDescent="0.35">
      <c r="A17" t="s">
        <v>168</v>
      </c>
      <c r="B17" t="s">
        <v>14</v>
      </c>
      <c r="C17" s="11">
        <f>+SUMIF('IFPRI SG25f'!$A$4:$A$157,$B17,'IFPRI SG25f'!$Q$4:$Q$157)</f>
        <v>8.71927983309912E-4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  <c r="I17" s="2"/>
    </row>
    <row r="18" spans="1:9" x14ac:dyDescent="0.35">
      <c r="A18" t="s">
        <v>169</v>
      </c>
      <c r="B18" t="s">
        <v>15</v>
      </c>
      <c r="C18" s="11">
        <f>+SUMIF('IFPRI SG25f'!$A$4:$A$157,$B18,'IFPRI SG25f'!$Q$4:$Q$157)</f>
        <v>2.0773400658430155E-3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  <c r="I18" s="2"/>
    </row>
    <row r="19" spans="1:9" x14ac:dyDescent="0.35">
      <c r="A19" t="s">
        <v>170</v>
      </c>
      <c r="B19" t="s">
        <v>16</v>
      </c>
      <c r="C19" s="11">
        <f>+SUMIF('IFPRI SG25f'!$A$4:$A$157,$B19,'IFPRI SG25f'!$Q$4:$Q$157)</f>
        <v>6.1159848389255434E-6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  <c r="I19" s="2"/>
    </row>
    <row r="20" spans="1:9" x14ac:dyDescent="0.35">
      <c r="A20" t="s">
        <v>171</v>
      </c>
      <c r="B20" t="s">
        <v>17</v>
      </c>
      <c r="C20" s="11">
        <f>+SUMIF('IFPRI SG25f'!$A$4:$A$157,$B20,'IFPRI SG25f'!$Q$4:$Q$157)</f>
        <v>3.2522188375432514E-4</v>
      </c>
      <c r="D20" s="7">
        <f>+IFERROR(+C20*('Regions &amp; Poverty'!$K20/100),"")</f>
        <v>2.3090753746557083E-5</v>
      </c>
      <c r="E20" s="7">
        <f>+IFERROR(+C20*('Regions &amp; Poverty'!$K20/100)*('Regions &amp; Poverty'!$M20/100),"")</f>
        <v>7.8508562738294091E-7</v>
      </c>
      <c r="G20" s="32"/>
      <c r="I20" s="2"/>
    </row>
    <row r="21" spans="1:9" x14ac:dyDescent="0.35">
      <c r="A21" t="s">
        <v>172</v>
      </c>
      <c r="B21" t="s">
        <v>18</v>
      </c>
      <c r="C21" s="11">
        <f>+SUMIF('IFPRI SG25f'!$A$4:$A$157,$B21,'IFPRI SG25f'!$Q$4:$Q$157)</f>
        <v>9.6284347336366399E-2</v>
      </c>
      <c r="D21" s="7">
        <f>+IFERROR(+C21*('Regions &amp; Poverty'!$K21/100),"")</f>
        <v>4.1402269354637545E-3</v>
      </c>
      <c r="E21" s="7">
        <f>+IFERROR(+C21*('Regions &amp; Poverty'!$K21/100)*('Regions &amp; Poverty'!$M21/100),"")</f>
        <v>8.2804538709275094E-5</v>
      </c>
      <c r="G21" s="32"/>
      <c r="I21" s="2"/>
    </row>
    <row r="22" spans="1:9" x14ac:dyDescent="0.35">
      <c r="A22" t="s">
        <v>173</v>
      </c>
      <c r="B22" t="s">
        <v>19</v>
      </c>
      <c r="C22" s="11">
        <f>+SUMIF('IFPRI SG25f'!$A$4:$A$157,$B22,'IFPRI SG25f'!$Q$4:$Q$157)</f>
        <v>3.4047905638984064E-4</v>
      </c>
      <c r="D22" s="7">
        <f>+IFERROR(+C22*('Regions &amp; Poverty'!$K22/100),"")</f>
        <v>7.4905392405764946E-6</v>
      </c>
      <c r="E22" s="7">
        <f>+IFERROR(+C22*('Regions &amp; Poverty'!$K22/100)*('Regions &amp; Poverty'!$M22/100),"")</f>
        <v>2.9962156962305976E-8</v>
      </c>
      <c r="G22" s="32"/>
      <c r="I22" s="2"/>
    </row>
    <row r="23" spans="1:9" x14ac:dyDescent="0.35">
      <c r="A23" t="s">
        <v>174</v>
      </c>
      <c r="B23" t="s">
        <v>20</v>
      </c>
      <c r="C23" s="11">
        <f>+SUMIF('IFPRI SG25f'!$A$4:$A$157,$B23,'IFPRI SG25f'!$Q$4:$Q$157)</f>
        <v>1.5589258838643978E-4</v>
      </c>
      <c r="D23" s="7">
        <f>+IFERROR(+C23*('Regions &amp; Poverty'!$K23/100),"")</f>
        <v>2.837245108633204E-5</v>
      </c>
      <c r="E23" s="7">
        <f>+IFERROR(+C23*('Regions &amp; Poverty'!$K23/100)*('Regions &amp; Poverty'!$M23/100),"")</f>
        <v>1.6456021630072583E-6</v>
      </c>
      <c r="G23" s="32"/>
      <c r="I23" s="2"/>
    </row>
    <row r="24" spans="1:9" x14ac:dyDescent="0.35">
      <c r="A24" t="s">
        <v>175</v>
      </c>
      <c r="B24" t="s">
        <v>21</v>
      </c>
      <c r="C24" s="11">
        <f>+SUMIF('IFPRI SG25f'!$A$4:$A$157,$B24,'IFPRI SG25f'!$Q$4:$Q$157)</f>
        <v>2.1511000120568748E-4</v>
      </c>
      <c r="D24" s="7">
        <f>+IFERROR(+C24*('Regions &amp; Poverty'!$K24/100),"")</f>
        <v>1.4261793079937079E-4</v>
      </c>
      <c r="E24" s="7">
        <f>+IFERROR(+C24*('Regions &amp; Poverty'!$K24/100)*('Regions &amp; Poverty'!$M24/100),"")</f>
        <v>4.7206535094591732E-5</v>
      </c>
      <c r="G24" s="32"/>
      <c r="I24" s="2"/>
    </row>
    <row r="25" spans="1:9" x14ac:dyDescent="0.35">
      <c r="A25" t="s">
        <v>176</v>
      </c>
      <c r="B25" t="s">
        <v>22</v>
      </c>
      <c r="C25" s="11">
        <f>+SUMIF('IFPRI SG25f'!$A$4:$A$157,$B25,'IFPRI SG25f'!$Q$4:$Q$157)</f>
        <v>1.9357538229481493E-2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  <c r="I25" s="2"/>
    </row>
    <row r="26" spans="1:9" x14ac:dyDescent="0.35">
      <c r="A26" t="s">
        <v>177</v>
      </c>
      <c r="B26" t="s">
        <v>23</v>
      </c>
      <c r="C26" s="11">
        <f>+SUMIF('IFPRI SG25f'!$A$4:$A$157,$B26,'IFPRI SG25f'!$Q$4:$Q$157)</f>
        <v>6.125176347523186E-3</v>
      </c>
      <c r="D26" s="7">
        <f>+IFERROR(+C26*('Regions &amp; Poverty'!$K26/100),"")</f>
        <v>7.9627292517801419E-5</v>
      </c>
      <c r="E26" s="7">
        <f>+IFERROR(+C26*('Regions &amp; Poverty'!$K26/100)*('Regions &amp; Poverty'!$M26/100),"")</f>
        <v>6.3701834014241137E-7</v>
      </c>
      <c r="G26" s="32"/>
      <c r="I26" s="2"/>
    </row>
    <row r="27" spans="1:9" x14ac:dyDescent="0.35">
      <c r="A27" t="s">
        <v>178</v>
      </c>
      <c r="B27" t="s">
        <v>24</v>
      </c>
      <c r="C27" s="11">
        <f>+SUMIF('IFPRI SG25f'!$A$4:$A$157,$B27,'IFPRI SG25f'!$Q$4:$Q$157)</f>
        <v>4.4466195971851841</v>
      </c>
      <c r="D27" s="7">
        <f>+IFERROR(+C27*('Regions &amp; Poverty'!$K27/100),"")</f>
        <v>0.14229182710992588</v>
      </c>
      <c r="E27" s="7">
        <f>+IFERROR(+C27*('Regions &amp; Poverty'!$K27/100)*('Regions &amp; Poverty'!$M27/100),"")</f>
        <v>4.2687548132977764E-4</v>
      </c>
      <c r="G27" s="32"/>
      <c r="I27" s="2"/>
    </row>
    <row r="28" spans="1:9" x14ac:dyDescent="0.35">
      <c r="A28" t="s">
        <v>179</v>
      </c>
      <c r="B28" t="s">
        <v>25</v>
      </c>
      <c r="C28" s="11">
        <f>+SUMIF('IFPRI SG25f'!$A$4:$A$157,$B28,'IFPRI SG25f'!$Q$4:$Q$157)</f>
        <v>1.0963272545496893E-3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  <c r="I28" s="2"/>
    </row>
    <row r="29" spans="1:9" x14ac:dyDescent="0.35">
      <c r="A29" t="s">
        <v>180</v>
      </c>
      <c r="B29" t="s">
        <v>26</v>
      </c>
      <c r="C29" s="11">
        <f>+SUMIF('IFPRI SG25f'!$A$4:$A$157,$B29,'IFPRI SG25f'!$Q$4:$Q$157)</f>
        <v>6.1474452744492137E-4</v>
      </c>
      <c r="D29" s="7">
        <f>+IFERROR(+C29*('Regions &amp; Poverty'!$K29/100),"")</f>
        <v>1.7151372315713303E-4</v>
      </c>
      <c r="E29" s="7">
        <f>+IFERROR(+C29*('Regions &amp; Poverty'!$K29/100)*('Regions &amp; Poverty'!$M29/100),"")</f>
        <v>1.5436235084141972E-5</v>
      </c>
      <c r="G29" s="32"/>
      <c r="I29" s="2"/>
    </row>
    <row r="30" spans="1:9" x14ac:dyDescent="0.35">
      <c r="A30" t="s">
        <v>181</v>
      </c>
      <c r="B30" t="s">
        <v>27</v>
      </c>
      <c r="C30" s="11">
        <f>+SUMIF('IFPRI SG25f'!$A$4:$A$157,$B30,'IFPRI SG25f'!$Q$4:$Q$157)</f>
        <v>6.8072786318579975E-4</v>
      </c>
      <c r="D30" s="7">
        <f>+IFERROR(+C30*('Regions &amp; Poverty'!$K30/100),"")</f>
        <v>1.6337468716459192E-4</v>
      </c>
      <c r="E30" s="7">
        <f>+IFERROR(+C30*('Regions &amp; Poverty'!$K30/100)*('Regions &amp; Poverty'!$M30/100),"")</f>
        <v>1.2579850911673578E-5</v>
      </c>
      <c r="G30" s="32"/>
      <c r="I30" s="2"/>
    </row>
    <row r="31" spans="1:9" x14ac:dyDescent="0.35">
      <c r="A31" t="s">
        <v>182</v>
      </c>
      <c r="B31" t="s">
        <v>28</v>
      </c>
      <c r="C31" s="11">
        <f>+SUMIF('IFPRI SG25f'!$A$4:$A$157,$B31,'IFPRI SG25f'!$Q$4:$Q$157)</f>
        <v>3.2016431778509576E-3</v>
      </c>
      <c r="D31" s="7">
        <f>+IFERROR(+C31*('Regions &amp; Poverty'!$K31/100),"")</f>
        <v>2.468466890123088E-3</v>
      </c>
      <c r="E31" s="7">
        <f>+IFERROR(+C31*('Regions &amp; Poverty'!$K31/100)*('Regions &amp; Poverty'!$M31/100),"")</f>
        <v>9.6763902092825052E-4</v>
      </c>
      <c r="G31" s="32"/>
      <c r="I31" s="2"/>
    </row>
    <row r="32" spans="1:9" x14ac:dyDescent="0.35">
      <c r="A32" t="s">
        <v>183</v>
      </c>
      <c r="B32" t="s">
        <v>29</v>
      </c>
      <c r="C32" s="11">
        <f>+SUMIF('IFPRI SG25f'!$A$4:$A$157,$B32,'IFPRI SG25f'!$Q$4:$Q$157)</f>
        <v>1.2922145510549416E-3</v>
      </c>
      <c r="D32" s="7">
        <f>+IFERROR(+C32*('Regions &amp; Poverty'!$K32/100),"")</f>
        <v>4.7811938389032837E-4</v>
      </c>
      <c r="E32" s="7">
        <f>+IFERROR(+C32*('Regions &amp; Poverty'!$K32/100)*('Regions &amp; Poverty'!$M32/100),"")</f>
        <v>7.1239788199658929E-5</v>
      </c>
      <c r="G32" s="32"/>
      <c r="I32" s="2"/>
    </row>
    <row r="33" spans="1:9" x14ac:dyDescent="0.35">
      <c r="A33" t="s">
        <v>184</v>
      </c>
      <c r="B33" t="s">
        <v>30</v>
      </c>
      <c r="C33" s="11">
        <f>+SUMIF('IFPRI SG25f'!$A$4:$A$157,$B33,'IFPRI SG25f'!$Q$4:$Q$157)</f>
        <v>1.6808530741990943E-3</v>
      </c>
      <c r="D33" s="7">
        <f>+IFERROR(+C33*('Regions &amp; Poverty'!$K33/100),"")</f>
        <v>9.2446919080950183E-5</v>
      </c>
      <c r="E33" s="7">
        <f>+IFERROR(+C33*('Regions &amp; Poverty'!$K33/100)*('Regions &amp; Poverty'!$M33/100),"")</f>
        <v>2.0338322197809042E-6</v>
      </c>
      <c r="G33" s="32"/>
      <c r="I33" s="2"/>
    </row>
    <row r="34" spans="1:9" x14ac:dyDescent="0.35">
      <c r="A34" t="s">
        <v>185</v>
      </c>
      <c r="B34" t="s">
        <v>31</v>
      </c>
      <c r="C34" s="11">
        <f>+SUMIF('IFPRI SG25f'!$A$4:$A$157,$B34,'IFPRI SG25f'!$Q$4:$Q$157)</f>
        <v>1.2349937875696438E-4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  <c r="I34" s="2"/>
    </row>
    <row r="35" spans="1:9" x14ac:dyDescent="0.35">
      <c r="A35" t="s">
        <v>186</v>
      </c>
      <c r="B35" t="s">
        <v>32</v>
      </c>
      <c r="C35" s="11">
        <f>+SUMIF('IFPRI SG25f'!$A$4:$A$157,$B35,'IFPRI SG25f'!$Q$4:$Q$157)</f>
        <v>1.8013243904760933E-4</v>
      </c>
      <c r="D35" s="7">
        <f>+IFERROR(+C35*('Regions &amp; Poverty'!$K35/100),"")</f>
        <v>2.8821190247617493E-6</v>
      </c>
      <c r="E35" s="7">
        <f>+IFERROR(+C35*('Regions &amp; Poverty'!$K35/100)*('Regions &amp; Poverty'!$M35/100),"")</f>
        <v>1.7292714148570495E-8</v>
      </c>
      <c r="G35" s="32"/>
      <c r="I35" s="2"/>
    </row>
    <row r="36" spans="1:9" x14ac:dyDescent="0.35">
      <c r="A36" t="s">
        <v>187</v>
      </c>
      <c r="B36" t="s">
        <v>33</v>
      </c>
      <c r="C36" s="11">
        <f>+SUMIF('IFPRI SG25f'!$A$4:$A$157,$B36,'IFPRI SG25f'!$Q$4:$Q$157)</f>
        <v>1.7592227454475148E-4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  <c r="I36" s="2"/>
    </row>
    <row r="37" spans="1:9" x14ac:dyDescent="0.35">
      <c r="A37" t="s">
        <v>188</v>
      </c>
      <c r="B37" t="s">
        <v>34</v>
      </c>
      <c r="C37" s="11">
        <f>+SUMIF('IFPRI SG25f'!$A$4:$A$157,$B37,'IFPRI SG25f'!$Q$4:$Q$157)</f>
        <v>5.683405315420515E-5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  <c r="I37" s="2"/>
    </row>
    <row r="38" spans="1:9" x14ac:dyDescent="0.35">
      <c r="A38" t="s">
        <v>189</v>
      </c>
      <c r="B38" t="s">
        <v>35</v>
      </c>
      <c r="C38" s="11">
        <f>+SUMIF('IFPRI SG25f'!$A$4:$A$157,$B38,'IFPRI SG25f'!$Q$4:$Q$157)</f>
        <v>3.9239680322351971E-3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  <c r="I38" s="2"/>
    </row>
    <row r="39" spans="1:9" x14ac:dyDescent="0.35">
      <c r="A39" t="s">
        <v>190</v>
      </c>
      <c r="B39" t="s">
        <v>36</v>
      </c>
      <c r="C39" s="11">
        <f>+SUMIF('IFPRI SG25f'!$A$4:$A$157,$B39,'IFPRI SG25f'!$Q$4:$Q$157)</f>
        <v>9.8621874867203072E-2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  <c r="I39" s="2"/>
    </row>
    <row r="40" spans="1:9" x14ac:dyDescent="0.35">
      <c r="A40" t="s">
        <v>191</v>
      </c>
      <c r="B40" t="s">
        <v>37</v>
      </c>
      <c r="C40" s="11">
        <f>+SUMIF('IFPRI SG25f'!$A$4:$A$157,$B40,'IFPRI SG25f'!$Q$4:$Q$157)</f>
        <v>1.4269023510387303E-4</v>
      </c>
      <c r="D40" s="7">
        <f>+IFERROR(+C40*('Regions &amp; Poverty'!$K40/100),"")</f>
        <v>3.2105302898371436E-5</v>
      </c>
      <c r="E40" s="7">
        <f>+IFERROR(+C40*('Regions &amp; Poverty'!$K40/100)*('Regions &amp; Poverty'!$M40/100),"")</f>
        <v>2.4078977173778575E-6</v>
      </c>
      <c r="G40" s="32"/>
      <c r="I40" s="2"/>
    </row>
    <row r="41" spans="1:9" x14ac:dyDescent="0.35">
      <c r="A41" t="s">
        <v>192</v>
      </c>
      <c r="B41" t="s">
        <v>38</v>
      </c>
      <c r="C41" s="11">
        <f>+SUMIF('IFPRI SG25f'!$A$4:$A$157,$B41,'IFPRI SG25f'!$Q$4:$Q$157)</f>
        <v>1.8769005809398851E-3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  <c r="I41" s="2"/>
    </row>
    <row r="42" spans="1:9" x14ac:dyDescent="0.35">
      <c r="A42" t="s">
        <v>193</v>
      </c>
      <c r="B42" t="s">
        <v>39</v>
      </c>
      <c r="C42" s="11">
        <f>+SUMIF('IFPRI SG25f'!$A$4:$A$157,$B42,'IFPRI SG25f'!$Q$4:$Q$157)</f>
        <v>3.0570706444503785E-4</v>
      </c>
      <c r="D42" s="7">
        <f>+IFERROR(+C42*('Regions &amp; Poverty'!$K42/100),"")</f>
        <v>9.7826260622412122E-6</v>
      </c>
      <c r="E42" s="7">
        <f>+IFERROR(+C42*('Regions &amp; Poverty'!$K42/100)*('Regions &amp; Poverty'!$M42/100),"")</f>
        <v>4.8913130311206063E-8</v>
      </c>
      <c r="G42" s="32"/>
      <c r="I42" s="2"/>
    </row>
    <row r="43" spans="1:9" x14ac:dyDescent="0.35">
      <c r="A43" t="s">
        <v>194</v>
      </c>
      <c r="B43" t="s">
        <v>40</v>
      </c>
      <c r="C43" s="11">
        <f>+SUMIF('IFPRI SG25f'!$A$4:$A$157,$B43,'IFPRI SG25f'!$Q$4:$Q$157)</f>
        <v>8.9297957158464114E-2</v>
      </c>
      <c r="D43" s="7">
        <f>+IFERROR(+C43*('Regions &amp; Poverty'!$K43/100),"")</f>
        <v>4.4648978579232059E-4</v>
      </c>
      <c r="E43" s="7">
        <f>+IFERROR(+C43*('Regions &amp; Poverty'!$K43/100)*('Regions &amp; Poverty'!$M43/100),"")</f>
        <v>4.4648978579232059E-7</v>
      </c>
      <c r="G43" s="32"/>
      <c r="I43" s="2"/>
    </row>
    <row r="44" spans="1:9" x14ac:dyDescent="0.35">
      <c r="A44" t="s">
        <v>195</v>
      </c>
      <c r="B44" t="s">
        <v>41</v>
      </c>
      <c r="C44" s="11">
        <f>+SUMIF('IFPRI SG25f'!$A$4:$A$157,$B44,'IFPRI SG25f'!$Q$4:$Q$157)</f>
        <v>3.9905939184987053E-4</v>
      </c>
      <c r="D44" s="7">
        <f>+IFERROR(+C44*('Regions &amp; Poverty'!$K44/100),"")</f>
        <v>1.9154850808793786E-5</v>
      </c>
      <c r="E44" s="7">
        <f>+IFERROR(+C44*('Regions &amp; Poverty'!$K44/100)*('Regions &amp; Poverty'!$M44/100),"")</f>
        <v>4.2140671779346332E-7</v>
      </c>
      <c r="G44" s="32"/>
      <c r="I44" s="2"/>
    </row>
    <row r="45" spans="1:9" x14ac:dyDescent="0.35">
      <c r="A45" t="s">
        <v>196</v>
      </c>
      <c r="B45" t="s">
        <v>42</v>
      </c>
      <c r="C45" s="11">
        <f>+SUMIF('IFPRI SG25f'!$A$4:$A$157,$B45,'IFPRI SG25f'!$Q$4:$Q$157)</f>
        <v>0.39625259703383653</v>
      </c>
      <c r="D45" s="7">
        <f>+IFERROR(+C45*('Regions &amp; Poverty'!$K45/100),"")</f>
        <v>5.5475363584737113E-3</v>
      </c>
      <c r="E45" s="7">
        <f>+IFERROR(+C45*('Regions &amp; Poverty'!$K45/100)*('Regions &amp; Poverty'!$M45/100),"")</f>
        <v>1.1095072716947423E-5</v>
      </c>
      <c r="G45" s="32"/>
      <c r="I45" s="2"/>
    </row>
    <row r="46" spans="1:9" x14ac:dyDescent="0.35">
      <c r="A46" t="s">
        <v>197</v>
      </c>
      <c r="B46" t="s">
        <v>43</v>
      </c>
      <c r="C46" s="11">
        <f>+SUMIF('IFPRI SG25f'!$A$4:$A$157,$B46,'IFPRI SG25f'!$Q$4:$Q$157)</f>
        <v>1.5933183074156934E-4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  <c r="I46" s="2"/>
    </row>
    <row r="47" spans="1:9" x14ac:dyDescent="0.35">
      <c r="A47" t="s">
        <v>198</v>
      </c>
      <c r="B47" t="s">
        <v>44</v>
      </c>
      <c r="C47" s="11">
        <f>+SUMIF('IFPRI SG25f'!$A$4:$A$157,$B47,'IFPRI SG25f'!$Q$4:$Q$157)</f>
        <v>0.34123559746579885</v>
      </c>
      <c r="D47" s="7">
        <f>+IFERROR(+C47*('Regions &amp; Poverty'!$K47/100),"")</f>
        <v>0.11431392515104262</v>
      </c>
      <c r="E47" s="7">
        <f>+IFERROR(+C47*('Regions &amp; Poverty'!$K47/100)*('Regions &amp; Poverty'!$M47/100),"")</f>
        <v>1.0288253263593835E-2</v>
      </c>
      <c r="G47" s="32"/>
      <c r="I47" s="2"/>
    </row>
    <row r="48" spans="1:9" x14ac:dyDescent="0.35">
      <c r="A48" t="s">
        <v>199</v>
      </c>
      <c r="B48" t="s">
        <v>45</v>
      </c>
      <c r="C48" s="11">
        <f>+SUMIF('IFPRI SG25f'!$A$4:$A$157,$B48,'IFPRI SG25f'!$Q$4:$Q$157)</f>
        <v>1.227927028136394E-6</v>
      </c>
      <c r="D48" s="7">
        <f>+IFERROR(+C48*('Regions &amp; Poverty'!$K48/100),"")</f>
        <v>1.8418905422045909E-8</v>
      </c>
      <c r="E48" s="7">
        <f>+IFERROR(+C48*('Regions &amp; Poverty'!$K48/100)*('Regions &amp; Poverty'!$M48/100),"")</f>
        <v>3.6837810844091817E-11</v>
      </c>
      <c r="G48" s="32"/>
      <c r="I48" s="2"/>
    </row>
    <row r="49" spans="1:9" x14ac:dyDescent="0.35">
      <c r="A49" t="s">
        <v>200</v>
      </c>
      <c r="B49" t="s">
        <v>46</v>
      </c>
      <c r="C49" s="11">
        <f>+SUMIF('IFPRI SG25f'!$A$4:$A$157,$B49,'IFPRI SG25f'!$Q$4:$Q$157)</f>
        <v>7.2936051483303501E-4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  <c r="I49" s="2"/>
    </row>
    <row r="50" spans="1:9" x14ac:dyDescent="0.35">
      <c r="A50" t="s">
        <v>201</v>
      </c>
      <c r="B50" t="s">
        <v>47</v>
      </c>
      <c r="C50" s="11">
        <f>+SUMIF('IFPRI SG25f'!$A$4:$A$157,$B50,'IFPRI SG25f'!$Q$4:$Q$157)</f>
        <v>9.7801317301170074E-2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  <c r="I50" s="2"/>
    </row>
    <row r="51" spans="1:9" x14ac:dyDescent="0.35">
      <c r="A51" t="s">
        <v>202</v>
      </c>
      <c r="B51" t="s">
        <v>48</v>
      </c>
      <c r="C51" s="11">
        <f>+SUMIF('IFPRI SG25f'!$A$4:$A$157,$B51,'IFPRI SG25f'!$Q$4:$Q$157)</f>
        <v>9.2835413799473407E-4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  <c r="I51" s="2"/>
    </row>
    <row r="52" spans="1:9" x14ac:dyDescent="0.35">
      <c r="A52" t="s">
        <v>203</v>
      </c>
      <c r="B52" t="s">
        <v>49</v>
      </c>
      <c r="C52" s="11">
        <f>+SUMIF('IFPRI SG25f'!$A$4:$A$157,$B52,'IFPRI SG25f'!$Q$4:$Q$157)</f>
        <v>1.0656919722292681E-3</v>
      </c>
      <c r="D52" s="7">
        <f>+IFERROR(+C52*('Regions &amp; Poverty'!$K52/100),"")</f>
        <v>8.8452433695029257E-5</v>
      </c>
      <c r="E52" s="7">
        <f>+IFERROR(+C52*('Regions &amp; Poverty'!$K52/100)*('Regions &amp; Poverty'!$M52/100),"")</f>
        <v>1.9459535412906437E-6</v>
      </c>
      <c r="G52" s="32"/>
      <c r="I52" s="2"/>
    </row>
    <row r="53" spans="1:9" x14ac:dyDescent="0.35">
      <c r="A53" t="s">
        <v>204</v>
      </c>
      <c r="B53" t="s">
        <v>50</v>
      </c>
      <c r="C53" s="11">
        <f>+SUMIF('IFPRI SG25f'!$A$4:$A$157,$B53,'IFPRI SG25f'!$Q$4:$Q$157)</f>
        <v>6.5047914686008651E-4</v>
      </c>
      <c r="D53" s="7">
        <f>+IFERROR(+C53*('Regions &amp; Poverty'!$K53/100),"")</f>
        <v>8.8465163972971771E-5</v>
      </c>
      <c r="E53" s="7">
        <f>+IFERROR(+C53*('Regions &amp; Poverty'!$K53/100)*('Regions &amp; Poverty'!$M53/100),"")</f>
        <v>3.5386065589188708E-6</v>
      </c>
      <c r="G53" s="32"/>
      <c r="I53" s="2"/>
    </row>
    <row r="54" spans="1:9" x14ac:dyDescent="0.35">
      <c r="A54" t="s">
        <v>205</v>
      </c>
      <c r="B54" t="s">
        <v>51</v>
      </c>
      <c r="C54" s="11">
        <f>+SUMIF('IFPRI SG25f'!$A$4:$A$157,$B54,'IFPRI SG25f'!$Q$4:$Q$157)</f>
        <v>2.8333029687572527E-4</v>
      </c>
      <c r="D54" s="7">
        <f>+IFERROR(+C54*('Regions &amp; Poverty'!$K54/100),"")</f>
        <v>1.0001559479713102E-4</v>
      </c>
      <c r="E54" s="7">
        <f>+IFERROR(+C54*('Regions &amp; Poverty'!$K54/100)*('Regions &amp; Poverty'!$M54/100),"")</f>
        <v>1.0301606264104496E-5</v>
      </c>
      <c r="G54" s="32"/>
      <c r="I54" s="2"/>
    </row>
    <row r="55" spans="1:9" x14ac:dyDescent="0.35">
      <c r="A55" t="s">
        <v>206</v>
      </c>
      <c r="B55" t="s">
        <v>52</v>
      </c>
      <c r="C55" s="11">
        <f>+SUMIF('IFPRI SG25f'!$A$4:$A$157,$B55,'IFPRI SG25f'!$Q$4:$Q$157)</f>
        <v>4.319940094407747E-5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  <c r="I55" s="2"/>
    </row>
    <row r="56" spans="1:9" x14ac:dyDescent="0.35">
      <c r="A56" t="s">
        <v>207</v>
      </c>
      <c r="B56" t="s">
        <v>53</v>
      </c>
      <c r="C56" s="11">
        <f>+SUMIF('IFPRI SG25f'!$A$4:$A$157,$B56,'IFPRI SG25f'!$Q$4:$Q$157)</f>
        <v>2.0481934974624204E-5</v>
      </c>
      <c r="D56" s="7">
        <f>+IFERROR(+C56*('Regions &amp; Poverty'!$K56/100),"")</f>
        <v>1.374337836797284E-5</v>
      </c>
      <c r="E56" s="7">
        <f>+IFERROR(+C56*('Regions &amp; Poverty'!$K56/100)*('Regions &amp; Poverty'!$M56/100),"")</f>
        <v>4.191730402231716E-6</v>
      </c>
      <c r="G56" s="32"/>
      <c r="I56" s="2"/>
    </row>
    <row r="57" spans="1:9" x14ac:dyDescent="0.35">
      <c r="A57" t="s">
        <v>208</v>
      </c>
      <c r="B57" t="s">
        <v>54</v>
      </c>
      <c r="C57" s="11">
        <f>+SUMIF('IFPRI SG25f'!$A$4:$A$157,$B57,'IFPRI SG25f'!$Q$4:$Q$157)</f>
        <v>9.5094360289099526E-4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  <c r="I57" s="2"/>
    </row>
    <row r="58" spans="1:9" x14ac:dyDescent="0.35">
      <c r="A58" t="s">
        <v>209</v>
      </c>
      <c r="B58" t="s">
        <v>55</v>
      </c>
      <c r="C58" s="11">
        <f>+SUMIF('IFPRI SG25f'!$A$4:$A$157,$B58,'IFPRI SG25f'!$Q$4:$Q$157)</f>
        <v>1.4634819343839975E-3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  <c r="I58" s="2"/>
    </row>
    <row r="59" spans="1:9" x14ac:dyDescent="0.35">
      <c r="A59" t="s">
        <v>210</v>
      </c>
      <c r="B59" t="s">
        <v>56</v>
      </c>
      <c r="C59" s="11">
        <f>+SUMIF('IFPRI SG25f'!$A$4:$A$157,$B59,'IFPRI SG25f'!$Q$4:$Q$157)</f>
        <v>6.5568333082493726E-7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  <c r="I59" s="2"/>
    </row>
    <row r="60" spans="1:9" x14ac:dyDescent="0.35">
      <c r="A60" t="s">
        <v>211</v>
      </c>
      <c r="B60" t="s">
        <v>57</v>
      </c>
      <c r="C60" s="11">
        <f>+SUMIF('IFPRI SG25f'!$A$4:$A$157,$B60,'IFPRI SG25f'!$Q$4:$Q$157)</f>
        <v>2.5732771782704138E-5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  <c r="I60" s="2"/>
    </row>
    <row r="61" spans="1:9" x14ac:dyDescent="0.35">
      <c r="A61" t="s">
        <v>212</v>
      </c>
      <c r="B61" t="s">
        <v>58</v>
      </c>
      <c r="C61" s="11">
        <f>+SUMIF('IFPRI SG25f'!$A$4:$A$157,$B61,'IFPRI SG25f'!$Q$4:$Q$157)</f>
        <v>3.5019181442603407E-4</v>
      </c>
      <c r="D61" s="7">
        <f>+IFERROR(+C61*('Regions &amp; Poverty'!$K61/100),"")</f>
        <v>3.3268222370473239E-5</v>
      </c>
      <c r="E61" s="7">
        <f>+IFERROR(+C61*('Regions &amp; Poverty'!$K61/100)*('Regions &amp; Poverty'!$M61/100),"")</f>
        <v>9.3151022637325061E-7</v>
      </c>
      <c r="G61" s="32"/>
      <c r="I61" s="2"/>
    </row>
    <row r="62" spans="1:9" x14ac:dyDescent="0.35">
      <c r="A62" t="s">
        <v>213</v>
      </c>
      <c r="B62" t="s">
        <v>59</v>
      </c>
      <c r="C62" s="11">
        <f>+SUMIF('IFPRI SG25f'!$A$4:$A$157,$B62,'IFPRI SG25f'!$Q$4:$Q$157)</f>
        <v>1.0479218372378352E-4</v>
      </c>
      <c r="D62" s="7">
        <f>+IFERROR(+C62*('Regions &amp; Poverty'!$K62/100),"")</f>
        <v>1.865300870283347E-5</v>
      </c>
      <c r="E62" s="7">
        <f>+IFERROR(+C62*('Regions &amp; Poverty'!$K62/100)*('Regions &amp; Poverty'!$M62/100),"")</f>
        <v>1.1937925569813421E-6</v>
      </c>
      <c r="G62" s="32"/>
      <c r="I62" s="2"/>
    </row>
    <row r="63" spans="1:9" x14ac:dyDescent="0.35">
      <c r="A63" t="s">
        <v>214</v>
      </c>
      <c r="B63" t="s">
        <v>60</v>
      </c>
      <c r="C63" s="11">
        <f>+SUMIF('IFPRI SG25f'!$A$4:$A$157,$B63,'IFPRI SG25f'!$Q$4:$Q$157)</f>
        <v>2.9472072461240468E-3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  <c r="I63" s="2"/>
    </row>
    <row r="64" spans="1:9" x14ac:dyDescent="0.35">
      <c r="A64" t="s">
        <v>215</v>
      </c>
      <c r="B64" t="s">
        <v>61</v>
      </c>
      <c r="C64" s="11">
        <f>+SUMIF('IFPRI SG25f'!$A$4:$A$157,$B64,'IFPRI SG25f'!$Q$4:$Q$157)</f>
        <v>5.2034490478017058E-5</v>
      </c>
      <c r="D64" s="7">
        <f>+IFERROR(+C64*('Regions &amp; Poverty'!$K64/100),"")</f>
        <v>1.2956588129026248E-5</v>
      </c>
      <c r="E64" s="7">
        <f>+IFERROR(+C64*('Regions &amp; Poverty'!$K64/100)*('Regions &amp; Poverty'!$M64/100),"")</f>
        <v>1.0365270503221E-6</v>
      </c>
      <c r="G64" s="32"/>
      <c r="I64" s="2"/>
    </row>
    <row r="65" spans="1:9" x14ac:dyDescent="0.35">
      <c r="A65" t="s">
        <v>216</v>
      </c>
      <c r="B65" t="s">
        <v>62</v>
      </c>
      <c r="C65" s="11">
        <f>+SUMIF('IFPRI SG25f'!$A$4:$A$157,$B65,'IFPRI SG25f'!$Q$4:$Q$157)</f>
        <v>2.0943448096048829E-3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  <c r="I65" s="2"/>
    </row>
    <row r="66" spans="1:9" x14ac:dyDescent="0.35">
      <c r="A66" t="s">
        <v>217</v>
      </c>
      <c r="B66" t="s">
        <v>63</v>
      </c>
      <c r="C66" s="11">
        <f>+SUMIF('IFPRI SG25f'!$A$4:$A$157,$B66,'IFPRI SG25f'!$Q$4:$Q$157)</f>
        <v>8.0281218673382407E-2</v>
      </c>
      <c r="D66" s="7">
        <f>+IFERROR(+C66*('Regions &amp; Poverty'!$K66/100),"")</f>
        <v>6.0210914005036807E-3</v>
      </c>
      <c r="E66" s="7">
        <f>+IFERROR(+C66*('Regions &amp; Poverty'!$K66/100)*('Regions &amp; Poverty'!$M66/100),"")</f>
        <v>7.8274188206547857E-5</v>
      </c>
      <c r="G66" s="32"/>
      <c r="I66" s="2"/>
    </row>
    <row r="67" spans="1:9" x14ac:dyDescent="0.35">
      <c r="A67" t="s">
        <v>218</v>
      </c>
      <c r="B67" t="s">
        <v>64</v>
      </c>
      <c r="C67" s="11">
        <f>+SUMIF('IFPRI SG25f'!$A$4:$A$157,$B67,'IFPRI SG25f'!$Q$4:$Q$157)</f>
        <v>19.551129008322025</v>
      </c>
      <c r="D67" s="7">
        <f>+IFERROR(+C67*('Regions &amp; Poverty'!$K67/100),"")</f>
        <v>4.1448393497642693</v>
      </c>
      <c r="E67" s="7">
        <f>+IFERROR(+C67*('Regions &amp; Poverty'!$K67/100)*('Regions &amp; Poverty'!$M67/100),"")</f>
        <v>0.17822809203986356</v>
      </c>
      <c r="G67" s="32"/>
      <c r="I67" s="2"/>
    </row>
    <row r="68" spans="1:9" x14ac:dyDescent="0.35">
      <c r="A68" t="s">
        <v>219</v>
      </c>
      <c r="B68" t="s">
        <v>65</v>
      </c>
      <c r="C68" s="11">
        <f>+SUMIF('IFPRI SG25f'!$A$4:$A$157,$B68,'IFPRI SG25f'!$Q$4:$Q$157)</f>
        <v>7.3672003855904643E-4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  <c r="I68" s="2"/>
    </row>
    <row r="69" spans="1:9" x14ac:dyDescent="0.35">
      <c r="A69" t="s">
        <v>220</v>
      </c>
      <c r="B69" t="s">
        <v>66</v>
      </c>
      <c r="C69" s="11">
        <f>+SUMIF('IFPRI SG25f'!$A$4:$A$157,$B69,'IFPRI SG25f'!$Q$4:$Q$157)</f>
        <v>1.3829903685626956</v>
      </c>
      <c r="D69" s="7">
        <f>+IFERROR(+C69*('Regions &amp; Poverty'!$K69/100),"")</f>
        <v>4.1489711056880872E-3</v>
      </c>
      <c r="E69" s="7">
        <f>+IFERROR(+C69*('Regions &amp; Poverty'!$K69/100)*('Regions &amp; Poverty'!$M69/100),"")</f>
        <v>4.1489711056880873E-6</v>
      </c>
      <c r="G69" s="32"/>
      <c r="I69" s="2"/>
    </row>
    <row r="70" spans="1:9" x14ac:dyDescent="0.35">
      <c r="A70" t="s">
        <v>221</v>
      </c>
      <c r="B70" t="s">
        <v>67</v>
      </c>
      <c r="C70" s="11">
        <f>+SUMIF('IFPRI SG25f'!$A$4:$A$157,$B70,'IFPRI SG25f'!$Q$4:$Q$157)</f>
        <v>7.1132709789536175E-2</v>
      </c>
      <c r="D70" s="7">
        <f>+IFERROR(+C70*('Regions &amp; Poverty'!$K70/100),"")</f>
        <v>1.7783177447384044E-3</v>
      </c>
      <c r="E70" s="7">
        <f>+IFERROR(+C70*('Regions &amp; Poverty'!$K70/100)*('Regions &amp; Poverty'!$M70/100),"")</f>
        <v>7.1132709789536173E-6</v>
      </c>
      <c r="G70" s="32"/>
      <c r="I70" s="2"/>
    </row>
    <row r="71" spans="1:9" x14ac:dyDescent="0.35">
      <c r="A71" t="s">
        <v>222</v>
      </c>
      <c r="B71" t="s">
        <v>68</v>
      </c>
      <c r="C71" s="11">
        <f>+SUMIF('IFPRI SG25f'!$A$4:$A$157,$B71,'IFPRI SG25f'!$Q$4:$Q$157)</f>
        <v>3.7621606148767197E-5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  <c r="I71" s="2"/>
    </row>
    <row r="72" spans="1:9" x14ac:dyDescent="0.35">
      <c r="A72" t="s">
        <v>223</v>
      </c>
      <c r="B72" t="s">
        <v>69</v>
      </c>
      <c r="C72" s="11">
        <f>+SUMIF('IFPRI SG25f'!$A$4:$A$157,$B72,'IFPRI SG25f'!$Q$4:$Q$157)</f>
        <v>2.1150691157872735E-2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  <c r="I72" s="2"/>
    </row>
    <row r="73" spans="1:9" x14ac:dyDescent="0.35">
      <c r="A73" t="s">
        <v>224</v>
      </c>
      <c r="B73" t="s">
        <v>70</v>
      </c>
      <c r="C73" s="11">
        <f>+SUMIF('IFPRI SG25f'!$A$4:$A$157,$B73,'IFPRI SG25f'!$Q$4:$Q$157)</f>
        <v>1.8708546264045472E-2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  <c r="I73" s="2"/>
    </row>
    <row r="74" spans="1:9" x14ac:dyDescent="0.35">
      <c r="A74" t="s">
        <v>225</v>
      </c>
      <c r="B74" t="s">
        <v>71</v>
      </c>
      <c r="C74" s="11">
        <f>+SUMIF('IFPRI SG25f'!$A$4:$A$157,$B74,'IFPRI SG25f'!$Q$4:$Q$157)</f>
        <v>4.4212345282996296E-5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  <c r="I74" s="2"/>
    </row>
    <row r="75" spans="1:9" x14ac:dyDescent="0.35">
      <c r="A75" t="s">
        <v>226</v>
      </c>
      <c r="B75" t="s">
        <v>72</v>
      </c>
      <c r="C75" s="11">
        <f>+SUMIF('IFPRI SG25f'!$A$4:$A$157,$B75,'IFPRI SG25f'!$Q$4:$Q$157)</f>
        <v>4.2589693739112462E-3</v>
      </c>
      <c r="D75" s="7">
        <f>+IFERROR(+C75*('Regions &amp; Poverty'!$K75/100),"")</f>
        <v>4.2589693739112465E-6</v>
      </c>
      <c r="E75" s="7">
        <f>+IFERROR(+C75*('Regions &amp; Poverty'!$K75/100)*('Regions &amp; Poverty'!$M75/100),"")</f>
        <v>0</v>
      </c>
      <c r="G75" s="32"/>
      <c r="I75" s="2"/>
    </row>
    <row r="76" spans="1:9" x14ac:dyDescent="0.35">
      <c r="A76" t="s">
        <v>227</v>
      </c>
      <c r="B76" t="s">
        <v>73</v>
      </c>
      <c r="C76" s="11">
        <f>+SUMIF('IFPRI SG25f'!$A$4:$A$157,$B76,'IFPRI SG25f'!$Q$4:$Q$157)</f>
        <v>0.13529555446191902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  <c r="I76" s="2"/>
    </row>
    <row r="77" spans="1:9" x14ac:dyDescent="0.35">
      <c r="A77" t="s">
        <v>228</v>
      </c>
      <c r="B77" t="s">
        <v>74</v>
      </c>
      <c r="C77" s="11">
        <f>+SUMIF('IFPRI SG25f'!$A$4:$A$157,$B77,'IFPRI SG25f'!$Q$4:$Q$157)</f>
        <v>9.263139369501891E-2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  <c r="I77" s="2"/>
    </row>
    <row r="78" spans="1:9" x14ac:dyDescent="0.35">
      <c r="A78" t="s">
        <v>229</v>
      </c>
      <c r="B78" t="s">
        <v>75</v>
      </c>
      <c r="C78" s="11">
        <f>+SUMIF('IFPRI SG25f'!$A$4:$A$157,$B78,'IFPRI SG25f'!$Q$4:$Q$157)</f>
        <v>3.3871806183174792E-2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  <c r="I78" s="2"/>
    </row>
    <row r="79" spans="1:9" x14ac:dyDescent="0.35">
      <c r="A79" t="s">
        <v>230</v>
      </c>
      <c r="B79" t="s">
        <v>76</v>
      </c>
      <c r="C79" s="11">
        <f>+SUMIF('IFPRI SG25f'!$A$4:$A$157,$B79,'IFPRI SG25f'!$Q$4:$Q$157)</f>
        <v>1.0380210859256736E-3</v>
      </c>
      <c r="D79" s="7">
        <f>+IFERROR(+C79*('Regions &amp; Poverty'!$K79/100),"")</f>
        <v>2.595052714814184E-5</v>
      </c>
      <c r="E79" s="7">
        <f>+IFERROR(+C79*('Regions &amp; Poverty'!$K79/100)*('Regions &amp; Poverty'!$M79/100),"")</f>
        <v>1.297526357407092E-7</v>
      </c>
      <c r="G79" s="32"/>
      <c r="I79" s="2"/>
    </row>
    <row r="80" spans="1:9" x14ac:dyDescent="0.35">
      <c r="A80" t="s">
        <v>231</v>
      </c>
      <c r="B80" t="s">
        <v>77</v>
      </c>
      <c r="C80" s="11">
        <f>+SUMIF('IFPRI SG25f'!$A$4:$A$157,$B80,'IFPRI SG25f'!$Q$4:$Q$157)</f>
        <v>2.4309725884745425E-3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  <c r="I80" s="2"/>
    </row>
    <row r="81" spans="1:9" x14ac:dyDescent="0.35">
      <c r="A81" t="s">
        <v>232</v>
      </c>
      <c r="B81" t="s">
        <v>78</v>
      </c>
      <c r="C81" s="11">
        <f>+SUMIF('IFPRI SG25f'!$A$4:$A$157,$B81,'IFPRI SG25f'!$Q$4:$Q$157)</f>
        <v>1.6423459864016276E-3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  <c r="I81" s="2"/>
    </row>
    <row r="82" spans="1:9" x14ac:dyDescent="0.35">
      <c r="A82" t="s">
        <v>233</v>
      </c>
      <c r="B82" t="s">
        <v>79</v>
      </c>
      <c r="C82" s="11">
        <f>+SUMIF('IFPRI SG25f'!$A$4:$A$157,$B82,'IFPRI SG25f'!$Q$4:$Q$157)</f>
        <v>1.3703412858498121E-3</v>
      </c>
      <c r="D82" s="7">
        <f>+IFERROR(+C82*('Regions &amp; Poverty'!$K82/100),"")</f>
        <v>3.1106747188790733E-4</v>
      </c>
      <c r="E82" s="7">
        <f>+IFERROR(+C82*('Regions &amp; Poverty'!$K82/100)*('Regions &amp; Poverty'!$M82/100),"")</f>
        <v>1.6175508538171182E-5</v>
      </c>
      <c r="G82" s="32"/>
      <c r="I82" s="2"/>
    </row>
    <row r="83" spans="1:9" x14ac:dyDescent="0.35">
      <c r="A83" t="s">
        <v>234</v>
      </c>
      <c r="B83" t="s">
        <v>80</v>
      </c>
      <c r="C83" s="11">
        <f>+SUMIF('IFPRI SG25f'!$A$4:$A$157,$B83,'IFPRI SG25f'!$Q$4:$Q$157)</f>
        <v>5.2671478925403201E-3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  <c r="I83" s="2"/>
    </row>
    <row r="84" spans="1:9" x14ac:dyDescent="0.35">
      <c r="A84" t="s">
        <v>235</v>
      </c>
      <c r="B84" t="s">
        <v>81</v>
      </c>
      <c r="C84" s="11">
        <f>+SUMIF('IFPRI SG25f'!$A$4:$A$157,$B84,'IFPRI SG25f'!$Q$4:$Q$157)</f>
        <v>5.0254736763758147E-5</v>
      </c>
      <c r="D84" s="7">
        <f>+IFERROR(+C84*('Regions &amp; Poverty'!$K84/100),"")</f>
        <v>1.9398328390810645E-5</v>
      </c>
      <c r="E84" s="7">
        <f>+IFERROR(+C84*('Regions &amp; Poverty'!$K84/100)*('Regions &amp; Poverty'!$M84/100),"")</f>
        <v>2.2696044217248452E-6</v>
      </c>
      <c r="G84" s="32"/>
      <c r="I84" s="2"/>
    </row>
    <row r="85" spans="1:9" x14ac:dyDescent="0.35">
      <c r="A85" t="s">
        <v>236</v>
      </c>
      <c r="B85" t="s">
        <v>82</v>
      </c>
      <c r="C85" s="11">
        <f>+SUMIF('IFPRI SG25f'!$A$4:$A$157,$B85,'IFPRI SG25f'!$Q$4:$Q$157)</f>
        <v>1.1465577671108687E-2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  <c r="I85" s="2"/>
    </row>
    <row r="86" spans="1:9" x14ac:dyDescent="0.35">
      <c r="A86" t="s">
        <v>237</v>
      </c>
      <c r="B86" t="s">
        <v>83</v>
      </c>
      <c r="C86" s="11">
        <f>+SUMIF('IFPRI SG25f'!$A$4:$A$157,$B86,'IFPRI SG25f'!$Q$4:$Q$157)</f>
        <v>4.8885260305932743E-3</v>
      </c>
      <c r="D86" s="7">
        <f>+IFERROR(+C86*('Regions &amp; Poverty'!$K86/100),"")</f>
        <v>1.5643283297898477E-4</v>
      </c>
      <c r="E86" s="7">
        <f>+IFERROR(+C86*('Regions &amp; Poverty'!$K86/100)*('Regions &amp; Poverty'!$M86/100),"")</f>
        <v>4.6929849893695434E-7</v>
      </c>
      <c r="G86" s="32"/>
      <c r="I86" s="2"/>
    </row>
    <row r="87" spans="1:9" x14ac:dyDescent="0.35">
      <c r="A87" t="s">
        <v>238</v>
      </c>
      <c r="B87" t="s">
        <v>84</v>
      </c>
      <c r="C87" s="11">
        <f>+SUMIF('IFPRI SG25f'!$A$4:$A$157,$B87,'IFPRI SG25f'!$Q$4:$Q$157)</f>
        <v>3.4459955109625886E-5</v>
      </c>
      <c r="D87" s="7">
        <f>+IFERROR(+C87*('Regions &amp; Poverty'!$K87/100),"")</f>
        <v>2.0572593200446652E-5</v>
      </c>
      <c r="E87" s="7">
        <f>+IFERROR(+C87*('Regions &amp; Poverty'!$K87/100)*('Regions &amp; Poverty'!$M87/100),"")</f>
        <v>6.5420846377420352E-6</v>
      </c>
      <c r="G87" s="32"/>
      <c r="I87" s="2"/>
    </row>
    <row r="88" spans="1:9" x14ac:dyDescent="0.35">
      <c r="A88" t="s">
        <v>239</v>
      </c>
      <c r="B88" t="s">
        <v>85</v>
      </c>
      <c r="C88" s="11">
        <f>+SUMIF('IFPRI SG25f'!$A$4:$A$157,$B88,'IFPRI SG25f'!$Q$4:$Q$157)</f>
        <v>8.2957179258909459E-4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  <c r="I88" s="2"/>
    </row>
    <row r="89" spans="1:9" x14ac:dyDescent="0.35">
      <c r="A89" t="s">
        <v>240</v>
      </c>
      <c r="B89" t="s">
        <v>86</v>
      </c>
      <c r="C89" s="11">
        <f>+SUMIF('IFPRI SG25f'!$A$4:$A$157,$B89,'IFPRI SG25f'!$Q$4:$Q$157)</f>
        <v>1.3082769193397971E-3</v>
      </c>
      <c r="D89" s="7">
        <f>+IFERROR(+C89*('Regions &amp; Poverty'!$K89/100),"")</f>
        <v>1.0178394432463621E-3</v>
      </c>
      <c r="E89" s="7">
        <f>+IFERROR(+C89*('Regions &amp; Poverty'!$K89/100)*('Regions &amp; Poverty'!$M89/100),"")</f>
        <v>3.9899306175257397E-4</v>
      </c>
      <c r="G89" s="32"/>
      <c r="I89" s="2"/>
    </row>
    <row r="90" spans="1:9" x14ac:dyDescent="0.35">
      <c r="A90" t="s">
        <v>241</v>
      </c>
      <c r="B90" t="s">
        <v>87</v>
      </c>
      <c r="C90" s="11">
        <f>+SUMIF('IFPRI SG25f'!$A$4:$A$157,$B90,'IFPRI SG25f'!$Q$4:$Q$157)</f>
        <v>0.32398627732779511</v>
      </c>
      <c r="D90" s="7">
        <f>+IFERROR(+C90*('Regions &amp; Poverty'!$K90/100),"")</f>
        <v>9.7195883198338533E-3</v>
      </c>
      <c r="E90" s="7">
        <f>+IFERROR(+C90*('Regions &amp; Poverty'!$K90/100)*('Regions &amp; Poverty'!$M90/100),"")</f>
        <v>7.775670655867083E-5</v>
      </c>
      <c r="G90" s="32"/>
      <c r="I90" s="2"/>
    </row>
    <row r="91" spans="1:9" x14ac:dyDescent="0.35">
      <c r="A91" t="s">
        <v>242</v>
      </c>
      <c r="B91" t="s">
        <v>88</v>
      </c>
      <c r="C91" s="11">
        <f>+SUMIF('IFPRI SG25f'!$A$4:$A$157,$B91,'IFPRI SG25f'!$Q$4:$Q$157)</f>
        <v>8.6175489377024461E-4</v>
      </c>
      <c r="D91" s="7">
        <f>+IFERROR(+C91*('Regions &amp; Poverty'!$K91/100),"")</f>
        <v>4.2484516262873061E-4</v>
      </c>
      <c r="E91" s="7">
        <f>+IFERROR(+C91*('Regions &amp; Poverty'!$K91/100)*('Regions &amp; Poverty'!$M91/100),"")</f>
        <v>6.4576464719567054E-5</v>
      </c>
      <c r="G91" s="32"/>
      <c r="I91" s="2"/>
    </row>
    <row r="92" spans="1:9" x14ac:dyDescent="0.35">
      <c r="A92" t="s">
        <v>334</v>
      </c>
      <c r="B92" t="s">
        <v>333</v>
      </c>
      <c r="C92" s="11">
        <f>+SUMIF('IFPRI SG25f'!$A$4:$A$157,$B92,'IFPRI SG25f'!$Q$4:$Q$157)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  <c r="I92" s="2"/>
    </row>
    <row r="93" spans="1:9" x14ac:dyDescent="0.35">
      <c r="A93" t="s">
        <v>243</v>
      </c>
      <c r="B93" t="s">
        <v>89</v>
      </c>
      <c r="C93" s="11">
        <f>+SUMIF('IFPRI SG25f'!$A$4:$A$157,$B93,'IFPRI SG25f'!$Q$4:$Q$157)</f>
        <v>1.1732300623811419E-3</v>
      </c>
      <c r="D93" s="7">
        <f>+IFERROR(+C93*('Regions &amp; Poverty'!$K93/100),"")</f>
        <v>2.3464601247622836E-6</v>
      </c>
      <c r="E93" s="7">
        <f>+IFERROR(+C93*('Regions &amp; Poverty'!$K93/100)*('Regions &amp; Poverty'!$M93/100),"")</f>
        <v>0</v>
      </c>
      <c r="G93" s="32"/>
      <c r="I93" s="2"/>
    </row>
    <row r="94" spans="1:9" x14ac:dyDescent="0.35">
      <c r="A94" t="s">
        <v>244</v>
      </c>
      <c r="B94" t="s">
        <v>90</v>
      </c>
      <c r="C94" s="11">
        <f>+SUMIF('IFPRI SG25f'!$A$4:$A$157,$B94,'IFPRI SG25f'!$Q$4:$Q$157)</f>
        <v>9.4026889561930935E-2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  <c r="I94" s="2"/>
    </row>
    <row r="95" spans="1:9" x14ac:dyDescent="0.35">
      <c r="A95" t="s">
        <v>245</v>
      </c>
      <c r="B95" t="s">
        <v>91</v>
      </c>
      <c r="C95" s="11">
        <f>+SUMIF('IFPRI SG25f'!$A$4:$A$157,$B95,'IFPRI SG25f'!$Q$4:$Q$157)</f>
        <v>1.8631340106403231E-3</v>
      </c>
      <c r="D95" s="7">
        <f>+IFERROR(+C95*('Regions &amp; Poverty'!$K95/100),"")</f>
        <v>1.279973065309902E-3</v>
      </c>
      <c r="E95" s="7">
        <f>+IFERROR(+C95*('Regions &amp; Poverty'!$K95/100)*('Regions &amp; Poverty'!$M95/100),"")</f>
        <v>4.0191154250730923E-4</v>
      </c>
      <c r="G95" s="32"/>
      <c r="I95" s="2"/>
    </row>
    <row r="96" spans="1:9" x14ac:dyDescent="0.35">
      <c r="A96" t="s">
        <v>246</v>
      </c>
      <c r="B96" t="s">
        <v>92</v>
      </c>
      <c r="C96" s="11">
        <f>+SUMIF('IFPRI SG25f'!$A$4:$A$157,$B96,'IFPRI SG25f'!$Q$4:$Q$157)</f>
        <v>1.3459278508401039E-4</v>
      </c>
      <c r="D96" s="7">
        <f>+IFERROR(+C96*('Regions &amp; Poverty'!$K96/100),"")</f>
        <v>7.940974319956614E-6</v>
      </c>
      <c r="E96" s="7">
        <f>+IFERROR(+C96*('Regions &amp; Poverty'!$K96/100)*('Regions &amp; Poverty'!$M96/100),"")</f>
        <v>1.1117364047939258E-7</v>
      </c>
      <c r="G96" s="32"/>
      <c r="I96" s="2"/>
    </row>
    <row r="97" spans="1:9" x14ac:dyDescent="0.35">
      <c r="A97" t="s">
        <v>247</v>
      </c>
      <c r="B97" t="s">
        <v>93</v>
      </c>
      <c r="C97" s="11">
        <f>+SUMIF('IFPRI SG25f'!$A$4:$A$157,$B97,'IFPRI SG25f'!$Q$4:$Q$157)</f>
        <v>1.0050456884581511E-3</v>
      </c>
      <c r="D97" s="7">
        <f>+IFERROR(+C97*('Regions &amp; Poverty'!$K97/100),"")</f>
        <v>7.1257739311682928E-4</v>
      </c>
      <c r="E97" s="7">
        <f>+IFERROR(+C97*('Regions &amp; Poverty'!$K97/100)*('Regions &amp; Poverty'!$M97/100),"")</f>
        <v>2.3728827190790412E-4</v>
      </c>
      <c r="G97" s="32"/>
      <c r="I97" s="2"/>
    </row>
    <row r="98" spans="1:9" x14ac:dyDescent="0.35">
      <c r="A98" t="s">
        <v>248</v>
      </c>
      <c r="B98" t="s">
        <v>94</v>
      </c>
      <c r="C98" s="11">
        <f>+SUMIF('IFPRI SG25f'!$A$4:$A$157,$B98,'IFPRI SG25f'!$Q$4:$Q$157)</f>
        <v>2.4057591230773286E-2</v>
      </c>
      <c r="D98" s="7">
        <f>+IFERROR(+C98*('Regions &amp; Poverty'!$K98/100),"")</f>
        <v>7.2172773692319859E-5</v>
      </c>
      <c r="E98" s="7">
        <f>+IFERROR(+C98*('Regions &amp; Poverty'!$K98/100)*('Regions &amp; Poverty'!$M98/100),"")</f>
        <v>0</v>
      </c>
      <c r="G98" s="32"/>
      <c r="I98" s="2"/>
    </row>
    <row r="99" spans="1:9" x14ac:dyDescent="0.35">
      <c r="A99" t="s">
        <v>249</v>
      </c>
      <c r="B99" t="s">
        <v>95</v>
      </c>
      <c r="C99" s="11">
        <f>+SUMIF('IFPRI SG25f'!$A$4:$A$157,$B99,'IFPRI SG25f'!$Q$4:$Q$157)</f>
        <v>1.0355719002591307E-4</v>
      </c>
      <c r="D99" s="7">
        <f>+IFERROR(+C99*('Regions &amp; Poverty'!$K99/100),"")</f>
        <v>2.3403924945856353E-5</v>
      </c>
      <c r="E99" s="7">
        <f>+IFERROR(+C99*('Regions &amp; Poverty'!$K99/100)*('Regions &amp; Poverty'!$M99/100),"")</f>
        <v>1.5680629713723757E-6</v>
      </c>
      <c r="G99" s="32"/>
      <c r="I99" s="2"/>
    </row>
    <row r="100" spans="1:9" x14ac:dyDescent="0.35">
      <c r="A100" t="s">
        <v>250</v>
      </c>
      <c r="B100" t="s">
        <v>96</v>
      </c>
      <c r="C100" s="11">
        <f>+SUMIF('IFPRI SG25f'!$A$4:$A$157,$B100,'IFPRI SG25f'!$Q$4:$Q$157)</f>
        <v>8.4259174792038064E-4</v>
      </c>
      <c r="D100" s="7">
        <f>+IFERROR(+C100*('Regions &amp; Poverty'!$K100/100),"")</f>
        <v>3.8337924530377321E-4</v>
      </c>
      <c r="E100" s="7">
        <f>+IFERROR(+C100*('Regions &amp; Poverty'!$K100/100)*('Regions &amp; Poverty'!$M100/100),"")</f>
        <v>5.2139577361313161E-5</v>
      </c>
      <c r="G100" s="32"/>
      <c r="I100" s="2"/>
    </row>
    <row r="101" spans="1:9" x14ac:dyDescent="0.35">
      <c r="A101" t="s">
        <v>251</v>
      </c>
      <c r="B101" t="s">
        <v>97</v>
      </c>
      <c r="C101" s="11">
        <f>+SUMIF('IFPRI SG25f'!$A$4:$A$157,$B101,'IFPRI SG25f'!$Q$4:$Q$157)</f>
        <v>0.34003330042608615</v>
      </c>
      <c r="D101" s="7">
        <f>+IFERROR(+C101*('Regions &amp; Poverty'!$K101/100),"")</f>
        <v>0.18191781572795609</v>
      </c>
      <c r="E101" s="7">
        <f>+IFERROR(+C101*('Regions &amp; Poverty'!$K101/100)*('Regions &amp; Poverty'!$M101/100),"")</f>
        <v>3.9658083828694429E-2</v>
      </c>
      <c r="G101" s="32"/>
      <c r="I101" s="2"/>
    </row>
    <row r="102" spans="1:9" x14ac:dyDescent="0.35">
      <c r="A102" t="s">
        <v>252</v>
      </c>
      <c r="B102" t="s">
        <v>98</v>
      </c>
      <c r="C102" s="11">
        <f>+SUMIF('IFPRI SG25f'!$A$4:$A$157,$B102,'IFPRI SG25f'!$Q$4:$Q$157)</f>
        <v>5.7880403372947221E-5</v>
      </c>
      <c r="D102" s="7">
        <f>+IFERROR(+C102*('Regions &amp; Poverty'!$K102/100),"")</f>
        <v>2.0836945214261003E-6</v>
      </c>
      <c r="E102" s="7">
        <f>+IFERROR(+C102*('Regions &amp; Poverty'!$K102/100)*('Regions &amp; Poverty'!$M102/100),"")</f>
        <v>1.8753250692834907E-8</v>
      </c>
      <c r="G102" s="32"/>
      <c r="I102" s="2"/>
    </row>
    <row r="103" spans="1:9" x14ac:dyDescent="0.35">
      <c r="A103" t="s">
        <v>253</v>
      </c>
      <c r="B103" t="s">
        <v>99</v>
      </c>
      <c r="C103" s="11">
        <f>+SUMIF('IFPRI SG25f'!$A$4:$A$157,$B103,'IFPRI SG25f'!$Q$4:$Q$157)</f>
        <v>2.6177689376459096E-3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  <c r="I103" s="2"/>
    </row>
    <row r="104" spans="1:9" x14ac:dyDescent="0.35">
      <c r="A104" t="s">
        <v>254</v>
      </c>
      <c r="B104" t="s">
        <v>100</v>
      </c>
      <c r="C104" s="11">
        <f>+SUMIF('IFPRI SG25f'!$A$4:$A$157,$B104,'IFPRI SG25f'!$Q$4:$Q$157)</f>
        <v>8.5017749649840991E-4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  <c r="I104" s="2"/>
    </row>
    <row r="105" spans="1:9" x14ac:dyDescent="0.35">
      <c r="A105" t="s">
        <v>255</v>
      </c>
      <c r="B105" t="s">
        <v>101</v>
      </c>
      <c r="C105" s="11">
        <f>+SUMIF('IFPRI SG25f'!$A$4:$A$157,$B105,'IFPRI SG25f'!$Q$4:$Q$157)</f>
        <v>7.5401871939155627E-3</v>
      </c>
      <c r="D105" s="7">
        <f>+IFERROR(+C105*('Regions &amp; Poverty'!$K105/100),"")</f>
        <v>1.1310280790873344E-3</v>
      </c>
      <c r="E105" s="7">
        <f>+IFERROR(+C105*('Regions &amp; Poverty'!$K105/100)*('Regions &amp; Poverty'!$M105/100),"")</f>
        <v>3.3930842372620031E-5</v>
      </c>
      <c r="G105" s="32"/>
      <c r="I105" s="2"/>
    </row>
    <row r="106" spans="1:9" x14ac:dyDescent="0.35">
      <c r="A106" t="s">
        <v>256</v>
      </c>
      <c r="B106" t="s">
        <v>102</v>
      </c>
      <c r="C106" s="11">
        <f>+SUMIF('IFPRI SG25f'!$A$4:$A$157,$B106,'IFPRI SG25f'!$Q$4:$Q$157)</f>
        <v>6.7876065171621164E-5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  <c r="I106" s="2"/>
    </row>
    <row r="107" spans="1:9" x14ac:dyDescent="0.35">
      <c r="A107" t="s">
        <v>408</v>
      </c>
      <c r="B107" t="s">
        <v>405</v>
      </c>
      <c r="C107" s="11">
        <f>+SUMIF('IFPRI SG25f'!$A$4:$A$157,$B107,'IFPRI SG25f'!$Q$4:$Q$157)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  <c r="I107" s="2"/>
    </row>
    <row r="108" spans="1:9" x14ac:dyDescent="0.35">
      <c r="A108" t="s">
        <v>409</v>
      </c>
      <c r="B108" t="s">
        <v>406</v>
      </c>
      <c r="C108" s="11">
        <f>+SUMIF('IFPRI SG25f'!$A$4:$A$157,$B108,'IFPRI SG25f'!$Q$4:$Q$157)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  <c r="I108" s="2"/>
    </row>
    <row r="109" spans="1:9" x14ac:dyDescent="0.35">
      <c r="A109" t="s">
        <v>410</v>
      </c>
      <c r="B109" t="s">
        <v>407</v>
      </c>
      <c r="C109" s="11">
        <f>+SUMIF('IFPRI SG25f'!$A$4:$A$157,$B109,'IFPRI SG25f'!$Q$4:$Q$157)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  <c r="I109" s="2"/>
    </row>
    <row r="110" spans="1:9" x14ac:dyDescent="0.35">
      <c r="A110" t="s">
        <v>257</v>
      </c>
      <c r="B110" t="s">
        <v>103</v>
      </c>
      <c r="C110" s="11">
        <f>+SUMIF('IFPRI SG25f'!$A$4:$A$157,$B110,'IFPRI SG25f'!$Q$4:$Q$157)</f>
        <v>3.4440797364761134E-6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  <c r="I110" s="2"/>
    </row>
    <row r="111" spans="1:9" x14ac:dyDescent="0.35">
      <c r="A111" t="s">
        <v>258</v>
      </c>
      <c r="B111" t="s">
        <v>104</v>
      </c>
      <c r="C111" s="11">
        <f>+SUMIF('IFPRI SG25f'!$A$4:$A$157,$B111,'IFPRI SG25f'!$Q$4:$Q$157)</f>
        <v>1.3605488691678026E-2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  <c r="I111" s="2"/>
    </row>
    <row r="112" spans="1:9" x14ac:dyDescent="0.35">
      <c r="A112" t="s">
        <v>259</v>
      </c>
      <c r="B112" t="s">
        <v>105</v>
      </c>
      <c r="C112" s="11">
        <f>+SUMIF('IFPRI SG25f'!$A$4:$A$157,$B112,'IFPRI SG25f'!$Q$4:$Q$157)</f>
        <v>0.90737429624402144</v>
      </c>
      <c r="D112" s="7">
        <f>+IFERROR(+C112*('Regions &amp; Poverty'!$K112/100),"")</f>
        <v>5.5349832070885306E-2</v>
      </c>
      <c r="E112" s="7">
        <f>+IFERROR(+C112*('Regions &amp; Poverty'!$K112/100)*('Regions &amp; Poverty'!$M112/100),"")</f>
        <v>4.9814848863796778E-4</v>
      </c>
      <c r="G112" s="32"/>
      <c r="I112" s="2"/>
    </row>
    <row r="113" spans="1:9" x14ac:dyDescent="0.35">
      <c r="A113" t="s">
        <v>260</v>
      </c>
      <c r="B113" t="s">
        <v>106</v>
      </c>
      <c r="C113" s="11">
        <f>+SUMIF('IFPRI SG25f'!$A$4:$A$157,$B113,'IFPRI SG25f'!$Q$4:$Q$157)</f>
        <v>2.2476002366216569E-4</v>
      </c>
      <c r="D113" s="7">
        <f>+IFERROR(+C113*('Regions &amp; Poverty'!$K113/100),"")</f>
        <v>4.9447205205676452E-6</v>
      </c>
      <c r="E113" s="7">
        <f>+IFERROR(+C113*('Regions &amp; Poverty'!$K113/100)*('Regions &amp; Poverty'!$M113/100),"")</f>
        <v>2.9668323123405873E-8</v>
      </c>
      <c r="G113" s="32"/>
      <c r="I113" s="2"/>
    </row>
    <row r="114" spans="1:9" x14ac:dyDescent="0.35">
      <c r="A114" t="s">
        <v>261</v>
      </c>
      <c r="B114" t="s">
        <v>107</v>
      </c>
      <c r="C114" s="11">
        <f>+SUMIF('IFPRI SG25f'!$A$4:$A$157,$B114,'IFPRI SG25f'!$Q$4:$Q$157)</f>
        <v>1.9107240412502961E-3</v>
      </c>
      <c r="D114" s="7">
        <f>+IFERROR(+C114*('Regions &amp; Poverty'!$K114/100),"")</f>
        <v>5.732172123750888E-5</v>
      </c>
      <c r="E114" s="7">
        <f>+IFERROR(+C114*('Regions &amp; Poverty'!$K114/100)*('Regions &amp; Poverty'!$M114/100),"")</f>
        <v>4.5857376990007105E-7</v>
      </c>
      <c r="G114" s="32"/>
      <c r="I114" s="2"/>
    </row>
    <row r="115" spans="1:9" x14ac:dyDescent="0.35">
      <c r="A115" t="s">
        <v>262</v>
      </c>
      <c r="B115" t="s">
        <v>108</v>
      </c>
      <c r="C115" s="11">
        <f>+SUMIF('IFPRI SG25f'!$A$4:$A$157,$B115,'IFPRI SG25f'!$Q$4:$Q$157)</f>
        <v>2.1610671624601823E-2</v>
      </c>
      <c r="D115" s="7">
        <f>+IFERROR(+C115*('Regions &amp; Poverty'!$K115/100),"")</f>
        <v>1.7936857448419515E-3</v>
      </c>
      <c r="E115" s="7">
        <f>+IFERROR(+C115*('Regions &amp; Poverty'!$K115/100)*('Regions &amp; Poverty'!$M115/100),"")</f>
        <v>2.8698971917471226E-5</v>
      </c>
      <c r="G115" s="32"/>
      <c r="I115" s="2"/>
    </row>
    <row r="116" spans="1:9" x14ac:dyDescent="0.35">
      <c r="A116" t="s">
        <v>263</v>
      </c>
      <c r="B116" t="s">
        <v>109</v>
      </c>
      <c r="C116" s="11">
        <f>+SUMIF('IFPRI SG25f'!$A$4:$A$157,$B116,'IFPRI SG25f'!$Q$4:$Q$157)</f>
        <v>1.02743405986342E-5</v>
      </c>
      <c r="D116" s="7">
        <f>+IFERROR(+C116*('Regions &amp; Poverty'!$K116/100),"")</f>
        <v>3.9042494274809958E-6</v>
      </c>
      <c r="E116" s="7">
        <f>+IFERROR(+C116*('Regions &amp; Poverty'!$K116/100)*('Regions &amp; Poverty'!$M116/100),"")</f>
        <v>5.7782891526718751E-7</v>
      </c>
      <c r="G116" s="32"/>
      <c r="I116" s="2"/>
    </row>
    <row r="117" spans="1:9" x14ac:dyDescent="0.35">
      <c r="A117" t="s">
        <v>264</v>
      </c>
      <c r="B117" t="s">
        <v>110</v>
      </c>
      <c r="C117" s="11">
        <f>+SUMIF('IFPRI SG25f'!$A$4:$A$157,$B117,'IFPRI SG25f'!$Q$4:$Q$157)</f>
        <v>1.9424432160968876E-2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  <c r="I117" s="2"/>
    </row>
    <row r="118" spans="1:9" x14ac:dyDescent="0.35">
      <c r="A118" t="s">
        <v>265</v>
      </c>
      <c r="B118" t="s">
        <v>111</v>
      </c>
      <c r="C118" s="11">
        <f>+SUMIF('IFPRI SG25f'!$A$4:$A$157,$B118,'IFPRI SG25f'!$Q$4:$Q$157)</f>
        <v>9.4581514901011465E-2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  <c r="I118" s="2"/>
    </row>
    <row r="119" spans="1:9" x14ac:dyDescent="0.35">
      <c r="A119" t="s">
        <v>266</v>
      </c>
      <c r="B119" t="s">
        <v>112</v>
      </c>
      <c r="C119" s="11">
        <f>+SUMIF('IFPRI SG25f'!$A$4:$A$157,$B119,'IFPRI SG25f'!$Q$4:$Q$157)</f>
        <v>6.8748306904668614E-4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  <c r="I119" s="2"/>
    </row>
    <row r="120" spans="1:9" x14ac:dyDescent="0.35">
      <c r="A120" t="s">
        <v>267</v>
      </c>
      <c r="B120" t="s">
        <v>113</v>
      </c>
      <c r="C120" s="11">
        <f>+SUMIF('IFPRI SG25f'!$A$4:$A$157,$B120,'IFPRI SG25f'!$Q$4:$Q$157)</f>
        <v>5.78790232099201E-4</v>
      </c>
      <c r="D120" s="7">
        <f>+IFERROR(+C120*('Regions &amp; Poverty'!$K120/100),"")</f>
        <v>1.4469755802480026E-5</v>
      </c>
      <c r="E120" s="7">
        <f>+IFERROR(+C120*('Regions &amp; Poverty'!$K120/100)*('Regions &amp; Poverty'!$M120/100),"")</f>
        <v>1.0128829061736017E-7</v>
      </c>
      <c r="G120" s="32"/>
      <c r="I120" s="2"/>
    </row>
    <row r="121" spans="1:9" x14ac:dyDescent="0.35">
      <c r="A121" t="s">
        <v>268</v>
      </c>
      <c r="B121" t="s">
        <v>114</v>
      </c>
      <c r="C121" s="11">
        <f>+SUMIF('IFPRI SG25f'!$A$4:$A$157,$B121,'IFPRI SG25f'!$Q$4:$Q$157)</f>
        <v>1.7310653051860869E-3</v>
      </c>
      <c r="D121" s="7">
        <f>+IFERROR(+C121*('Regions &amp; Poverty'!$K121/100),"")</f>
        <v>3.4621306103721737E-6</v>
      </c>
      <c r="E121" s="7">
        <f>+IFERROR(+C121*('Regions &amp; Poverty'!$K121/100)*('Regions &amp; Poverty'!$M121/100),"")</f>
        <v>3.4621306103721737E-9</v>
      </c>
      <c r="G121" s="32"/>
      <c r="I121" s="2"/>
    </row>
    <row r="122" spans="1:9" x14ac:dyDescent="0.35">
      <c r="A122" t="s">
        <v>269</v>
      </c>
      <c r="B122" t="s">
        <v>115</v>
      </c>
      <c r="C122" s="11">
        <f>+SUMIF('IFPRI SG25f'!$A$4:$A$157,$B122,'IFPRI SG25f'!$Q$4:$Q$157)</f>
        <v>7.0696104491301939E-2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  <c r="I122" s="2"/>
    </row>
    <row r="123" spans="1:9" x14ac:dyDescent="0.35">
      <c r="A123" t="s">
        <v>270</v>
      </c>
      <c r="B123" t="s">
        <v>116</v>
      </c>
      <c r="C123" s="11">
        <f>+SUMIF('IFPRI SG25f'!$A$4:$A$157,$B123,'IFPRI SG25f'!$Q$4:$Q$157)</f>
        <v>5.0220184616748015E-2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  <c r="I123" s="2"/>
    </row>
    <row r="124" spans="1:9" x14ac:dyDescent="0.35">
      <c r="A124" t="s">
        <v>271</v>
      </c>
      <c r="B124" t="s">
        <v>117</v>
      </c>
      <c r="C124" s="11">
        <f>+SUMIF('IFPRI SG25f'!$A$4:$A$157,$B124,'IFPRI SG25f'!$Q$4:$Q$157)</f>
        <v>2.9917885995257638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  <c r="I124" s="2"/>
    </row>
    <row r="125" spans="1:9" x14ac:dyDescent="0.35">
      <c r="A125" t="s">
        <v>272</v>
      </c>
      <c r="B125" t="s">
        <v>118</v>
      </c>
      <c r="C125" s="11">
        <f>+SUMIF('IFPRI SG25f'!$A$4:$A$157,$B125,'IFPRI SG25f'!$Q$4:$Q$157)</f>
        <v>1.3838199332237477E-3</v>
      </c>
      <c r="D125" s="7">
        <f>+IFERROR(+C125*('Regions &amp; Poverty'!$K125/100),"")</f>
        <v>8.3582723966714359E-4</v>
      </c>
      <c r="E125" s="7">
        <f>+IFERROR(+C125*('Regions &amp; Poverty'!$K125/100)*('Regions &amp; Poverty'!$M125/100),"")</f>
        <v>1.9809105580111301E-4</v>
      </c>
      <c r="G125" s="32"/>
      <c r="I125" s="2"/>
    </row>
    <row r="126" spans="1:9" x14ac:dyDescent="0.35">
      <c r="A126" t="s">
        <v>273</v>
      </c>
      <c r="B126" t="s">
        <v>119</v>
      </c>
      <c r="C126" s="11">
        <f>+SUMIF('IFPRI SG25f'!$A$4:$A$157,$B126,'IFPRI SG25f'!$Q$4:$Q$157)</f>
        <v>0.19226868907153422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  <c r="I126" s="2"/>
    </row>
    <row r="127" spans="1:9" x14ac:dyDescent="0.35">
      <c r="A127" t="s">
        <v>274</v>
      </c>
      <c r="B127" t="s">
        <v>120</v>
      </c>
      <c r="C127" s="11">
        <f>+SUMIF('IFPRI SG25f'!$A$4:$A$157,$B127,'IFPRI SG25f'!$Q$4:$Q$157)</f>
        <v>5.3433347733384061E-2</v>
      </c>
      <c r="D127" s="7">
        <f>+IFERROR(+C127*('Regions &amp; Poverty'!$K127/100),"")</f>
        <v>7.961568812274224E-3</v>
      </c>
      <c r="E127" s="7">
        <f>+IFERROR(+C127*('Regions &amp; Poverty'!$K127/100)*('Regions &amp; Poverty'!$M127/100),"")</f>
        <v>3.1846275249096899E-4</v>
      </c>
      <c r="G127" s="32"/>
      <c r="I127" s="2"/>
    </row>
    <row r="128" spans="1:9" x14ac:dyDescent="0.35">
      <c r="A128" t="s">
        <v>275</v>
      </c>
      <c r="B128" t="s">
        <v>121</v>
      </c>
      <c r="C128" s="11">
        <f>+SUMIF('IFPRI SG25f'!$A$4:$A$157,$B128,'IFPRI SG25f'!$Q$4:$Q$157)</f>
        <v>2.7180026557722123E-4</v>
      </c>
      <c r="D128" s="7">
        <f>+IFERROR(+C128*('Regions &amp; Poverty'!$K128/100),"")</f>
        <v>1.0328410091934407E-4</v>
      </c>
      <c r="E128" s="7">
        <f>+IFERROR(+C128*('Regions &amp; Poverty'!$K128/100)*('Regions &amp; Poverty'!$M128/100),"")</f>
        <v>1.3220364917676042E-5</v>
      </c>
      <c r="G128" s="32"/>
      <c r="I128" s="2"/>
    </row>
    <row r="129" spans="1:9" x14ac:dyDescent="0.35">
      <c r="A129" t="s">
        <v>276</v>
      </c>
      <c r="B129" t="s">
        <v>122</v>
      </c>
      <c r="C129" s="11">
        <f>+SUMIF('IFPRI SG25f'!$A$4:$A$157,$B129,'IFPRI SG25f'!$Q$4:$Q$157)</f>
        <v>7.6139689303172941E-7</v>
      </c>
      <c r="D129" s="7">
        <f>+IFERROR(+C129*('Regions &amp; Poverty'!$K129/100),"")</f>
        <v>1.9111062015096408E-7</v>
      </c>
      <c r="E129" s="7">
        <f>+IFERROR(+C129*('Regions &amp; Poverty'!$K129/100)*('Regions &amp; Poverty'!$M129/100),"")</f>
        <v>1.2995522170265558E-8</v>
      </c>
      <c r="G129" s="32"/>
      <c r="I129" s="2"/>
    </row>
    <row r="130" spans="1:9" x14ac:dyDescent="0.35">
      <c r="A130" t="s">
        <v>277</v>
      </c>
      <c r="B130" t="s">
        <v>123</v>
      </c>
      <c r="C130" s="11">
        <f>+SUMIF('IFPRI SG25f'!$A$4:$A$157,$B130,'IFPRI SG25f'!$Q$4:$Q$157)</f>
        <v>7.5686137360933968E-5</v>
      </c>
      <c r="D130" s="7">
        <f>+IFERROR(+C130*('Regions &amp; Poverty'!$K130/100),"")</f>
        <v>3.9583849839768467E-5</v>
      </c>
      <c r="E130" s="7">
        <f>+IFERROR(+C130*('Regions &amp; Poverty'!$K130/100)*('Regions &amp; Poverty'!$M130/100),"")</f>
        <v>6.6105029232413334E-6</v>
      </c>
      <c r="G130" s="32"/>
      <c r="I130" s="2"/>
    </row>
    <row r="131" spans="1:9" x14ac:dyDescent="0.35">
      <c r="A131" t="s">
        <v>278</v>
      </c>
      <c r="B131" t="s">
        <v>124</v>
      </c>
      <c r="C131" s="11">
        <f>+SUMIF('IFPRI SG25f'!$A$4:$A$157,$B131,'IFPRI SG25f'!$Q$4:$Q$157)</f>
        <v>9.8618165900501409E-5</v>
      </c>
      <c r="D131" s="7">
        <f>+IFERROR(+C131*('Regions &amp; Poverty'!$K131/100),"")</f>
        <v>3.155781308816045E-6</v>
      </c>
      <c r="E131" s="7">
        <f>+IFERROR(+C131*('Regions &amp; Poverty'!$K131/100)*('Regions &amp; Poverty'!$M131/100),"")</f>
        <v>1.262312523526418E-8</v>
      </c>
      <c r="G131" s="32"/>
      <c r="I131" s="2"/>
    </row>
    <row r="132" spans="1:9" x14ac:dyDescent="0.35">
      <c r="A132" t="s">
        <v>279</v>
      </c>
      <c r="B132" t="s">
        <v>125</v>
      </c>
      <c r="C132" s="11">
        <f>+SUMIF('IFPRI SG25f'!$A$4:$A$157,$B132,'IFPRI SG25f'!$Q$4:$Q$157)</f>
        <v>2.4587061211578473E-5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  <c r="I132" s="2"/>
    </row>
    <row r="133" spans="1:9" x14ac:dyDescent="0.35">
      <c r="A133" t="s">
        <v>280</v>
      </c>
      <c r="B133" t="s">
        <v>126</v>
      </c>
      <c r="C133" s="11">
        <f>+SUMIF('IFPRI SG25f'!$A$4:$A$157,$B133,'IFPRI SG25f'!$Q$4:$Q$157)</f>
        <v>1.3788144414325396E-2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  <c r="I133" s="2"/>
    </row>
    <row r="134" spans="1:9" x14ac:dyDescent="0.35">
      <c r="A134" t="s">
        <v>281</v>
      </c>
      <c r="B134" t="s">
        <v>127</v>
      </c>
      <c r="C134" s="11">
        <f>+SUMIF('IFPRI SG25f'!$A$4:$A$157,$B134,'IFPRI SG25f'!$Q$4:$Q$157)</f>
        <v>8.6000239751271579E-4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  <c r="I134" s="2"/>
    </row>
    <row r="135" spans="1:9" x14ac:dyDescent="0.35">
      <c r="A135" t="s">
        <v>282</v>
      </c>
      <c r="B135" t="s">
        <v>128</v>
      </c>
      <c r="C135" s="11">
        <f>+SUMIF('IFPRI SG25f'!$A$4:$A$157,$B135,'IFPRI SG25f'!$Q$4:$Q$157)</f>
        <v>1.6636396193538832E-4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  <c r="I135" s="2"/>
    </row>
    <row r="136" spans="1:9" x14ac:dyDescent="0.35">
      <c r="A136" t="s">
        <v>283</v>
      </c>
      <c r="B136" t="s">
        <v>129</v>
      </c>
      <c r="C136" s="11">
        <f>+SUMIF('IFPRI SG25f'!$A$4:$A$157,$B136,'IFPRI SG25f'!$Q$4:$Q$157)</f>
        <v>2.3620901668328521E-3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  <c r="I136" s="2"/>
    </row>
    <row r="137" spans="1:9" x14ac:dyDescent="0.35">
      <c r="A137" t="s">
        <v>284</v>
      </c>
      <c r="B137" t="s">
        <v>130</v>
      </c>
      <c r="C137" s="11">
        <f>+SUMIF('IFPRI SG25f'!$A$4:$A$157,$B137,'IFPRI SG25f'!$Q$4:$Q$157)</f>
        <v>2.2702562561866899E-5</v>
      </c>
      <c r="D137" s="7">
        <f>+IFERROR(+C137*('Regions &amp; Poverty'!$K137/100),"")</f>
        <v>9.5350762759840973E-6</v>
      </c>
      <c r="E137" s="7">
        <f>+IFERROR(+C137*('Regions &amp; Poverty'!$K137/100)*('Regions &amp; Poverty'!$M137/100),"")</f>
        <v>1.5828226618133603E-6</v>
      </c>
      <c r="G137" s="32"/>
      <c r="I137" s="2"/>
    </row>
    <row r="138" spans="1:9" x14ac:dyDescent="0.35">
      <c r="A138" t="s">
        <v>285</v>
      </c>
      <c r="B138" t="s">
        <v>131</v>
      </c>
      <c r="C138" s="11">
        <f>+SUMIF('IFPRI SG25f'!$A$4:$A$157,$B138,'IFPRI SG25f'!$Q$4:$Q$157)</f>
        <v>6.7987633970129954E-2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  <c r="I138" s="2"/>
    </row>
    <row r="139" spans="1:9" x14ac:dyDescent="0.35">
      <c r="A139" t="s">
        <v>286</v>
      </c>
      <c r="B139" t="s">
        <v>132</v>
      </c>
      <c r="C139" s="11">
        <f>+SUMIF('IFPRI SG25f'!$A$4:$A$157,$B139,'IFPRI SG25f'!$Q$4:$Q$157)</f>
        <v>9.7717465128470925E-4</v>
      </c>
      <c r="D139" s="7">
        <f>+IFERROR(+C139*('Regions &amp; Poverty'!$K139/100),"")</f>
        <v>3.7523506609332837E-4</v>
      </c>
      <c r="E139" s="7">
        <f>+IFERROR(+C139*('Regions &amp; Poverty'!$K139/100)*('Regions &amp; Poverty'!$M139/100),"")</f>
        <v>5.7410965112279239E-5</v>
      </c>
      <c r="G139" s="32"/>
      <c r="I139" s="2"/>
    </row>
    <row r="140" spans="1:9" x14ac:dyDescent="0.35">
      <c r="A140" t="s">
        <v>287</v>
      </c>
      <c r="B140" t="s">
        <v>133</v>
      </c>
      <c r="C140" s="11">
        <f>+SUMIF('IFPRI SG25f'!$A$4:$A$157,$B140,'IFPRI SG25f'!$Q$4:$Q$157)</f>
        <v>6.950568977063413E-5</v>
      </c>
      <c r="D140" s="7">
        <f>+IFERROR(+C140*('Regions &amp; Poverty'!$K140/100),"")</f>
        <v>3.4127293677381357E-5</v>
      </c>
      <c r="E140" s="7">
        <f>+IFERROR(+C140*('Regions &amp; Poverty'!$K140/100)*('Regions &amp; Poverty'!$M140/100),"")</f>
        <v>6.7913314417988898E-6</v>
      </c>
      <c r="G140" s="32"/>
      <c r="I140" s="2"/>
    </row>
    <row r="141" spans="1:9" x14ac:dyDescent="0.35">
      <c r="A141" t="s">
        <v>288</v>
      </c>
      <c r="B141" t="s">
        <v>134</v>
      </c>
      <c r="C141" s="11">
        <f>+SUMIF('IFPRI SG25f'!$A$4:$A$157,$B141,'IFPRI SG25f'!$Q$4:$Q$157)</f>
        <v>4.2914601973421E-2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  <c r="I141" s="2"/>
    </row>
    <row r="142" spans="1:9" x14ac:dyDescent="0.35">
      <c r="A142" t="s">
        <v>289</v>
      </c>
      <c r="B142" t="s">
        <v>135</v>
      </c>
      <c r="C142" s="11">
        <f>+SUMIF('IFPRI SG25f'!$A$4:$A$157,$B142,'IFPRI SG25f'!$Q$4:$Q$157)</f>
        <v>1.1092667646070092E-3</v>
      </c>
      <c r="D142" s="7">
        <f>+IFERROR(+C142*('Regions &amp; Poverty'!$K142/100),"")</f>
        <v>5.2135537936529436E-5</v>
      </c>
      <c r="E142" s="7">
        <f>+IFERROR(+C142*('Regions &amp; Poverty'!$K142/100)*('Regions &amp; Poverty'!$M142/100),"")</f>
        <v>5.2135537936529442E-7</v>
      </c>
      <c r="G142" s="32"/>
      <c r="I142" s="2"/>
    </row>
    <row r="143" spans="1:9" x14ac:dyDescent="0.35">
      <c r="A143" t="s">
        <v>290</v>
      </c>
      <c r="B143" t="s">
        <v>136</v>
      </c>
      <c r="C143" s="11">
        <f>+SUMIF('IFPRI SG25f'!$A$4:$A$157,$B143,'IFPRI SG25f'!$Q$4:$Q$157)</f>
        <v>8.3870289862877593E-3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  <c r="I143" s="2"/>
    </row>
    <row r="144" spans="1:9" x14ac:dyDescent="0.35">
      <c r="A144" t="s">
        <v>291</v>
      </c>
      <c r="B144" t="s">
        <v>137</v>
      </c>
      <c r="C144" s="11">
        <f>+SUMIF('IFPRI SG25f'!$A$4:$A$157,$B144,'IFPRI SG25f'!$Q$4:$Q$157)</f>
        <v>1.0716965922880536E-4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  <c r="I144" s="2"/>
    </row>
    <row r="145" spans="1:9" x14ac:dyDescent="0.35">
      <c r="A145" t="s">
        <v>292</v>
      </c>
      <c r="B145" t="s">
        <v>138</v>
      </c>
      <c r="C145" s="11">
        <f>+SUMIF('IFPRI SG25f'!$A$4:$A$157,$B145,'IFPRI SG25f'!$Q$4:$Q$157)</f>
        <v>2.3519890317588783E-2</v>
      </c>
      <c r="D145" s="7">
        <f>+IFERROR(+C145*('Regions &amp; Poverty'!$K145/100),"")</f>
        <v>4.7039780635177566E-4</v>
      </c>
      <c r="E145" s="7">
        <f>+IFERROR(+C145*('Regions &amp; Poverty'!$K145/100)*('Regions &amp; Poverty'!$M145/100),"")</f>
        <v>1.8815912254071026E-6</v>
      </c>
      <c r="G145" s="32"/>
      <c r="I145" s="2"/>
    </row>
    <row r="146" spans="1:9" x14ac:dyDescent="0.35">
      <c r="A146" t="s">
        <v>293</v>
      </c>
      <c r="B146" t="s">
        <v>139</v>
      </c>
      <c r="C146" s="11">
        <f>+SUMIF('IFPRI SG25f'!$A$4:$A$157,$B146,'IFPRI SG25f'!$Q$4:$Q$157)</f>
        <v>1.9885601842779173</v>
      </c>
      <c r="D146" s="7">
        <f>+IFERROR(+C146*('Regions &amp; Poverty'!$K146/100),"")</f>
        <v>5.965680552833752E-3</v>
      </c>
      <c r="E146" s="7">
        <f>+IFERROR(+C146*('Regions &amp; Poverty'!$K146/100)*('Regions &amp; Poverty'!$M146/100),"")</f>
        <v>0</v>
      </c>
      <c r="G146" s="32"/>
      <c r="I146" s="2"/>
    </row>
    <row r="147" spans="1:9" x14ac:dyDescent="0.35">
      <c r="A147" t="s">
        <v>294</v>
      </c>
      <c r="B147" t="s">
        <v>140</v>
      </c>
      <c r="C147" s="11">
        <f>+SUMIF('IFPRI SG25f'!$A$4:$A$157,$B147,'IFPRI SG25f'!$Q$4:$Q$157)</f>
        <v>1.1451299961954034E-2</v>
      </c>
      <c r="D147" s="7">
        <f>+IFERROR(+C147*('Regions &amp; Poverty'!$K147/100),"")</f>
        <v>5.6225882813194308E-3</v>
      </c>
      <c r="E147" s="7">
        <f>+IFERROR(+C147*('Regions &amp; Poverty'!$K147/100)*('Regions &amp; Poverty'!$M147/100),"")</f>
        <v>8.6587859532319237E-4</v>
      </c>
      <c r="G147" s="32"/>
      <c r="I147" s="2"/>
    </row>
    <row r="148" spans="1:9" x14ac:dyDescent="0.35">
      <c r="A148" t="s">
        <v>295</v>
      </c>
      <c r="B148" t="s">
        <v>141</v>
      </c>
      <c r="C148" s="11">
        <f>+SUMIF('IFPRI SG25f'!$A$4:$A$157,$B148,'IFPRI SG25f'!$Q$4:$Q$157)</f>
        <v>4.4402306389439193E-3</v>
      </c>
      <c r="D148" s="7">
        <f>+IFERROR(+C148*('Regions &amp; Poverty'!$K148/100),"")</f>
        <v>1.5363198010745962E-3</v>
      </c>
      <c r="E148" s="7">
        <f>+IFERROR(+C148*('Regions &amp; Poverty'!$K148/100)*('Regions &amp; Poverty'!$M148/100),"")</f>
        <v>1.5824093951068342E-4</v>
      </c>
      <c r="G148" s="32"/>
      <c r="I148" s="2"/>
    </row>
    <row r="149" spans="1:9" x14ac:dyDescent="0.35">
      <c r="A149" t="s">
        <v>296</v>
      </c>
      <c r="B149" t="s">
        <v>142</v>
      </c>
      <c r="C149" s="11">
        <f>+SUMIF('IFPRI SG25f'!$A$4:$A$157,$B149,'IFPRI SG25f'!$Q$4:$Q$157)</f>
        <v>4.8071268743271632E-2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  <c r="I149" s="2"/>
    </row>
    <row r="150" spans="1:9" x14ac:dyDescent="0.35">
      <c r="A150" t="s">
        <v>297</v>
      </c>
      <c r="B150" t="s">
        <v>143</v>
      </c>
      <c r="C150" s="11">
        <f>+SUMIF('IFPRI SG25f'!$A$4:$A$157,$B150,'IFPRI SG25f'!$Q$4:$Q$157)</f>
        <v>0.16654700704109399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  <c r="I150" s="2"/>
    </row>
    <row r="151" spans="1:9" x14ac:dyDescent="0.35">
      <c r="A151" t="s">
        <v>298</v>
      </c>
      <c r="B151" t="s">
        <v>144</v>
      </c>
      <c r="C151" s="11">
        <f>+SUMIF('IFPRI SG25f'!$A$4:$A$157,$B151,'IFPRI SG25f'!$Q$4:$Q$157)</f>
        <v>3.8278828186952556E-4</v>
      </c>
      <c r="D151" s="7">
        <f>+IFERROR(+C151*('Regions &amp; Poverty'!$K151/100),"")</f>
        <v>1.1483648456085766E-6</v>
      </c>
      <c r="E151" s="7">
        <f>+IFERROR(+C151*('Regions &amp; Poverty'!$K151/100)*('Regions &amp; Poverty'!$M151/100),"")</f>
        <v>1.1483648456085766E-9</v>
      </c>
      <c r="G151" s="32"/>
      <c r="I151" s="2"/>
    </row>
    <row r="152" spans="1:9" x14ac:dyDescent="0.35">
      <c r="A152" t="s">
        <v>145</v>
      </c>
      <c r="B152" t="s">
        <v>145</v>
      </c>
      <c r="C152" s="11">
        <f>+SUMIF('IFPRI SG25f'!$A$4:$A$157,$B152,'IFPRI SG25f'!$Q$4:$Q$157)</f>
        <v>0.40188568313947753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  <c r="I152" s="2"/>
    </row>
    <row r="153" spans="1:9" x14ac:dyDescent="0.35">
      <c r="A153" t="s">
        <v>299</v>
      </c>
      <c r="B153" t="s">
        <v>146</v>
      </c>
      <c r="C153" s="11">
        <f>+SUMIF('IFPRI SG25f'!$A$4:$A$157,$B153,'IFPRI SG25f'!$Q$4:$Q$157)</f>
        <v>2.1180327474960972E-2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  <c r="I153" s="2"/>
    </row>
    <row r="154" spans="1:9" x14ac:dyDescent="0.35">
      <c r="A154" t="s">
        <v>300</v>
      </c>
      <c r="B154" t="s">
        <v>147</v>
      </c>
      <c r="C154" s="11">
        <f>+SUMIF('IFPRI SG25f'!$A$4:$A$157,$B154,'IFPRI SG25f'!$Q$4:$Q$157)</f>
        <v>1.097296543991219E-3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  <c r="I154" s="2"/>
    </row>
    <row r="155" spans="1:9" x14ac:dyDescent="0.35">
      <c r="A155" t="s">
        <v>301</v>
      </c>
      <c r="B155" t="s">
        <v>148</v>
      </c>
      <c r="C155" s="11">
        <f>+SUMIF('IFPRI SG25f'!$A$4:$A$157,$B155,'IFPRI SG25f'!$Q$4:$Q$157)</f>
        <v>2.068212810547387E-2</v>
      </c>
      <c r="D155" s="7">
        <f>+IFERROR(+C155*('Regions &amp; Poverty'!$K155/100),"")</f>
        <v>5.7909958695326834E-4</v>
      </c>
      <c r="E155" s="7">
        <f>+IFERROR(+C155*('Regions &amp; Poverty'!$K155/100)*('Regions &amp; Poverty'!$M155/100),"")</f>
        <v>3.4745975217196103E-6</v>
      </c>
      <c r="G155" s="32"/>
      <c r="I155" s="2"/>
    </row>
    <row r="156" spans="1:9" x14ac:dyDescent="0.35">
      <c r="A156" t="s">
        <v>302</v>
      </c>
      <c r="B156" t="s">
        <v>149</v>
      </c>
      <c r="C156" s="11">
        <f>+SUMIF('IFPRI SG25f'!$A$4:$A$157,$B156,'IFPRI SG25f'!$Q$4:$Q$157)</f>
        <v>4.6303937265009434E-7</v>
      </c>
      <c r="D156" s="7">
        <f>+IFERROR(+C156*('Regions &amp; Poverty'!$K156/100),"")</f>
        <v>6.0658157817162357E-8</v>
      </c>
      <c r="E156" s="7">
        <f>+IFERROR(+C156*('Regions &amp; Poverty'!$K156/100)*('Regions &amp; Poverty'!$M156/100),"")</f>
        <v>2.0017192079663578E-9</v>
      </c>
      <c r="G156" s="32"/>
      <c r="I156" s="2"/>
    </row>
    <row r="157" spans="1:9" x14ac:dyDescent="0.35">
      <c r="A157" t="s">
        <v>303</v>
      </c>
      <c r="B157" t="s">
        <v>150</v>
      </c>
      <c r="C157" s="11">
        <f>+SUMIF('IFPRI SG25f'!$A$4:$A$157,$B157,'IFPRI SG25f'!$Q$4:$Q$157)</f>
        <v>6.0389416646459944E-3</v>
      </c>
      <c r="D157" s="7">
        <f>+IFERROR(+C157*('Regions &amp; Poverty'!$K157/100),"")</f>
        <v>1.1353210329534469E-3</v>
      </c>
      <c r="E157" s="7">
        <f>+IFERROR(+C157*('Regions &amp; Poverty'!$K157/100)*('Regions &amp; Poverty'!$M157/100),"")</f>
        <v>5.108944648290511E-5</v>
      </c>
      <c r="G157" s="32"/>
      <c r="I157" s="2"/>
    </row>
    <row r="158" spans="1:9" x14ac:dyDescent="0.35">
      <c r="A158" t="s">
        <v>304</v>
      </c>
      <c r="B158" t="s">
        <v>151</v>
      </c>
      <c r="C158" s="11">
        <f>+SUMIF('IFPRI SG25f'!$A$4:$A$157,$B158,'IFPRI SG25f'!$Q$4:$Q$157)</f>
        <v>0.20829995735981668</v>
      </c>
      <c r="D158" s="7">
        <f>+IFERROR(+C158*('Regions &amp; Poverty'!$K158/100),"")</f>
        <v>3.4577792921729571E-2</v>
      </c>
      <c r="E158" s="7">
        <f>+IFERROR(+C158*('Regions &amp; Poverty'!$K158/100)*('Regions &amp; Poverty'!$M158/100),"")</f>
        <v>1.6943118531647491E-3</v>
      </c>
      <c r="G158" s="32"/>
      <c r="I158" s="2"/>
    </row>
    <row r="159" spans="1:9" x14ac:dyDescent="0.35">
      <c r="A159" t="s">
        <v>305</v>
      </c>
      <c r="B159" t="s">
        <v>152</v>
      </c>
      <c r="C159" s="11">
        <f>+SUMIF('IFPRI SG25f'!$A$4:$A$157,$B159,'IFPRI SG25f'!$Q$4:$Q$157)</f>
        <v>4.2936956466564907E-3</v>
      </c>
      <c r="D159" s="7">
        <f>+IFERROR(+C159*('Regions &amp; Poverty'!$K159/100),"")</f>
        <v>2.4688749968274819E-3</v>
      </c>
      <c r="E159" s="7">
        <f>+IFERROR(+C159*('Regions &amp; Poverty'!$K159/100)*('Regions &amp; Poverty'!$M159/100),"")</f>
        <v>7.2831812406410712E-4</v>
      </c>
      <c r="G159" s="32"/>
      <c r="I159" s="2"/>
    </row>
    <row r="160" spans="1:9" x14ac:dyDescent="0.35">
      <c r="A160" t="s">
        <v>306</v>
      </c>
      <c r="B160" t="s">
        <v>153</v>
      </c>
      <c r="C160" s="11">
        <f>+SUMIF('IFPRI SG25f'!$A$4:$A$157,$B160,'IFPRI SG25f'!$Q$4:$Q$157)</f>
        <v>1.4364156957171954E-3</v>
      </c>
      <c r="D160" s="7">
        <f>+IFERROR(+C160*('Regions &amp; Poverty'!$K160/100),"")</f>
        <v>3.0739295888347981E-4</v>
      </c>
      <c r="E160" s="7">
        <f>+IFERROR(+C160*('Regions &amp; Poverty'!$K160/100)*('Regions &amp; Poverty'!$M160/100),"")</f>
        <v>1.598443386194095E-5</v>
      </c>
      <c r="G160" s="32"/>
      <c r="I160" s="2"/>
    </row>
    <row r="161" spans="1:7" x14ac:dyDescent="0.35">
      <c r="G161" s="32"/>
    </row>
    <row r="162" spans="1:7" x14ac:dyDescent="0.35">
      <c r="A162" t="s">
        <v>416</v>
      </c>
      <c r="C162" s="37">
        <f t="shared" ref="C162" si="0">+SUM(C3:C160)</f>
        <v>35.524510954881393</v>
      </c>
      <c r="D162" s="37">
        <f t="shared" ref="D162:E162" si="1">+SUM(D3:D160)</f>
        <v>4.7563629469672746</v>
      </c>
      <c r="E162" s="37">
        <f t="shared" si="1"/>
        <v>0.23645849831003671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2.5193275034694332E-2</v>
      </c>
      <c r="D167" s="37">
        <f>+SUMIF('Regions &amp; Poverty'!$F$3:$F$160,$B167,D$3:D$160)</f>
        <v>1.0904640172659153E-2</v>
      </c>
      <c r="E167" s="37">
        <f>+SUMIF('Regions &amp; Poverty'!$F$3:$F$160,$B167,E$3:E$160)</f>
        <v>2.1807615971634721E-3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0.43513115259085411</v>
      </c>
      <c r="D168" s="37">
        <f>+SUMIF('Regions &amp; Poverty'!$F$3:$F$160,$B168,D$3:D$160)</f>
        <v>0.12500383579929022</v>
      </c>
      <c r="E168" s="37">
        <f>+SUMIF('Regions &amp; Poverty'!$F$3:$F$160,$B168,E$3:E$160)</f>
        <v>1.107046090462996E-2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0.21852313761671249</v>
      </c>
      <c r="D170" s="37">
        <f>+SUMIF('Regions &amp; Poverty'!$F$3:$F$160,$B170,D$3:D$160)</f>
        <v>4.0446334824622253E-2</v>
      </c>
      <c r="E170" s="37">
        <f>+SUMIF('Regions &amp; Poverty'!$F$3:$F$160,$B170,E$3:E$160)</f>
        <v>3.4881458596925192E-3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0.34439395997094413</v>
      </c>
      <c r="D172" s="37">
        <f>+SUMIF('Regions &amp; Poverty'!$F$3:$F$160,$B172,D$3:D$160)</f>
        <v>0.18350591174766093</v>
      </c>
      <c r="E172" s="37">
        <f>+SUMIF('Regions &amp; Poverty'!$F$3:$F$160,$B172,E$3:E$160)</f>
        <v>3.9867907848119034E-2</v>
      </c>
      <c r="F172" s="37"/>
    </row>
    <row r="173" spans="1:7" x14ac:dyDescent="0.35">
      <c r="A173" s="10" t="s">
        <v>352</v>
      </c>
      <c r="B173" s="10"/>
      <c r="C173" s="38">
        <f>+SUM(C166:C172)</f>
        <v>1.023241525213205</v>
      </c>
      <c r="D173" s="38">
        <f>+SUM(D166:D172)</f>
        <v>0.35986072254423257</v>
      </c>
      <c r="E173" s="38">
        <f>+SUM(E166:E172)</f>
        <v>5.6607276209604984E-2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7.2710832529047117E-4</v>
      </c>
      <c r="D174" s="37">
        <f>+SUMIF('Regions &amp; Poverty'!$F$3:$F$160,$B174,D$3:D$160)</f>
        <v>2.2739214191267459E-5</v>
      </c>
      <c r="E174" s="37">
        <f>+SUMIF('Regions &amp; Poverty'!$F$3:$F$160,$B174,E$3:E$160)</f>
        <v>1.0854401806333061E-6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0.3250087683427671</v>
      </c>
      <c r="D175" s="37">
        <f>+SUMIF('Regions &amp; Poverty'!$F$3:$F$160,$B175,D$3:D$160)</f>
        <v>9.7845758662827315E-3</v>
      </c>
      <c r="E175" s="37">
        <f>+SUMIF('Regions &amp; Poverty'!$F$3:$F$160,$B175,E$3:E$160)</f>
        <v>7.9960346755225486E-5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5.4131549350448054E-3</v>
      </c>
      <c r="D176" s="37">
        <f>+SUMIF('Regions &amp; Poverty'!$F$3:$F$160,$B176,D$3:D$160)</f>
        <v>1.9201424487380993E-4</v>
      </c>
      <c r="E176" s="37">
        <f>+SUMIF('Regions &amp; Poverty'!$F$3:$F$160,$B176,E$3:E$160)</f>
        <v>3.6988983348573794E-6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9.6284347336366399E-2</v>
      </c>
      <c r="D177" s="37">
        <f>+SUMIF('Regions &amp; Poverty'!$F$3:$F$160,$B177,D$3:D$160)</f>
        <v>4.1402269354637545E-3</v>
      </c>
      <c r="E177" s="37">
        <f>+SUMIF('Regions &amp; Poverty'!$F$3:$F$160,$B177,E$3:E$160)</f>
        <v>8.2804538709275094E-5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0.10960000306829591</v>
      </c>
      <c r="D178" s="37">
        <f>+SUMIF('Regions &amp; Poverty'!$F$3:$F$160,$B178,D$3:D$160)</f>
        <v>1.8379706326815586E-3</v>
      </c>
      <c r="E178" s="37">
        <f>+SUMIF('Regions &amp; Poverty'!$F$3:$F$160,$B178,E$3:E$160)</f>
        <v>1.8166707190762061E-5</v>
      </c>
      <c r="F178" s="37"/>
    </row>
    <row r="179" spans="1:6" x14ac:dyDescent="0.35">
      <c r="A179" s="10" t="s">
        <v>322</v>
      </c>
      <c r="B179" s="10"/>
      <c r="C179" s="38">
        <f t="shared" ref="C179" si="2">+SUM(C174:C178)</f>
        <v>0.53703338200776463</v>
      </c>
      <c r="D179" s="38">
        <f t="shared" ref="D179" si="3">+SUM(D174:D178)</f>
        <v>1.5977526893493122E-2</v>
      </c>
      <c r="E179" s="38">
        <f t="shared" ref="E179" si="4">+SUM(E174:E178)</f>
        <v>1.8571593117075333E-4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0.42124387705228983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0.13693790044832063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4.5423743421485767</v>
      </c>
      <c r="D182" s="37">
        <f>+SUMIF('Regions &amp; Poverty'!$F$3:$F$160,$B182,D$3:D$160)</f>
        <v>0.14229417357005064</v>
      </c>
      <c r="E182" s="37">
        <f>+SUMIF('Regions &amp; Poverty'!$F$3:$F$160,$B182,E$3:E$160)</f>
        <v>4.2687548132977764E-4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0.20706018383288355</v>
      </c>
      <c r="D183" s="37">
        <f>+SUMIF('Regions &amp; Poverty'!$F$3:$F$160,$B183,D$3:D$160)</f>
        <v>8.7771169778791281E-3</v>
      </c>
      <c r="E183" s="37">
        <f>+SUMIF('Regions &amp; Poverty'!$F$3:$F$160,$B183,E$3:E$160)</f>
        <v>1.2662326618390987E-4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1.6170783628928531E-5</v>
      </c>
      <c r="D184" s="37">
        <f>+SUMIF('Regions &amp; Poverty'!$F$3:$F$160,$B184,D$3:D$160)</f>
        <v>4.1744371108711678E-6</v>
      </c>
      <c r="E184" s="37">
        <f>+SUMIF('Regions &amp; Poverty'!$F$3:$F$160,$B184,E$3:E$160)</f>
        <v>5.9286299445626349E-7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20.532882096670964</v>
      </c>
      <c r="D185" s="37">
        <f>+SUMIF('Regions &amp; Poverty'!$F$3:$F$160,$B185,D$3:D$160)</f>
        <v>4.2097341309941552</v>
      </c>
      <c r="E185" s="37">
        <f>+SUMIF('Regions &amp; Poverty'!$F$3:$F$160,$B185,E$3:E$160)</f>
        <v>0.17903292055588393</v>
      </c>
      <c r="F185" s="37"/>
    </row>
    <row r="186" spans="1:6" x14ac:dyDescent="0.35">
      <c r="A186" s="10" t="s">
        <v>355</v>
      </c>
      <c r="B186" s="10"/>
      <c r="C186" s="38">
        <f t="shared" ref="C186" si="5">+SUM(C182:C185)</f>
        <v>25.282332793436051</v>
      </c>
      <c r="D186" s="38">
        <f t="shared" ref="D186" si="6">+SUM(D182:D185)</f>
        <v>4.3608095959791955</v>
      </c>
      <c r="E186" s="38">
        <f t="shared" ref="E186" si="7">+SUM(E182:E185)</f>
        <v>0.17958701216639208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0.2584517300745483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3.4704489734955754E-2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8.1673549627202552E-2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8">+SUM(C187:C189)</f>
        <v>0.37482976943670665</v>
      </c>
      <c r="D190" s="38">
        <f t="shared" ref="D190" si="9">+SUM(D187:D189)</f>
        <v>0</v>
      </c>
      <c r="E190" s="38">
        <f t="shared" ref="E190" si="10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0.6145629117429291</v>
      </c>
      <c r="D191" s="37">
        <f>+SUMIF('Regions &amp; Poverty'!$F$3:$F$160,$B191,D$3:D$160)</f>
        <v>6.4644239506178071E-3</v>
      </c>
      <c r="E191" s="37">
        <f>+SUMIF('Regions &amp; Poverty'!$F$3:$F$160,$B191,E$3:E$160)</f>
        <v>1.3423153728146847E-5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3.8120825055572718</v>
      </c>
      <c r="D192" s="37">
        <f>+SUMIF('Regions &amp; Poverty'!$F$3:$F$160,$B192,D$3:D$160)</f>
        <v>1.3036011536197975E-2</v>
      </c>
      <c r="E192" s="37">
        <f>+SUMIF('Regions &amp; Poverty'!$F$3:$F$160,$B192,E$3:E$160)</f>
        <v>6.2355150698157182E-5</v>
      </c>
      <c r="F192" s="37"/>
    </row>
    <row r="193" spans="1:6" x14ac:dyDescent="0.35">
      <c r="A193" s="10" t="s">
        <v>341</v>
      </c>
      <c r="B193" s="10"/>
      <c r="C193" s="38">
        <f t="shared" ref="C193" si="11">+SUM(C191:C192)</f>
        <v>4.4266454173002012</v>
      </c>
      <c r="D193" s="38">
        <f t="shared" ref="D193" si="12">+SUM(D191:D192)</f>
        <v>1.9500435486815782E-2</v>
      </c>
      <c r="E193" s="38">
        <f t="shared" ref="E193" si="13">+SUM(E191:E192)</f>
        <v>7.5778304426304022E-5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2.1156747792123426E-2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8.71927983309912E-4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3.8628927814264379E-2</v>
      </c>
      <c r="D196" s="37">
        <f>+SUMIF('Regions &amp; Poverty'!$F$3:$F$160,$B196,D$3:D$160)</f>
        <v>2.1466606353919668E-4</v>
      </c>
      <c r="E196" s="37">
        <f>+SUMIF('Regions &amp; Poverty'!$F$3:$F$160,$B196,E$3:E$160)</f>
        <v>2.7156984424883536E-6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3.2615886863971677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4">+SUM(C195:C197)</f>
        <v>3.3010895421947422</v>
      </c>
      <c r="D198" s="38">
        <f t="shared" ref="D198" si="15">+SUM(D195:D197)</f>
        <v>2.1466606353919668E-4</v>
      </c>
      <c r="E198" s="38">
        <f t="shared" ref="E198" si="16">+SUM(E195:E197)</f>
        <v>2.7156984424883536E-6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7">+SUM(C194,C188,C187,C181,C180)</f>
        <v>0.8724947451022379</v>
      </c>
      <c r="D200" s="37">
        <f t="shared" ref="D200:E200" si="18">+SUM(D194,D188,D187,D181,D180)</f>
        <v>0</v>
      </c>
      <c r="E200" s="37">
        <f t="shared" si="18"/>
        <v>0</v>
      </c>
      <c r="F200" s="37"/>
    </row>
    <row r="201" spans="1:6" x14ac:dyDescent="0.35">
      <c r="A201" s="4" t="s">
        <v>354</v>
      </c>
      <c r="B201" s="4"/>
      <c r="C201" s="37">
        <f t="shared" ref="C201" si="19">+SUM(C198,C189)</f>
        <v>3.3827630918219449</v>
      </c>
      <c r="D201" s="37">
        <f t="shared" ref="D201:E201" si="20">+SUM(D198,D189)</f>
        <v>2.1466606353919668E-4</v>
      </c>
      <c r="E201" s="37">
        <f t="shared" si="20"/>
        <v>2.7156984424883536E-6</v>
      </c>
      <c r="F201" s="37"/>
    </row>
    <row r="202" spans="1:6" x14ac:dyDescent="0.35">
      <c r="A202" s="4" t="s">
        <v>425</v>
      </c>
      <c r="B202" s="4"/>
      <c r="C202" s="37">
        <f t="shared" ref="C202" si="21">+SUM(C173,C179,C182:C185,C193,C196)</f>
        <v>31.307882045771489</v>
      </c>
      <c r="D202" s="37">
        <f t="shared" ref="D202:E202" si="22">+SUM(D173,D179,D182:D185,D193,D196)</f>
        <v>4.7563629469672764</v>
      </c>
      <c r="E202" s="37">
        <f t="shared" si="22"/>
        <v>0.23645849831003662</v>
      </c>
      <c r="F202" s="37"/>
    </row>
    <row r="203" spans="1:6" x14ac:dyDescent="0.35">
      <c r="A203" s="4" t="s">
        <v>426</v>
      </c>
      <c r="B203" s="4"/>
      <c r="C203" s="37">
        <f t="shared" ref="C203" si="23">+SUM(C173,C174:C176,C183:C185,C193,C196)</f>
        <v>26.55962335321825</v>
      </c>
      <c r="D203" s="37">
        <f t="shared" ref="D203:E203" si="24">+SUM(D173,D174:D176,D183:D185,D193,D196)</f>
        <v>4.6080905758290802</v>
      </c>
      <c r="E203" s="37">
        <f t="shared" si="24"/>
        <v>0.23593065158280679</v>
      </c>
      <c r="F203" s="37"/>
    </row>
    <row r="204" spans="1:6" x14ac:dyDescent="0.35">
      <c r="A204" s="3" t="s">
        <v>351</v>
      </c>
      <c r="B204" s="3"/>
      <c r="C204" s="37">
        <f t="shared" ref="C204" si="25">+SUM(C173,C179:C185,C190,C193:C194,C198)</f>
        <v>35.524510954881414</v>
      </c>
      <c r="D204" s="37">
        <f t="shared" ref="D204:E204" si="26">+SUM(D173,D179:D185,D190,D193:D194,D198)</f>
        <v>4.7563629469672764</v>
      </c>
      <c r="E204" s="37">
        <f t="shared" si="26"/>
        <v>0.23645849831003662</v>
      </c>
      <c r="F204" s="37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SG25f'!$R$4:$R$157)</f>
        <v>1.5412415662189278E-2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SG25f'!$R$4:$R$157)</f>
        <v>2.9077757621888446E-3</v>
      </c>
      <c r="D4" s="7">
        <f>+IFERROR(+C4*('Regions &amp; Poverty'!$K4/100),"")</f>
        <v>8.752405044188422E-4</v>
      </c>
      <c r="E4" s="7">
        <f>+IFERROR(+C4*('Regions &amp; Poverty'!$K4/100)*('Regions &amp; Poverty'!$M4/100),"")</f>
        <v>8.4023088424208851E-5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SG25f'!$R$4:$R$157)</f>
        <v>2.3186762665294465E-3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SG25f'!$R$4:$R$157)</f>
        <v>2.3239009670900433E-3</v>
      </c>
      <c r="D6" s="7">
        <f>+IFERROR(+C6*('Regions &amp; Poverty'!$K6/100),"")</f>
        <v>3.9506316440530738E-5</v>
      </c>
      <c r="E6" s="7">
        <f>+IFERROR(+C6*('Regions &amp; Poverty'!$K6/100)*('Regions &amp; Poverty'!$M6/100),"")</f>
        <v>3.9506316440530742E-7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SG25f'!$R$4:$R$157)</f>
        <v>1.7101449505297934E-3</v>
      </c>
      <c r="D7" s="7">
        <f>+IFERROR(+C7*('Regions &amp; Poverty'!$K7/100),"")</f>
        <v>5.472463841695339E-5</v>
      </c>
      <c r="E7" s="7">
        <f>+IFERROR(+C7*('Regions &amp; Poverty'!$K7/100)*('Regions &amp; Poverty'!$M7/100),"")</f>
        <v>1.6417391525086017E-7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SG25f'!$R$4:$R$157)</f>
        <v>7.7837801851124745E-3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SG25f'!$R$4:$R$157)</f>
        <v>5.7672224451143358E-3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SG25f'!$R$4:$R$157)</f>
        <v>7.5347859898986071E-3</v>
      </c>
      <c r="D10" s="7">
        <f>+IFERROR(+C10*('Regions &amp; Poverty'!$K10/100),"")</f>
        <v>3.7673929949493039E-5</v>
      </c>
      <c r="E10" s="7">
        <f>+IFERROR(+C10*('Regions &amp; Poverty'!$K10/100)*('Regions &amp; Poverty'!$M10/100),"")</f>
        <v>7.5347859898986082E-8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SG25f'!$R$4:$R$157)</f>
        <v>2.9223983943486734E-4</v>
      </c>
      <c r="D11" s="7">
        <f>+IFERROR(+C11*('Regions &amp; Poverty'!$K11/100),"")</f>
        <v>2.1538076166349723E-4</v>
      </c>
      <c r="E11" s="7">
        <f>+IFERROR(+C11*('Regions &amp; Poverty'!$K11/100)*('Regions &amp; Poverty'!$M11/100),"")</f>
        <v>6.9783366778973112E-5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SG25f'!$R$4:$R$157)</f>
        <v>1.2626659289731503E-2</v>
      </c>
      <c r="D12" s="7">
        <f>+IFERROR(+C12*('Regions &amp; Poverty'!$K12/100),"")</f>
        <v>6.2501963484170942E-3</v>
      </c>
      <c r="E12" s="7">
        <f>+IFERROR(+C12*('Regions &amp; Poverty'!$K12/100)*('Regions &amp; Poverty'!$M12/100),"")</f>
        <v>1.400043982045429E-3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SG25f'!$R$4:$R$157)</f>
        <v>8.5282559297767367E-3</v>
      </c>
      <c r="D13" s="7">
        <f>+IFERROR(+C13*('Regions &amp; Poverty'!$K13/100),"")</f>
        <v>3.7268478413124344E-3</v>
      </c>
      <c r="E13" s="7">
        <f>+IFERROR(+C13*('Regions &amp; Poverty'!$K13/100)*('Regions &amp; Poverty'!$M13/100),"")</f>
        <v>4.1368011038568023E-4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SG25f'!$R$4:$R$157)</f>
        <v>0.11479858136661437</v>
      </c>
      <c r="D14" s="7">
        <f>+IFERROR(+C14*('Regions &amp; Poverty'!$K14/100),"")</f>
        <v>2.1237737552823658E-2</v>
      </c>
      <c r="E14" s="7">
        <f>+IFERROR(+C14*('Regions &amp; Poverty'!$K14/100)*('Regions &amp; Poverty'!$M14/100),"")</f>
        <v>7.0084533924318071E-4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SG25f'!$R$4:$R$157)</f>
        <v>2.2652811366987852E-3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SG25f'!$R$4:$R$157)</f>
        <v>1.3984769823222032E-2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SG25f'!$R$4:$R$157)</f>
        <v>2.4814165853564154E-3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SG25f'!$R$4:$R$157)</f>
        <v>7.6720013787829784E-3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SG25f'!$R$4:$R$157)</f>
        <v>1.3904203627897607E-5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SG25f'!$R$4:$R$157)</f>
        <v>2.2007133549819581E-4</v>
      </c>
      <c r="D20" s="7">
        <f>+IFERROR(+C20*('Regions &amp; Poverty'!$K20/100),"")</f>
        <v>1.56250648203719E-5</v>
      </c>
      <c r="E20" s="7">
        <f>+IFERROR(+C20*('Regions &amp; Poverty'!$K20/100)*('Regions &amp; Poverty'!$M20/100),"")</f>
        <v>5.3125220389264466E-7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SG25f'!$R$4:$R$157)</f>
        <v>0.11094841395368001</v>
      </c>
      <c r="D21" s="7">
        <f>+IFERROR(+C21*('Regions &amp; Poverty'!$K21/100),"")</f>
        <v>4.7707818000082402E-3</v>
      </c>
      <c r="E21" s="7">
        <f>+IFERROR(+C21*('Regions &amp; Poverty'!$K21/100)*('Regions &amp; Poverty'!$M21/100),"")</f>
        <v>9.5415636000164812E-5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SG25f'!$R$4:$R$157)</f>
        <v>3.0236141662789867E-3</v>
      </c>
      <c r="D22" s="7">
        <f>+IFERROR(+C22*('Regions &amp; Poverty'!$K22/100),"")</f>
        <v>6.6519511658137711E-5</v>
      </c>
      <c r="E22" s="7">
        <f>+IFERROR(+C22*('Regions &amp; Poverty'!$K22/100)*('Regions &amp; Poverty'!$M22/100),"")</f>
        <v>2.6607804663255083E-7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SG25f'!$R$4:$R$157)</f>
        <v>1.0776876093929455E-3</v>
      </c>
      <c r="D23" s="7">
        <f>+IFERROR(+C23*('Regions &amp; Poverty'!$K23/100),"")</f>
        <v>1.9613914490951607E-4</v>
      </c>
      <c r="E23" s="7">
        <f>+IFERROR(+C23*('Regions &amp; Poverty'!$K23/100)*('Regions &amp; Poverty'!$M23/100),"")</f>
        <v>1.1376070404751931E-5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SG25f'!$R$4:$R$157)</f>
        <v>1.1855069260433074E-3</v>
      </c>
      <c r="D24" s="7">
        <f>+IFERROR(+C24*('Regions &amp; Poverty'!$K24/100),"")</f>
        <v>7.8599109196671266E-4</v>
      </c>
      <c r="E24" s="7">
        <f>+IFERROR(+C24*('Regions &amp; Poverty'!$K24/100)*('Regions &amp; Poverty'!$M24/100),"")</f>
        <v>2.601630514409819E-4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SG25f'!$R$4:$R$157)</f>
        <v>8.6390559842452475E-3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SG25f'!$R$4:$R$157)</f>
        <v>9.9219928123334784E-4</v>
      </c>
      <c r="D26" s="7">
        <f>+IFERROR(+C26*('Regions &amp; Poverty'!$K26/100),"")</f>
        <v>1.2898590656033523E-5</v>
      </c>
      <c r="E26" s="7">
        <f>+IFERROR(+C26*('Regions &amp; Poverty'!$K26/100)*('Regions &amp; Poverty'!$M26/100),"")</f>
        <v>1.0318872524826818E-7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SG25f'!$R$4:$R$157)</f>
        <v>5.6337545292748867</v>
      </c>
      <c r="D27" s="7">
        <f>+IFERROR(+C27*('Regions &amp; Poverty'!$K27/100),"")</f>
        <v>0.18028014493679637</v>
      </c>
      <c r="E27" s="7">
        <f>+IFERROR(+C27*('Regions &amp; Poverty'!$K27/100)*('Regions &amp; Poverty'!$M27/100),"")</f>
        <v>5.4084043481038909E-4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SG25f'!$R$4:$R$157)</f>
        <v>5.7764512541606762E-3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SG25f'!$R$4:$R$157)</f>
        <v>7.5814638266381157E-2</v>
      </c>
      <c r="D29" s="7">
        <f>+IFERROR(+C29*('Regions &amp; Poverty'!$K29/100),"")</f>
        <v>2.1152284076320339E-2</v>
      </c>
      <c r="E29" s="7">
        <f>+IFERROR(+C29*('Regions &amp; Poverty'!$K29/100)*('Regions &amp; Poverty'!$M29/100),"")</f>
        <v>1.9037055668688304E-3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SG25f'!$R$4:$R$157)</f>
        <v>1.7817636221425851E-2</v>
      </c>
      <c r="D30" s="7">
        <f>+IFERROR(+C30*('Regions &amp; Poverty'!$K30/100),"")</f>
        <v>4.2762326931422038E-3</v>
      </c>
      <c r="E30" s="7">
        <f>+IFERROR(+C30*('Regions &amp; Poverty'!$K30/100)*('Regions &amp; Poverty'!$M30/100),"")</f>
        <v>3.2926991737194971E-4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SG25f'!$R$4:$R$157)</f>
        <v>6.8033780350182094E-3</v>
      </c>
      <c r="D31" s="7">
        <f>+IFERROR(+C31*('Regions &amp; Poverty'!$K31/100),"")</f>
        <v>5.2454044649990388E-3</v>
      </c>
      <c r="E31" s="7">
        <f>+IFERROR(+C31*('Regions &amp; Poverty'!$K31/100)*('Regions &amp; Poverty'!$M31/100),"")</f>
        <v>2.0561985502796235E-3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SG25f'!$R$4:$R$157)</f>
        <v>1.0654027788989382E-3</v>
      </c>
      <c r="D32" s="7">
        <f>+IFERROR(+C32*('Regions &amp; Poverty'!$K32/100),"")</f>
        <v>3.9419902819260713E-4</v>
      </c>
      <c r="E32" s="7">
        <f>+IFERROR(+C32*('Regions &amp; Poverty'!$K32/100)*('Regions &amp; Poverty'!$M32/100),"")</f>
        <v>5.8735655200698457E-5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SG25f'!$R$4:$R$157)</f>
        <v>3.4333039059812949E-2</v>
      </c>
      <c r="D33" s="7">
        <f>+IFERROR(+C33*('Regions &amp; Poverty'!$K33/100),"")</f>
        <v>1.8883171482897121E-3</v>
      </c>
      <c r="E33" s="7">
        <f>+IFERROR(+C33*('Regions &amp; Poverty'!$K33/100)*('Regions &amp; Poverty'!$M33/100),"")</f>
        <v>4.1542977262373669E-5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SG25f'!$R$4:$R$157)</f>
        <v>5.5773399657508172E-4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SG25f'!$R$4:$R$157)</f>
        <v>1.3945325555112503E-3</v>
      </c>
      <c r="D35" s="7">
        <f>+IFERROR(+C35*('Regions &amp; Poverty'!$K35/100),"")</f>
        <v>2.2312520888180004E-5</v>
      </c>
      <c r="E35" s="7">
        <f>+IFERROR(+C35*('Regions &amp; Poverty'!$K35/100)*('Regions &amp; Poverty'!$M35/100),"")</f>
        <v>1.3387512532908003E-7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SG25f'!$R$4:$R$157)</f>
        <v>3.9433567559492774E-3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SG25f'!$R$4:$R$157)</f>
        <v>3.8195062889382307E-4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SG25f'!$R$4:$R$157)</f>
        <v>6.2225972835719149E-3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SG25f'!$R$4:$R$157)</f>
        <v>4.8040714555410195E-2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SG25f'!$R$4:$R$157)</f>
        <v>7.8004200089305063E-5</v>
      </c>
      <c r="D40" s="7">
        <f>+IFERROR(+C40*('Regions &amp; Poverty'!$K40/100),"")</f>
        <v>1.7550945020093639E-5</v>
      </c>
      <c r="E40" s="7">
        <f>+IFERROR(+C40*('Regions &amp; Poverty'!$K40/100)*('Regions &amp; Poverty'!$M40/100),"")</f>
        <v>1.3163208765070228E-6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SG25f'!$R$4:$R$157)</f>
        <v>3.3453190976227187E-3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SG25f'!$R$4:$R$157)</f>
        <v>1.7882789108393583E-3</v>
      </c>
      <c r="D42" s="7">
        <f>+IFERROR(+C42*('Regions &amp; Poverty'!$K42/100),"")</f>
        <v>5.7224925146859463E-5</v>
      </c>
      <c r="E42" s="7">
        <f>+IFERROR(+C42*('Regions &amp; Poverty'!$K42/100)*('Regions &amp; Poverty'!$M42/100),"")</f>
        <v>2.8612462573429733E-7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SG25f'!$R$4:$R$157)</f>
        <v>2.8762994733346953E-2</v>
      </c>
      <c r="D43" s="7">
        <f>+IFERROR(+C43*('Regions &amp; Poverty'!$K43/100),"")</f>
        <v>1.4381497366673478E-4</v>
      </c>
      <c r="E43" s="7">
        <f>+IFERROR(+C43*('Regions &amp; Poverty'!$K43/100)*('Regions &amp; Poverty'!$M43/100),"")</f>
        <v>1.4381497366673479E-7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SG25f'!$R$4:$R$157)</f>
        <v>4.1719846833747327E-4</v>
      </c>
      <c r="D44" s="7">
        <f>+IFERROR(+C44*('Regions &amp; Poverty'!$K44/100),"")</f>
        <v>2.0025526480198717E-5</v>
      </c>
      <c r="E44" s="7">
        <f>+IFERROR(+C44*('Regions &amp; Poverty'!$K44/100)*('Regions &amp; Poverty'!$M44/100),"")</f>
        <v>4.405615825643718E-7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SG25f'!$R$4:$R$157)</f>
        <v>6.348638198103973E-2</v>
      </c>
      <c r="D45" s="7">
        <f>+IFERROR(+C45*('Regions &amp; Poverty'!$K45/100),"")</f>
        <v>8.8880934773455616E-4</v>
      </c>
      <c r="E45" s="7">
        <f>+IFERROR(+C45*('Regions &amp; Poverty'!$K45/100)*('Regions &amp; Poverty'!$M45/100),"")</f>
        <v>1.7776186954691123E-6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SG25f'!$R$4:$R$157)</f>
        <v>7.2833090445444712E-5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SG25f'!$R$4:$R$157)</f>
        <v>2.778813004918404E-2</v>
      </c>
      <c r="D47" s="7">
        <f>+IFERROR(+C47*('Regions &amp; Poverty'!$K47/100),"")</f>
        <v>9.3090235664766534E-3</v>
      </c>
      <c r="E47" s="7">
        <f>+IFERROR(+C47*('Regions &amp; Poverty'!$K47/100)*('Regions &amp; Poverty'!$M47/100),"")</f>
        <v>8.3781212098289878E-4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SG25f'!$R$4:$R$157)</f>
        <v>4.2520504094663214E-5</v>
      </c>
      <c r="D48" s="7">
        <f>+IFERROR(+C48*('Regions &amp; Poverty'!$K48/100),"")</f>
        <v>6.378075614199482E-7</v>
      </c>
      <c r="E48" s="7">
        <f>+IFERROR(+C48*('Regions &amp; Poverty'!$K48/100)*('Regions &amp; Poverty'!$M48/100),"")</f>
        <v>1.2756151228398965E-9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SG25f'!$R$4:$R$157)</f>
        <v>3.3523142739470759E-3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SG25f'!$R$4:$R$157)</f>
        <v>3.6728874035244455E-2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SG25f'!$R$4:$R$157)</f>
        <v>2.5745802777936595E-3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SG25f'!$R$4:$R$157)</f>
        <v>2.8302318409674453E-3</v>
      </c>
      <c r="D52" s="7">
        <f>+IFERROR(+C52*('Regions &amp; Poverty'!$K52/100),"")</f>
        <v>2.3490924280029798E-4</v>
      </c>
      <c r="E52" s="7">
        <f>+IFERROR(+C52*('Regions &amp; Poverty'!$K52/100)*('Regions &amp; Poverty'!$M52/100),"")</f>
        <v>5.1680033416065565E-6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SG25f'!$R$4:$R$157)</f>
        <v>9.657990360299612E-2</v>
      </c>
      <c r="D53" s="7">
        <f>+IFERROR(+C53*('Regions &amp; Poverty'!$K53/100),"")</f>
        <v>1.3134866890007472E-2</v>
      </c>
      <c r="E53" s="7">
        <f>+IFERROR(+C53*('Regions &amp; Poverty'!$K53/100)*('Regions &amp; Poverty'!$M53/100),"")</f>
        <v>5.253946756002989E-4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SG25f'!$R$4:$R$157)</f>
        <v>8.1428398264812921E-3</v>
      </c>
      <c r="D54" s="7">
        <f>+IFERROR(+C54*('Regions &amp; Poverty'!$K54/100),"")</f>
        <v>2.8744224587478957E-3</v>
      </c>
      <c r="E54" s="7">
        <f>+IFERROR(+C54*('Regions &amp; Poverty'!$K54/100)*('Regions &amp; Poverty'!$M54/100),"")</f>
        <v>2.9606551325103329E-4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SG25f'!$R$4:$R$157)</f>
        <v>1.2125146400483698E-3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SG25f'!$R$4:$R$157)</f>
        <v>5.7488403705874432E-4</v>
      </c>
      <c r="D56" s="7">
        <f>+IFERROR(+C56*('Regions &amp; Poverty'!$K56/100),"")</f>
        <v>3.8574718886641738E-4</v>
      </c>
      <c r="E56" s="7">
        <f>+IFERROR(+C56*('Regions &amp; Poverty'!$K56/100)*('Regions &amp; Poverty'!$M56/100),"")</f>
        <v>1.176528926042573E-4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SG25f'!$R$4:$R$157)</f>
        <v>5.1985053510883493E-4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SG25f'!$R$4:$R$157)</f>
        <v>4.8107163351306494E-3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SG25f'!$R$4:$R$157)</f>
        <v>7.5673327702887811E-6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SG25f'!$R$4:$R$157)</f>
        <v>3.0960437735519586E-5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SG25f'!$R$4:$R$157)</f>
        <v>5.1511407392954988E-4</v>
      </c>
      <c r="D61" s="7">
        <f>+IFERROR(+C61*('Regions &amp; Poverty'!$K61/100),"")</f>
        <v>4.8935837023307238E-5</v>
      </c>
      <c r="E61" s="7">
        <f>+IFERROR(+C61*('Regions &amp; Poverty'!$K61/100)*('Regions &amp; Poverty'!$M61/100),"")</f>
        <v>1.3702034366526025E-6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SG25f'!$R$4:$R$157)</f>
        <v>2.2600922981636486E-4</v>
      </c>
      <c r="D62" s="7">
        <f>+IFERROR(+C62*('Regions &amp; Poverty'!$K62/100),"")</f>
        <v>4.0229642907312948E-5</v>
      </c>
      <c r="E62" s="7">
        <f>+IFERROR(+C62*('Regions &amp; Poverty'!$K62/100)*('Regions &amp; Poverty'!$M62/100),"")</f>
        <v>2.5746971460680287E-6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SG25f'!$R$4:$R$157)</f>
        <v>5.6868169808114623E-3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SG25f'!$R$4:$R$157)</f>
        <v>2.2213009983525879E-3</v>
      </c>
      <c r="D64" s="7">
        <f>+IFERROR(+C64*('Regions &amp; Poverty'!$K64/100),"")</f>
        <v>5.5310394858979438E-4</v>
      </c>
      <c r="E64" s="7">
        <f>+IFERROR(+C64*('Regions &amp; Poverty'!$K64/100)*('Regions &amp; Poverty'!$M64/100),"")</f>
        <v>4.4248315887183551E-5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SG25f'!$R$4:$R$157)</f>
        <v>3.2564250788453099E-3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SG25f'!$R$4:$R$157)</f>
        <v>6.906291420625417E-2</v>
      </c>
      <c r="D66" s="7">
        <f>+IFERROR(+C66*('Regions &amp; Poverty'!$K66/100),"")</f>
        <v>5.1797185654690629E-3</v>
      </c>
      <c r="E66" s="7">
        <f>+IFERROR(+C66*('Regions &amp; Poverty'!$K66/100)*('Regions &amp; Poverty'!$M66/100),"")</f>
        <v>6.7336341351097826E-5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SG25f'!$R$4:$R$157)</f>
        <v>2.21694481549161</v>
      </c>
      <c r="D67" s="7">
        <f>+IFERROR(+C67*('Regions &amp; Poverty'!$K67/100),"")</f>
        <v>0.46999230088422134</v>
      </c>
      <c r="E67" s="7">
        <f>+IFERROR(+C67*('Regions &amp; Poverty'!$K67/100)*('Regions &amp; Poverty'!$M67/100),"")</f>
        <v>2.0209668938021515E-2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SG25f'!$R$4:$R$157)</f>
        <v>3.4369154851276121E-3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SG25f'!$R$4:$R$157)</f>
        <v>7.1011572404331591E-2</v>
      </c>
      <c r="D69" s="7">
        <f>+IFERROR(+C69*('Regions &amp; Poverty'!$K69/100),"")</f>
        <v>2.1303471721299477E-4</v>
      </c>
      <c r="E69" s="7">
        <f>+IFERROR(+C69*('Regions &amp; Poverty'!$K69/100)*('Regions &amp; Poverty'!$M69/100),"")</f>
        <v>2.1303471721299478E-7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SG25f'!$R$4:$R$157)</f>
        <v>2.1195082848140787E-2</v>
      </c>
      <c r="D70" s="7">
        <f>+IFERROR(+C70*('Regions &amp; Poverty'!$K70/100),"")</f>
        <v>5.2987707120351975E-4</v>
      </c>
      <c r="E70" s="7">
        <f>+IFERROR(+C70*('Regions &amp; Poverty'!$K70/100)*('Regions &amp; Poverty'!$M70/100),"")</f>
        <v>2.1195082848140789E-6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SG25f'!$R$4:$R$157)</f>
        <v>2.5419146018291333E-4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SG25f'!$R$4:$R$157)</f>
        <v>2.2758724937767739E-2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SG25f'!$R$4:$R$157)</f>
        <v>2.807934299878375E-2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SG25f'!$R$4:$R$157)</f>
        <v>7.5229181248541801E-4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SG25f'!$R$4:$R$157)</f>
        <v>5.0649794286945059E-3</v>
      </c>
      <c r="D75" s="7">
        <f>+IFERROR(+C75*('Regions &amp; Poverty'!$K75/100),"")</f>
        <v>5.0649794286945062E-6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SG25f'!$R$4:$R$157)</f>
        <v>0.12024476386235328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SG25f'!$R$4:$R$157)</f>
        <v>3.0723800113494928E-2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SG25f'!$R$4:$R$157)</f>
        <v>2.9077420945949257E-3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SG25f'!$R$4:$R$157)</f>
        <v>1.758966036097821E-3</v>
      </c>
      <c r="D79" s="7">
        <f>+IFERROR(+C79*('Regions &amp; Poverty'!$K79/100),"")</f>
        <v>4.3974150902445524E-5</v>
      </c>
      <c r="E79" s="7">
        <f>+IFERROR(+C79*('Regions &amp; Poverty'!$K79/100)*('Regions &amp; Poverty'!$M79/100),"")</f>
        <v>2.1987075451222762E-7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SG25f'!$R$4:$R$157)</f>
        <v>2.0912743240560404E-3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SG25f'!$R$4:$R$157)</f>
        <v>1.5416002210234866E-3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SG25f'!$R$4:$R$157)</f>
        <v>1.1788530894500714E-3</v>
      </c>
      <c r="D82" s="7">
        <f>+IFERROR(+C82*('Regions &amp; Poverty'!$K82/100),"")</f>
        <v>2.675996513051662E-4</v>
      </c>
      <c r="E82" s="7">
        <f>+IFERROR(+C82*('Regions &amp; Poverty'!$K82/100)*('Regions &amp; Poverty'!$M82/100),"")</f>
        <v>1.3915181867868643E-5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SG25f'!$R$4:$R$157)</f>
        <v>5.6770913313129697E-3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SG25f'!$R$4:$R$157)</f>
        <v>1.44119384723659E-3</v>
      </c>
      <c r="D84" s="7">
        <f>+IFERROR(+C84*('Regions &amp; Poverty'!$K84/100),"")</f>
        <v>5.563008250333238E-4</v>
      </c>
      <c r="E84" s="7">
        <f>+IFERROR(+C84*('Regions &amp; Poverty'!$K84/100)*('Regions &amp; Poverty'!$M84/100),"")</f>
        <v>6.5087196528898877E-5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SG25f'!$R$4:$R$157)</f>
        <v>1.2306651501008925E-2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SG25f'!$R$4:$R$157)</f>
        <v>4.4671600239002032E-2</v>
      </c>
      <c r="D86" s="7">
        <f>+IFERROR(+C86*('Regions &amp; Poverty'!$K86/100),"")</f>
        <v>1.4294912076480652E-3</v>
      </c>
      <c r="E86" s="7">
        <f>+IFERROR(+C86*('Regions &amp; Poverty'!$K86/100)*('Regions &amp; Poverty'!$M86/100),"")</f>
        <v>4.2884736229441952E-6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SG25f'!$R$4:$R$157)</f>
        <v>1.5129925285830475E-4</v>
      </c>
      <c r="D87" s="7">
        <f>+IFERROR(+C87*('Regions &amp; Poverty'!$K87/100),"")</f>
        <v>9.0325653956407933E-5</v>
      </c>
      <c r="E87" s="7">
        <f>+IFERROR(+C87*('Regions &amp; Poverty'!$K87/100)*('Regions &amp; Poverty'!$M87/100),"")</f>
        <v>2.8723557958137723E-5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SG25f'!$R$4:$R$157)</f>
        <v>1.4196274869783141E-3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SG25f'!$R$4:$R$157)</f>
        <v>6.4898195861233076E-4</v>
      </c>
      <c r="D89" s="7">
        <f>+IFERROR(+C89*('Regions &amp; Poverty'!$K89/100),"")</f>
        <v>5.049079638003933E-4</v>
      </c>
      <c r="E89" s="7">
        <f>+IFERROR(+C89*('Regions &amp; Poverty'!$K89/100)*('Regions &amp; Poverty'!$M89/100),"")</f>
        <v>1.9792392180975418E-4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SG25f'!$R$4:$R$157)</f>
        <v>1.0185277139871073E-2</v>
      </c>
      <c r="D90" s="7">
        <f>+IFERROR(+C90*('Regions &amp; Poverty'!$K90/100),"")</f>
        <v>3.0555831419613216E-4</v>
      </c>
      <c r="E90" s="7">
        <f>+IFERROR(+C90*('Regions &amp; Poverty'!$K90/100)*('Regions &amp; Poverty'!$M90/100),"")</f>
        <v>2.4444665135690571E-6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SG25f'!$R$4:$R$157)</f>
        <v>5.4450439029030432E-3</v>
      </c>
      <c r="D91" s="7">
        <f>+IFERROR(+C91*('Regions &amp; Poverty'!$K91/100),"")</f>
        <v>2.6844066441312005E-3</v>
      </c>
      <c r="E91" s="7">
        <f>+IFERROR(+C91*('Regions &amp; Poverty'!$K91/100)*('Regions &amp; Poverty'!$M91/100),"")</f>
        <v>4.0802980990794249E-4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SG25f'!$R$4:$R$157)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SG25f'!$R$4:$R$157)</f>
        <v>3.1753062635984375E-3</v>
      </c>
      <c r="D93" s="7">
        <f>+IFERROR(+C93*('Regions &amp; Poverty'!$K93/100),"")</f>
        <v>6.3506125271968751E-6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SG25f'!$R$4:$R$157)</f>
        <v>1.965628951995612E-2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SG25f'!$R$4:$R$157)</f>
        <v>1.0039564040475197E-3</v>
      </c>
      <c r="D95" s="7">
        <f>+IFERROR(+C95*('Regions &amp; Poverty'!$K95/100),"")</f>
        <v>6.8971804958064609E-4</v>
      </c>
      <c r="E95" s="7">
        <f>+IFERROR(+C95*('Regions &amp; Poverty'!$K95/100)*('Regions &amp; Poverty'!$M95/100),"")</f>
        <v>2.1657146756832288E-4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SG25f'!$R$4:$R$157)</f>
        <v>2.7572467433059056E-3</v>
      </c>
      <c r="D96" s="7">
        <f>+IFERROR(+C96*('Regions &amp; Poverty'!$K96/100),"")</f>
        <v>1.6267755785504844E-4</v>
      </c>
      <c r="E96" s="7">
        <f>+IFERROR(+C96*('Regions &amp; Poverty'!$K96/100)*('Regions &amp; Poverty'!$M96/100),"")</f>
        <v>2.277485809970678E-6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SG25f'!$R$4:$R$157)</f>
        <v>5.4369987668469015E-4</v>
      </c>
      <c r="D97" s="7">
        <f>+IFERROR(+C97*('Regions &amp; Poverty'!$K97/100),"")</f>
        <v>3.8548321256944533E-4</v>
      </c>
      <c r="E97" s="7">
        <f>+IFERROR(+C97*('Regions &amp; Poverty'!$K97/100)*('Regions &amp; Poverty'!$M97/100),"")</f>
        <v>1.2836590978562528E-4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SG25f'!$R$4:$R$157)</f>
        <v>2.0695841276895086E-2</v>
      </c>
      <c r="D98" s="7">
        <f>+IFERROR(+C98*('Regions &amp; Poverty'!$K98/100),"")</f>
        <v>6.2087523830685267E-5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SG25f'!$R$4:$R$157)</f>
        <v>6.107994481592702E-4</v>
      </c>
      <c r="D99" s="7">
        <f>+IFERROR(+C99*('Regions &amp; Poverty'!$K99/100),"")</f>
        <v>1.3804067528399506E-4</v>
      </c>
      <c r="E99" s="7">
        <f>+IFERROR(+C99*('Regions &amp; Poverty'!$K99/100)*('Regions &amp; Poverty'!$M99/100),"")</f>
        <v>9.2487252440276698E-6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SG25f'!$R$4:$R$157)</f>
        <v>4.6137549928977808E-3</v>
      </c>
      <c r="D100" s="7">
        <f>+IFERROR(+C100*('Regions &amp; Poverty'!$K100/100),"")</f>
        <v>2.0992585217684905E-3</v>
      </c>
      <c r="E100" s="7">
        <f>+IFERROR(+C100*('Regions &amp; Poverty'!$K100/100)*('Regions &amp; Poverty'!$M100/100),"")</f>
        <v>2.8549915896051471E-4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SG25f'!$R$4:$R$157)</f>
        <v>4.5988410044453421</v>
      </c>
      <c r="D101" s="7">
        <f>+IFERROR(+C101*('Regions &amp; Poverty'!$K101/100),"")</f>
        <v>2.4603799373782582</v>
      </c>
      <c r="E101" s="7">
        <f>+IFERROR(+C101*('Regions &amp; Poverty'!$K101/100)*('Regions &amp; Poverty'!$M101/100),"")</f>
        <v>0.53636282634846033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SG25f'!$R$4:$R$157)</f>
        <v>1.3085312483946228E-4</v>
      </c>
      <c r="D102" s="7">
        <f>+IFERROR(+C102*('Regions &amp; Poverty'!$K102/100),"")</f>
        <v>4.710712494220643E-6</v>
      </c>
      <c r="E102" s="7">
        <f>+IFERROR(+C102*('Regions &amp; Poverty'!$K102/100)*('Regions &amp; Poverty'!$M102/100),"")</f>
        <v>4.239641244798579E-8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SG25f'!$R$4:$R$157)</f>
        <v>1.154994098788957E-2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SG25f'!$R$4:$R$157)</f>
        <v>4.6586517123874006E-3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SG25f'!$R$4:$R$157)</f>
        <v>1.2861952331916705E-2</v>
      </c>
      <c r="D105" s="7">
        <f>+IFERROR(+C105*('Regions &amp; Poverty'!$K105/100),"")</f>
        <v>1.9292928497875058E-3</v>
      </c>
      <c r="E105" s="7">
        <f>+IFERROR(+C105*('Regions &amp; Poverty'!$K105/100)*('Regions &amp; Poverty'!$M105/100),"")</f>
        <v>5.7878785493625172E-5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SG25f'!$R$4:$R$157)</f>
        <v>9.2411627178507069E-4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SG25f'!$R$4:$R$157)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SG25f'!$R$4:$R$157)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SG25f'!$R$4:$R$157)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SG25f'!$R$4:$R$157)</f>
        <v>2.4250640232264568E-4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SG25f'!$R$4:$R$157)</f>
        <v>1.1704290415300595E-2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SG25f'!$R$4:$R$157)</f>
        <v>0.14682241527083356</v>
      </c>
      <c r="D112" s="7">
        <f>+IFERROR(+C112*('Regions &amp; Poverty'!$K112/100),"")</f>
        <v>8.9561673315208465E-3</v>
      </c>
      <c r="E112" s="7">
        <f>+IFERROR(+C112*('Regions &amp; Poverty'!$K112/100)*('Regions &amp; Poverty'!$M112/100),"")</f>
        <v>8.0605505983687625E-5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SG25f'!$R$4:$R$157)</f>
        <v>1.6421931978118016E-3</v>
      </c>
      <c r="D113" s="7">
        <f>+IFERROR(+C113*('Regions &amp; Poverty'!$K113/100),"")</f>
        <v>3.6128250351859635E-5</v>
      </c>
      <c r="E113" s="7">
        <f>+IFERROR(+C113*('Regions &amp; Poverty'!$K113/100)*('Regions &amp; Poverty'!$M113/100),"")</f>
        <v>2.1676950211115782E-7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SG25f'!$R$4:$R$157)</f>
        <v>1.2631639838743937E-3</v>
      </c>
      <c r="D114" s="7">
        <f>+IFERROR(+C114*('Regions &amp; Poverty'!$K114/100),"")</f>
        <v>3.7894919516231813E-5</v>
      </c>
      <c r="E114" s="7">
        <f>+IFERROR(+C114*('Regions &amp; Poverty'!$K114/100)*('Regions &amp; Poverty'!$M114/100),"")</f>
        <v>3.0315935612985451E-7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SG25f'!$R$4:$R$157)</f>
        <v>0.77284158226416166</v>
      </c>
      <c r="D115" s="7">
        <f>+IFERROR(+C115*('Regions &amp; Poverty'!$K115/100),"")</f>
        <v>6.4145851327925427E-2</v>
      </c>
      <c r="E115" s="7">
        <f>+IFERROR(+C115*('Regions &amp; Poverty'!$K115/100)*('Regions &amp; Poverty'!$M115/100),"")</f>
        <v>1.0263336212468068E-3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SG25f'!$R$4:$R$157)</f>
        <v>9.8344009369743142E-3</v>
      </c>
      <c r="D116" s="7">
        <f>+IFERROR(+C116*('Regions &amp; Poverty'!$K116/100),"")</f>
        <v>3.7370723560502393E-3</v>
      </c>
      <c r="E116" s="7">
        <f>+IFERROR(+C116*('Regions &amp; Poverty'!$K116/100)*('Regions &amp; Poverty'!$M116/100),"")</f>
        <v>5.530867086954355E-4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SG25f'!$R$4:$R$157)</f>
        <v>1.5516545984042712E-2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SG25f'!$R$4:$R$157)</f>
        <v>1.1260945567690113E-3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SG25f'!$R$4:$R$157)</f>
        <v>0.17229489401992615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SG25f'!$R$4:$R$157)</f>
        <v>1.4775301025093089E-4</v>
      </c>
      <c r="D120" s="7">
        <f>+IFERROR(+C120*('Regions &amp; Poverty'!$K120/100),"")</f>
        <v>3.6938252562732726E-6</v>
      </c>
      <c r="E120" s="7">
        <f>+IFERROR(+C120*('Regions &amp; Poverty'!$K120/100)*('Regions &amp; Poverty'!$M120/100),"")</f>
        <v>2.5856776793912906E-8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SG25f'!$R$4:$R$157)</f>
        <v>1.9752517447197823E-3</v>
      </c>
      <c r="D121" s="7">
        <f>+IFERROR(+C121*('Regions &amp; Poverty'!$K121/100),"")</f>
        <v>3.9505034894395643E-6</v>
      </c>
      <c r="E121" s="7">
        <f>+IFERROR(+C121*('Regions &amp; Poverty'!$K121/100)*('Regions &amp; Poverty'!$M121/100),"")</f>
        <v>3.9505034894395644E-9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SG25f'!$R$4:$R$157)</f>
        <v>8.6190548441077861E-2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SG25f'!$R$4:$R$157)</f>
        <v>2.3250910336443373E-2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SG25f'!$R$4:$R$157)</f>
        <v>0.23779652594763587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SG25f'!$R$4:$R$157)</f>
        <v>7.8025076068674148E-4</v>
      </c>
      <c r="D125" s="7">
        <f>+IFERROR(+C125*('Regions &amp; Poverty'!$K125/100),"")</f>
        <v>4.7127145945479186E-4</v>
      </c>
      <c r="E125" s="7">
        <f>+IFERROR(+C125*('Regions &amp; Poverty'!$K125/100)*('Regions &amp; Poverty'!$M125/100),"")</f>
        <v>1.1169133589078567E-4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SG25f'!$R$4:$R$157)</f>
        <v>6.9901407649425845E-2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SG25f'!$R$4:$R$157)</f>
        <v>3.0096573957345184E-2</v>
      </c>
      <c r="D127" s="7">
        <f>+IFERROR(+C127*('Regions &amp; Poverty'!$K127/100),"")</f>
        <v>4.4843895196444326E-3</v>
      </c>
      <c r="E127" s="7">
        <f>+IFERROR(+C127*('Regions &amp; Poverty'!$K127/100)*('Regions &amp; Poverty'!$M127/100),"")</f>
        <v>1.7937558078577731E-4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SG25f'!$R$4:$R$157)</f>
        <v>7.6288511872662388E-3</v>
      </c>
      <c r="D128" s="7">
        <f>+IFERROR(+C128*('Regions &amp; Poverty'!$K128/100),"")</f>
        <v>2.898963451161171E-3</v>
      </c>
      <c r="E128" s="7">
        <f>+IFERROR(+C128*('Regions &amp; Poverty'!$K128/100)*('Regions &amp; Poverty'!$M128/100),"")</f>
        <v>3.710673217486299E-4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SG25f'!$R$4:$R$157)</f>
        <v>8.7539059572972548E-5</v>
      </c>
      <c r="D129" s="7">
        <f>+IFERROR(+C129*('Regions &amp; Poverty'!$K129/100),"")</f>
        <v>2.1972303952816108E-5</v>
      </c>
      <c r="E129" s="7">
        <f>+IFERROR(+C129*('Regions &amp; Poverty'!$K129/100)*('Regions &amp; Poverty'!$M129/100),"")</f>
        <v>1.4941166687914955E-6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SG25f'!$R$4:$R$157)</f>
        <v>2.1243477361559534E-3</v>
      </c>
      <c r="D130" s="7">
        <f>+IFERROR(+C130*('Regions &amp; Poverty'!$K130/100),"")</f>
        <v>1.1110338660095637E-3</v>
      </c>
      <c r="E130" s="7">
        <f>+IFERROR(+C130*('Regions &amp; Poverty'!$K130/100)*('Regions &amp; Poverty'!$M130/100),"")</f>
        <v>1.8554265562359713E-4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SG25f'!$R$4:$R$157)</f>
        <v>2.229510235246315E-4</v>
      </c>
      <c r="D131" s="7">
        <f>+IFERROR(+C131*('Regions &amp; Poverty'!$K131/100),"")</f>
        <v>7.1344327527882083E-6</v>
      </c>
      <c r="E131" s="7">
        <f>+IFERROR(+C131*('Regions &amp; Poverty'!$K131/100)*('Regions &amp; Poverty'!$M131/100),"")</f>
        <v>2.8537731011152834E-8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SG25f'!$R$4:$R$157)</f>
        <v>1.3236251155877715E-5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SG25f'!$R$4:$R$157)</f>
        <v>2.1604779193093962E-2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SG25f'!$R$4:$R$157)</f>
        <v>2.6605667491000039E-3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SG25f'!$R$4:$R$157)</f>
        <v>1.0215957147165612E-3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SG25f'!$R$4:$R$157)</f>
        <v>6.9751659757447395E-3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SG25f'!$R$4:$R$157)</f>
        <v>1.5814309843865742E-4</v>
      </c>
      <c r="D137" s="7">
        <f>+IFERROR(+C137*('Regions &amp; Poverty'!$K137/100),"")</f>
        <v>6.6420101344236108E-5</v>
      </c>
      <c r="E137" s="7">
        <f>+IFERROR(+C137*('Regions &amp; Poverty'!$K137/100)*('Regions &amp; Poverty'!$M137/100),"")</f>
        <v>1.1025736823143195E-5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SG25f'!$R$4:$R$157)</f>
        <v>1.4986197005613955E-2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SG25f'!$R$4:$R$157)</f>
        <v>5.2376548041661256E-3</v>
      </c>
      <c r="D139" s="7">
        <f>+IFERROR(+C139*('Regions &amp; Poverty'!$K139/100),"")</f>
        <v>2.0112594447997921E-3</v>
      </c>
      <c r="E139" s="7">
        <f>+IFERROR(+C139*('Regions &amp; Poverty'!$K139/100)*('Regions &amp; Poverty'!$M139/100),"")</f>
        <v>3.0772269505436819E-4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SG25f'!$R$4:$R$157)</f>
        <v>3.1314139457103529E-3</v>
      </c>
      <c r="D140" s="7">
        <f>+IFERROR(+C140*('Regions &amp; Poverty'!$K140/100),"")</f>
        <v>1.5375242473437832E-3</v>
      </c>
      <c r="E140" s="7">
        <f>+IFERROR(+C140*('Regions &amp; Poverty'!$K140/100)*('Regions &amp; Poverty'!$M140/100),"")</f>
        <v>3.0596732522141282E-4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SG25f'!$R$4:$R$157)</f>
        <v>2.967899710262201E-2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SG25f'!$R$4:$R$157)</f>
        <v>2.3420616049631667E-3</v>
      </c>
      <c r="D142" s="7">
        <f>+IFERROR(+C142*('Regions &amp; Poverty'!$K142/100),"")</f>
        <v>1.1007689543326884E-4</v>
      </c>
      <c r="E142" s="7">
        <f>+IFERROR(+C142*('Regions &amp; Poverty'!$K142/100)*('Regions &amp; Poverty'!$M142/100),"")</f>
        <v>1.1007689543326884E-6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SG25f'!$R$4:$R$157)</f>
        <v>9.3875595737553646E-3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SG25f'!$R$4:$R$157)</f>
        <v>9.2194028729741532E-5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SG25f'!$R$4:$R$157)</f>
        <v>1.1617813019868457E-2</v>
      </c>
      <c r="D145" s="7">
        <f>+IFERROR(+C145*('Regions &amp; Poverty'!$K145/100),"")</f>
        <v>2.3235626039736914E-4</v>
      </c>
      <c r="E145" s="7">
        <f>+IFERROR(+C145*('Regions &amp; Poverty'!$K145/100)*('Regions &amp; Poverty'!$M145/100),"")</f>
        <v>9.2942504158947653E-7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SG25f'!$R$4:$R$157)</f>
        <v>0.10370429249401888</v>
      </c>
      <c r="D146" s="7">
        <f>+IFERROR(+C146*('Regions &amp; Poverty'!$K146/100),"")</f>
        <v>3.1111287748205669E-4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SG25f'!$R$4:$R$157)</f>
        <v>3.5651064760790123E-3</v>
      </c>
      <c r="D147" s="7">
        <f>+IFERROR(+C147*('Regions &amp; Poverty'!$K147/100),"")</f>
        <v>1.750467279754795E-3</v>
      </c>
      <c r="E147" s="7">
        <f>+IFERROR(+C147*('Regions &amp; Poverty'!$K147/100)*('Regions &amp; Poverty'!$M147/100),"")</f>
        <v>2.6957196108223845E-4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SG25f'!$R$4:$R$157)</f>
        <v>1.9667085221792132E-3</v>
      </c>
      <c r="D148" s="7">
        <f>+IFERROR(+C148*('Regions &amp; Poverty'!$K148/100),"")</f>
        <v>6.8048114867400782E-4</v>
      </c>
      <c r="E148" s="7">
        <f>+IFERROR(+C148*('Regions &amp; Poverty'!$K148/100)*('Regions &amp; Poverty'!$M148/100),"")</f>
        <v>7.008955831342281E-5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SG25f'!$R$4:$R$157)</f>
        <v>4.1186313664141459E-2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SG25f'!$R$4:$R$157)</f>
        <v>3.3268106185441348E-2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SG25f'!$R$4:$R$157)</f>
        <v>1.5951826927202963E-4</v>
      </c>
      <c r="D151" s="7">
        <f>+IFERROR(+C151*('Regions &amp; Poverty'!$K151/100),"")</f>
        <v>4.7855480781608885E-7</v>
      </c>
      <c r="E151" s="7">
        <f>+IFERROR(+C151*('Regions &amp; Poverty'!$K151/100)*('Regions &amp; Poverty'!$M151/100),"")</f>
        <v>4.785548078160889E-10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SG25f'!$R$4:$R$157)</f>
        <v>9.7364371539027772E-2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SG25f'!$R$4:$R$157)</f>
        <v>1.5041737935397386E-2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SG25f'!$R$4:$R$157)</f>
        <v>8.2888932158051883E-3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SG25f'!$R$4:$R$157)</f>
        <v>1.7792057252671998E-2</v>
      </c>
      <c r="D155" s="7">
        <f>+IFERROR(+C155*('Regions &amp; Poverty'!$K155/100),"")</f>
        <v>4.9817760307481593E-4</v>
      </c>
      <c r="E155" s="7">
        <f>+IFERROR(+C155*('Regions &amp; Poverty'!$K155/100)*('Regions &amp; Poverty'!$M155/100),"")</f>
        <v>2.9890656184488956E-6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SG25f'!$R$4:$R$157)</f>
        <v>1.2229632616100048E-5</v>
      </c>
      <c r="D156" s="7">
        <f>+IFERROR(+C156*('Regions &amp; Poverty'!$K156/100),"")</f>
        <v>1.6020818727091063E-6</v>
      </c>
      <c r="E156" s="7">
        <f>+IFERROR(+C156*('Regions &amp; Poverty'!$K156/100)*('Regions &amp; Poverty'!$M156/100),"")</f>
        <v>5.2868701799400508E-8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SG25f'!$R$4:$R$157)</f>
        <v>6.6370179334823802E-3</v>
      </c>
      <c r="D157" s="7">
        <f>+IFERROR(+C157*('Regions &amp; Poverty'!$K157/100),"")</f>
        <v>1.2477593714946874E-3</v>
      </c>
      <c r="E157" s="7">
        <f>+IFERROR(+C157*('Regions &amp; Poverty'!$K157/100)*('Regions &amp; Poverty'!$M157/100),"")</f>
        <v>5.6149171717260928E-5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SG25f'!$R$4:$R$157)</f>
        <v>2.0367426083640953E-2</v>
      </c>
      <c r="D158" s="7">
        <f>+IFERROR(+C158*('Regions &amp; Poverty'!$K158/100),"")</f>
        <v>3.3809927298843983E-3</v>
      </c>
      <c r="E158" s="7">
        <f>+IFERROR(+C158*('Regions &amp; Poverty'!$K158/100)*('Regions &amp; Poverty'!$M158/100),"")</f>
        <v>1.6566864376433551E-4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SG25f'!$R$4:$R$157)</f>
        <v>9.25313058149404E-4</v>
      </c>
      <c r="D159" s="7">
        <f>+IFERROR(+C159*('Regions &amp; Poverty'!$K159/100),"")</f>
        <v>5.3205500843590727E-4</v>
      </c>
      <c r="E159" s="7">
        <f>+IFERROR(+C159*('Regions &amp; Poverty'!$K159/100)*('Regions &amp; Poverty'!$M159/100),"")</f>
        <v>1.5695622748859264E-4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SG25f'!$R$4:$R$157)</f>
        <v>1.5939060314995563E-4</v>
      </c>
      <c r="D160" s="7">
        <f>+IFERROR(+C160*('Regions &amp; Poverty'!$K160/100),"")</f>
        <v>3.4109589074090507E-5</v>
      </c>
      <c r="E160" s="7">
        <f>+IFERROR(+C160*('Regions &amp; Poverty'!$K160/100)*('Regions &amp; Poverty'!$M160/100),"")</f>
        <v>1.7736986318527064E-6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15.881281755969614</v>
      </c>
      <c r="D162" s="37">
        <f t="shared" si="0"/>
        <v>3.3252239747305414</v>
      </c>
      <c r="E162" s="37">
        <f t="shared" si="0"/>
        <v>0.57172399818873088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4.167689181672278E-2</v>
      </c>
      <c r="D167" s="37">
        <f>+SUMIF('Regions &amp; Poverty'!$F$3:$F$160,$B167,D$3:D$160)</f>
        <v>1.5338794507273991E-2</v>
      </c>
      <c r="E167" s="37">
        <f>+SUMIF('Regions &amp; Poverty'!$F$3:$F$160,$B167,E$3:E$160)</f>
        <v>3.3656849188540691E-3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6.3995718765115603E-2</v>
      </c>
      <c r="D168" s="37">
        <f>+SUMIF('Regions &amp; Poverty'!$F$3:$F$160,$B168,D$3:D$160)</f>
        <v>1.5178097400933475E-2</v>
      </c>
      <c r="E168" s="37">
        <f>+SUMIF('Regions &amp; Poverty'!$F$3:$F$160,$B168,E$3:E$160)</f>
        <v>1.2700682836283648E-3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2.5646697393134032E-2</v>
      </c>
      <c r="D170" s="37">
        <f>+SUMIF('Regions &amp; Poverty'!$F$3:$F$160,$B170,D$3:D$160)</f>
        <v>6.0181921288390361E-3</v>
      </c>
      <c r="E170" s="37">
        <f>+SUMIF('Regions &amp; Poverty'!$F$3:$F$160,$B170,E$3:E$160)</f>
        <v>9.2763395947854368E-4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4.8294625523932915</v>
      </c>
      <c r="D172" s="37">
        <f>+SUMIF('Regions &amp; Poverty'!$F$3:$F$160,$B172,D$3:D$160)</f>
        <v>2.5189544672952322</v>
      </c>
      <c r="E172" s="37">
        <f>+SUMIF('Regions &amp; Poverty'!$F$3:$F$160,$B172,E$3:E$160)</f>
        <v>0.54264284004301688</v>
      </c>
      <c r="F172" s="37"/>
    </row>
    <row r="173" spans="1:7" x14ac:dyDescent="0.35">
      <c r="A173" s="10" t="s">
        <v>352</v>
      </c>
      <c r="B173" s="10"/>
      <c r="C173" s="38">
        <f>+SUM(C166:C172)</f>
        <v>4.9607818603682636</v>
      </c>
      <c r="D173" s="38">
        <f>+SUM(D166:D172)</f>
        <v>2.5554895513322786</v>
      </c>
      <c r="E173" s="38">
        <f>+SUM(E166:E172)</f>
        <v>0.54820622720497791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9.2939229119372441E-3</v>
      </c>
      <c r="D174" s="37">
        <f>+SUMIF('Regions &amp; Poverty'!$F$3:$F$160,$B174,D$3:D$160)</f>
        <v>6.1032887373665382E-4</v>
      </c>
      <c r="E174" s="37">
        <f>+SUMIF('Regions &amp; Poverty'!$F$3:$F$160,$B174,E$3:E$160)</f>
        <v>4.4534440512917848E-5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1.4330834548932031E-2</v>
      </c>
      <c r="D175" s="37">
        <f>+SUMIF('Regions &amp; Poverty'!$F$3:$F$160,$B175,D$3:D$160)</f>
        <v>4.6500971061380083E-4</v>
      </c>
      <c r="E175" s="37">
        <f>+SUMIF('Regions &amp; Poverty'!$F$3:$F$160,$B175,E$3:E$160)</f>
        <v>6.8109458671890645E-6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4.4522366063328198E-2</v>
      </c>
      <c r="D176" s="37">
        <f>+SUMIF('Regions &amp; Poverty'!$F$3:$F$160,$B176,D$3:D$160)</f>
        <v>1.9618626591065146E-3</v>
      </c>
      <c r="E176" s="37">
        <f>+SUMIF('Regions &amp; Poverty'!$F$3:$F$160,$B176,E$3:E$160)</f>
        <v>4.2817950404960535E-5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0.11094841395368001</v>
      </c>
      <c r="D177" s="37">
        <f>+SUMIF('Regions &amp; Poverty'!$F$3:$F$160,$B177,D$3:D$160)</f>
        <v>4.7707818000082402E-3</v>
      </c>
      <c r="E177" s="37">
        <f>+SUMIF('Regions &amp; Poverty'!$F$3:$F$160,$B177,E$3:E$160)</f>
        <v>9.5415636000164812E-5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3.6233715278463515E-3</v>
      </c>
      <c r="D178" s="37">
        <f>+SUMIF('Regions &amp; Poverty'!$F$3:$F$160,$B178,D$3:D$160)</f>
        <v>5.6577287160653618E-5</v>
      </c>
      <c r="E178" s="37">
        <f>+SUMIF('Regions &amp; Poverty'!$F$3:$F$160,$B178,E$3:E$160)</f>
        <v>5.2458722125530467E-7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0.18271890900572385</v>
      </c>
      <c r="D179" s="38">
        <f t="shared" ref="D179" si="2">+SUM(D174:D178)</f>
        <v>7.8645603306258631E-3</v>
      </c>
      <c r="E179" s="38">
        <f t="shared" ref="E179" si="3">+SUM(E174:E178)</f>
        <v>1.9010356000648756E-4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0.1060109948560433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0.12178636408337676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5.6380559300952537</v>
      </c>
      <c r="D182" s="37">
        <f>+SUMIF('Regions &amp; Poverty'!$F$3:$F$160,$B182,D$3:D$160)</f>
        <v>0.18028649554932355</v>
      </c>
      <c r="E182" s="37">
        <f>+SUMIF('Regions &amp; Poverty'!$F$3:$F$160,$B182,E$3:E$160)</f>
        <v>5.4084043481038909E-4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0.92513800396014134</v>
      </c>
      <c r="D183" s="37">
        <f>+SUMIF('Regions &amp; Poverty'!$F$3:$F$160,$B183,D$3:D$160)</f>
        <v>7.0153434671605161E-2</v>
      </c>
      <c r="E183" s="37">
        <f>+SUMIF('Regions &amp; Poverty'!$F$3:$F$160,$B183,E$3:E$160)</f>
        <v>1.1105742100842222E-3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1.0219196535580696E-2</v>
      </c>
      <c r="D184" s="37">
        <f>+SUMIF('Regions &amp; Poverty'!$F$3:$F$160,$B184,D$3:D$160)</f>
        <v>3.7612845494371843E-3</v>
      </c>
      <c r="E184" s="37">
        <f>+SUMIF('Regions &amp; Poverty'!$F$3:$F$160,$B184,E$3:E$160)</f>
        <v>5.5463496968114921E-4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2.5545353945284455</v>
      </c>
      <c r="D185" s="37">
        <f>+SUMIF('Regions &amp; Poverty'!$F$3:$F$160,$B185,D$3:D$160)</f>
        <v>0.50361150933765952</v>
      </c>
      <c r="E185" s="37">
        <f>+SUMIF('Regions &amp; Poverty'!$F$3:$F$160,$B185,E$3:E$160)</f>
        <v>2.1053553120411586E-2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9.1279485251194217</v>
      </c>
      <c r="D186" s="38">
        <f t="shared" ref="D186" si="5">+SUM(D182:D185)</f>
        <v>0.75781272410802547</v>
      </c>
      <c r="E186" s="38">
        <f t="shared" ref="E186" si="6">+SUM(E182:E185)</f>
        <v>2.3259602734987346E-2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0.17874407632575615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0.22717168317582831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6.2199415530759569E-2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0.46811517503234401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0.13583013075522019</v>
      </c>
      <c r="D191" s="37">
        <f>+SUMIF('Regions &amp; Poverty'!$F$3:$F$160,$B191,D$3:D$160)</f>
        <v>1.2649805817986602E-3</v>
      </c>
      <c r="E191" s="37">
        <f>+SUMIF('Regions &amp; Poverty'!$F$3:$F$160,$B191,E$3:E$160)</f>
        <v>2.8508587107253237E-6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0.40910216621858619</v>
      </c>
      <c r="D192" s="37">
        <f>+SUMIF('Regions &amp; Poverty'!$F$3:$F$160,$B192,D$3:D$160)</f>
        <v>2.3107995203113926E-3</v>
      </c>
      <c r="E192" s="37">
        <f>+SUMIF('Regions &amp; Poverty'!$F$3:$F$160,$B192,E$3:E$160)</f>
        <v>5.8485665222777443E-5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0.54493229697380641</v>
      </c>
      <c r="D193" s="38">
        <f t="shared" ref="D193" si="11">+SUM(D191:D192)</f>
        <v>3.5757801021100528E-3</v>
      </c>
      <c r="E193" s="38">
        <f t="shared" ref="E193" si="12">+SUM(E191:E192)</f>
        <v>6.1336523933502767E-5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8.7078964568975455E-3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2.4814165853564154E-3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4.0605487931609584E-2</v>
      </c>
      <c r="D196" s="37">
        <f>+SUMIF('Regions &amp; Poverty'!$F$3:$F$160,$B196,D$3:D$160)</f>
        <v>4.8135885750245878E-4</v>
      </c>
      <c r="E196" s="37">
        <f>+SUMIF('Regions &amp; Poverty'!$F$3:$F$160,$B196,E$3:E$160)</f>
        <v>6.7281648256013189E-6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0.31719282955677247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0.36027973407373848</v>
      </c>
      <c r="D198" s="38">
        <f t="shared" ref="D198" si="14">+SUM(D195:D197)</f>
        <v>4.8135885750245878E-4</v>
      </c>
      <c r="E198" s="38">
        <f t="shared" ref="E198" si="15">+SUM(E195:E197)</f>
        <v>6.7281648256013189E-6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0.64242101489790204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0.42247914960449806</v>
      </c>
      <c r="D201" s="37">
        <f t="shared" ref="D201:E201" si="19">+SUM(D198,D189)</f>
        <v>4.8135885750245878E-4</v>
      </c>
      <c r="E201" s="37">
        <f t="shared" si="19"/>
        <v>6.7281648256013189E-6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14.856987079398824</v>
      </c>
      <c r="D202" s="37">
        <f t="shared" ref="D202:E202" si="21">+SUM(D173,D179,D182:D185,D193,D196)</f>
        <v>3.3252239747305428</v>
      </c>
      <c r="E202" s="37">
        <f t="shared" si="21"/>
        <v>0.57172399818873076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9.104359363822045</v>
      </c>
      <c r="D203" s="37">
        <f t="shared" ref="D203:E203" si="23">+SUM(D173,D174:D176,D183:D185,D193,D196)</f>
        <v>3.1401101200940502</v>
      </c>
      <c r="E203" s="37">
        <f t="shared" si="23"/>
        <v>0.57108721753069891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15.881281755969614</v>
      </c>
      <c r="D204" s="37">
        <f t="shared" ref="D204:E204" si="25">+SUM(D173,D179:D185,D190,D193:D194,D198)</f>
        <v>3.3252239747305428</v>
      </c>
      <c r="E204" s="37">
        <f t="shared" si="25"/>
        <v>0.57172399818873076</v>
      </c>
      <c r="F204" s="3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16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5" x14ac:dyDescent="0.35"/>
  <sheetData>
    <row r="1" spans="1:23" x14ac:dyDescent="0.35">
      <c r="A1" t="s">
        <v>574</v>
      </c>
      <c r="C1" t="s">
        <v>575</v>
      </c>
      <c r="E1" t="s">
        <v>576</v>
      </c>
    </row>
    <row r="3" spans="1:23" x14ac:dyDescent="0.35">
      <c r="B3" t="s">
        <v>552</v>
      </c>
      <c r="C3" t="s">
        <v>553</v>
      </c>
      <c r="D3" t="s">
        <v>554</v>
      </c>
      <c r="E3" t="s">
        <v>555</v>
      </c>
      <c r="F3" t="s">
        <v>556</v>
      </c>
      <c r="G3" t="s">
        <v>557</v>
      </c>
      <c r="H3" t="s">
        <v>558</v>
      </c>
      <c r="I3" s="55" t="s">
        <v>559</v>
      </c>
      <c r="J3" t="s">
        <v>560</v>
      </c>
      <c r="K3" t="s">
        <v>561</v>
      </c>
      <c r="L3" t="s">
        <v>562</v>
      </c>
      <c r="M3" t="s">
        <v>563</v>
      </c>
      <c r="N3" t="s">
        <v>564</v>
      </c>
      <c r="O3" t="s">
        <v>565</v>
      </c>
      <c r="P3" t="s">
        <v>566</v>
      </c>
      <c r="Q3" t="s">
        <v>567</v>
      </c>
      <c r="R3" t="s">
        <v>568</v>
      </c>
      <c r="S3" t="s">
        <v>569</v>
      </c>
      <c r="T3" t="s">
        <v>570</v>
      </c>
      <c r="U3" t="s">
        <v>572</v>
      </c>
      <c r="V3" t="s">
        <v>571</v>
      </c>
      <c r="W3" t="s">
        <v>573</v>
      </c>
    </row>
    <row r="4" spans="1:23" x14ac:dyDescent="0.35">
      <c r="A4" t="s">
        <v>0</v>
      </c>
      <c r="B4" s="2">
        <v>6.4049406686024256E-3</v>
      </c>
      <c r="C4" s="2">
        <v>1.1296811172466039E-3</v>
      </c>
      <c r="D4" s="2">
        <v>1.0172503630726205E-3</v>
      </c>
      <c r="E4" s="2">
        <v>7.1273785007465158E-4</v>
      </c>
      <c r="F4" s="2">
        <v>3.3596337981398603E-4</v>
      </c>
      <c r="G4" s="2">
        <v>4.1617366577945934E-5</v>
      </c>
      <c r="H4" s="2">
        <v>4.3317228626862985E-4</v>
      </c>
      <c r="I4" s="55">
        <v>4.3909385695213479E-2</v>
      </c>
      <c r="J4" s="2">
        <v>6.3410882926280858E-4</v>
      </c>
      <c r="K4" s="2">
        <v>1.6350442651461461E-3</v>
      </c>
      <c r="L4" s="2">
        <v>3.7044510747669492E-4</v>
      </c>
      <c r="M4" s="2">
        <v>2.557423181913418E-2</v>
      </c>
      <c r="N4" s="2">
        <v>0.1116403810809487</v>
      </c>
      <c r="O4" s="2">
        <v>0</v>
      </c>
      <c r="P4" s="2">
        <v>2.4791097361268133E-3</v>
      </c>
      <c r="Q4" s="2">
        <v>1.7015017620270734E-2</v>
      </c>
      <c r="R4" s="2">
        <v>1.5412415662189278E-2</v>
      </c>
      <c r="S4" s="2">
        <v>1.3365945773648868E-3</v>
      </c>
      <c r="T4" s="2">
        <v>2.3821158370360414E-3</v>
      </c>
      <c r="U4" s="2">
        <v>8.4430221048098801E-4</v>
      </c>
      <c r="V4" s="2">
        <v>3.8591052242444098E-3</v>
      </c>
      <c r="W4" s="2">
        <v>7.0128453042574198E-3</v>
      </c>
    </row>
    <row r="5" spans="1:23" x14ac:dyDescent="0.35">
      <c r="A5" t="s">
        <v>1</v>
      </c>
      <c r="B5" s="2">
        <v>5.4093567450645723E-3</v>
      </c>
      <c r="C5" s="2">
        <v>8.6948236084180373E-3</v>
      </c>
      <c r="D5" s="2">
        <v>9.7543009526147445E-2</v>
      </c>
      <c r="E5" s="2">
        <v>1.0340979581487115E-3</v>
      </c>
      <c r="F5" s="2">
        <v>7.0540400359483414E-4</v>
      </c>
      <c r="G5" s="2">
        <v>1.3285727739923005E-2</v>
      </c>
      <c r="H5" s="2">
        <v>1.8993227257298775E-4</v>
      </c>
      <c r="I5" s="55">
        <v>5.0036723106083522E-2</v>
      </c>
      <c r="J5" s="2">
        <v>2.5778544868472971E-2</v>
      </c>
      <c r="K5" s="2">
        <v>2.2358538858807116E-3</v>
      </c>
      <c r="L5" s="2">
        <v>6.398841708501325E-4</v>
      </c>
      <c r="M5" s="2">
        <v>1.0513190939025389E-2</v>
      </c>
      <c r="N5" s="2">
        <v>4.439345116715615E-2</v>
      </c>
      <c r="O5" s="2">
        <v>0</v>
      </c>
      <c r="P5" s="2">
        <v>8.7278445371397114E-3</v>
      </c>
      <c r="Q5" s="2">
        <v>5.4958070872724732E-3</v>
      </c>
      <c r="R5" s="2">
        <v>2.9077757621888446E-3</v>
      </c>
      <c r="S5" s="2">
        <v>1.8927650836708831E-2</v>
      </c>
      <c r="T5" s="2">
        <v>1.8009000334314625E-2</v>
      </c>
      <c r="U5" s="2">
        <v>3.10788195381817E-4</v>
      </c>
      <c r="V5" s="2">
        <v>4.0327343638335247E-2</v>
      </c>
      <c r="W5" s="2">
        <v>5.7685205797232478E-2</v>
      </c>
    </row>
    <row r="6" spans="1:23" x14ac:dyDescent="0.35">
      <c r="A6" t="s">
        <v>2</v>
      </c>
      <c r="B6" s="2">
        <v>2.4533992980944685E-4</v>
      </c>
      <c r="C6" s="2">
        <v>5.9350931260332331E-4</v>
      </c>
      <c r="D6" s="2">
        <v>1.3382344966777146E-3</v>
      </c>
      <c r="E6" s="2">
        <v>2.6781986109491667E-5</v>
      </c>
      <c r="F6" s="2">
        <v>1.2655422306643801E-4</v>
      </c>
      <c r="G6" s="2">
        <v>1.3371336529357765E-4</v>
      </c>
      <c r="H6" s="2">
        <v>5.8586543381084165E-6</v>
      </c>
      <c r="I6" s="55">
        <v>6.1686375081367473E-3</v>
      </c>
      <c r="J6" s="2">
        <v>0</v>
      </c>
      <c r="K6" s="2">
        <v>3.3945260796656773E-5</v>
      </c>
      <c r="L6" s="2">
        <v>9.8892319265813779E-5</v>
      </c>
      <c r="M6" s="2">
        <v>8.9702943352635818E-4</v>
      </c>
      <c r="N6" s="2">
        <v>1.9251370722470421E-3</v>
      </c>
      <c r="O6" s="2">
        <v>0</v>
      </c>
      <c r="P6" s="2">
        <v>2.2708669706835542E-4</v>
      </c>
      <c r="Q6" s="2">
        <v>9.251364676844308E-4</v>
      </c>
      <c r="R6" s="2">
        <v>2.3186762665294465E-3</v>
      </c>
      <c r="S6" s="2">
        <v>1.3328800387236561E-3</v>
      </c>
      <c r="T6" s="2">
        <v>1.0202889734072559E-3</v>
      </c>
      <c r="U6" s="2">
        <v>4.4719687670150102E-4</v>
      </c>
      <c r="V6" s="2">
        <v>2.340254512090341E-3</v>
      </c>
      <c r="W6" s="2">
        <v>5.3417241880764185E-4</v>
      </c>
    </row>
    <row r="7" spans="1:23" x14ac:dyDescent="0.35">
      <c r="A7" t="s">
        <v>3</v>
      </c>
      <c r="B7" s="2">
        <v>9.6276909161136491E-4</v>
      </c>
      <c r="C7" s="2">
        <v>2.8068582013935625E-4</v>
      </c>
      <c r="D7" s="2">
        <v>5.2380426652554784E-4</v>
      </c>
      <c r="E7" s="2">
        <v>5.3272234823644495E-3</v>
      </c>
      <c r="F7" s="2">
        <v>1.1296256047076346E-3</v>
      </c>
      <c r="G7" s="2">
        <v>3.7471423468971288E-3</v>
      </c>
      <c r="H7" s="2">
        <v>1.1559061740094585E-3</v>
      </c>
      <c r="I7" s="55">
        <v>7.8344277305614551E-2</v>
      </c>
      <c r="J7" s="2">
        <v>3.6612547208634959E-2</v>
      </c>
      <c r="K7" s="2">
        <v>2.4591249052042822E-3</v>
      </c>
      <c r="L7" s="2">
        <v>1.627977427143289E-4</v>
      </c>
      <c r="M7" s="2">
        <v>1.8676358060862402E-2</v>
      </c>
      <c r="N7" s="2">
        <v>6.4995229510523269E-3</v>
      </c>
      <c r="O7" s="2">
        <v>6.4884886935695262E-3</v>
      </c>
      <c r="P7" s="2">
        <v>2.3748573921041727E-3</v>
      </c>
      <c r="Q7" s="2">
        <v>0.10251324820680401</v>
      </c>
      <c r="R7" s="2">
        <v>2.3239009670900433E-3</v>
      </c>
      <c r="S7" s="2">
        <v>3.9586902841541568E-3</v>
      </c>
      <c r="T7" s="2">
        <v>1.1608442412530834E-2</v>
      </c>
      <c r="U7" s="2">
        <v>-1.25464281381992E-4</v>
      </c>
      <c r="V7" s="2">
        <v>1.2797485273107064E-2</v>
      </c>
      <c r="W7" s="2">
        <v>5.6855982514063342E-3</v>
      </c>
    </row>
    <row r="8" spans="1:23" x14ac:dyDescent="0.35">
      <c r="A8" t="s">
        <v>4</v>
      </c>
      <c r="B8" s="2">
        <v>2.5446382257286997E-4</v>
      </c>
      <c r="C8" s="2">
        <v>2.613244810488305E-4</v>
      </c>
      <c r="D8" s="2">
        <v>9.8701789471613969E-4</v>
      </c>
      <c r="E8" s="2">
        <v>1.9753114728198118E-5</v>
      </c>
      <c r="F8" s="2">
        <v>9.3340354869475925E-5</v>
      </c>
      <c r="G8" s="2">
        <v>9.8620596491215065E-5</v>
      </c>
      <c r="H8" s="2">
        <v>4.6302533390665113E-6</v>
      </c>
      <c r="I8" s="55">
        <v>6.8347358622548489E-3</v>
      </c>
      <c r="J8" s="2">
        <v>0</v>
      </c>
      <c r="K8" s="2">
        <v>2.487419719445673E-5</v>
      </c>
      <c r="L8" s="2">
        <v>7.2938254848206027E-5</v>
      </c>
      <c r="M8" s="2">
        <v>6.7710515505425102E-4</v>
      </c>
      <c r="N8" s="2">
        <v>1.4198892233061886E-3</v>
      </c>
      <c r="O8" s="2">
        <v>0</v>
      </c>
      <c r="P8" s="2">
        <v>1.6748830957122532E-4</v>
      </c>
      <c r="Q8" s="2">
        <v>6.9942989289732032E-4</v>
      </c>
      <c r="R8" s="2">
        <v>1.7101449505297934E-3</v>
      </c>
      <c r="S8" s="2">
        <v>9.8306870208190338E-4</v>
      </c>
      <c r="T8" s="2">
        <v>7.5251645136528429E-4</v>
      </c>
      <c r="U8" s="2">
        <v>6.7179758928454501E-4</v>
      </c>
      <c r="V8" s="2">
        <v>1.726060034588721E-3</v>
      </c>
      <c r="W8" s="2">
        <v>2.2438954679560629E-4</v>
      </c>
    </row>
    <row r="9" spans="1:23" x14ac:dyDescent="0.35">
      <c r="A9" t="s">
        <v>5</v>
      </c>
      <c r="B9" s="2">
        <v>9.3091211031189958E-4</v>
      </c>
      <c r="C9" s="2">
        <v>3.2148342321056951E-3</v>
      </c>
      <c r="D9" s="2">
        <v>2.7392128357096148E-3</v>
      </c>
      <c r="E9" s="2">
        <v>3.3125160182009444E-3</v>
      </c>
      <c r="F9" s="2">
        <v>2.0210562219161944E-3</v>
      </c>
      <c r="G9" s="2">
        <v>3.313814668977844E-3</v>
      </c>
      <c r="H9" s="2">
        <v>5.1999361878223059E-4</v>
      </c>
      <c r="I9" s="55">
        <v>1.1534143611697767E-2</v>
      </c>
      <c r="J9" s="2">
        <v>3.7244792460117966E-3</v>
      </c>
      <c r="K9" s="2">
        <v>8.9653336627524215E-4</v>
      </c>
      <c r="L9" s="2">
        <v>1.0310762102603982E-3</v>
      </c>
      <c r="M9" s="2">
        <v>5.6467762747886095E-3</v>
      </c>
      <c r="N9" s="2">
        <v>3.7600540103649563E-2</v>
      </c>
      <c r="O9" s="2">
        <v>4.3920270592452161E-3</v>
      </c>
      <c r="P9" s="2">
        <v>1.2992331349490488E-3</v>
      </c>
      <c r="Q9" s="2">
        <v>2.1088871726951806E-2</v>
      </c>
      <c r="R9" s="2">
        <v>7.7837801851124745E-3</v>
      </c>
      <c r="S9" s="2">
        <v>1.2358318992610648E-2</v>
      </c>
      <c r="T9" s="2">
        <v>3.2432348188513311E-3</v>
      </c>
      <c r="U9" s="2">
        <v>5.7112501760312598E-5</v>
      </c>
      <c r="V9" s="2">
        <v>1.7700899449102893E-2</v>
      </c>
      <c r="W9" s="2">
        <v>3.9019433614274575E-2</v>
      </c>
    </row>
    <row r="10" spans="1:23" x14ac:dyDescent="0.35">
      <c r="A10" t="s">
        <v>6</v>
      </c>
      <c r="B10" s="2">
        <v>2.8618745682609326E-4</v>
      </c>
      <c r="C10" s="2">
        <v>8.7524642198992769E-4</v>
      </c>
      <c r="D10" s="2">
        <v>4.7651960644619412E-3</v>
      </c>
      <c r="E10" s="2">
        <v>1.7239644173583848E-4</v>
      </c>
      <c r="F10" s="2">
        <v>1.0129708625752621E-3</v>
      </c>
      <c r="G10" s="2">
        <v>5.3477689340091026E-4</v>
      </c>
      <c r="H10" s="2">
        <v>3.3172611204410665E-5</v>
      </c>
      <c r="I10" s="55">
        <v>7.2048818706411475E-3</v>
      </c>
      <c r="J10" s="2">
        <v>3.684188123397479E-3</v>
      </c>
      <c r="K10" s="2">
        <v>2.3097695475902507E-4</v>
      </c>
      <c r="L10" s="2">
        <v>1.7297652654538152E-4</v>
      </c>
      <c r="M10" s="2">
        <v>1.9288325197582912E-3</v>
      </c>
      <c r="N10" s="2">
        <v>3.6090394693264471E-3</v>
      </c>
      <c r="O10" s="2">
        <v>0</v>
      </c>
      <c r="P10" s="2">
        <v>9.1094233966037001E-4</v>
      </c>
      <c r="Q10" s="2">
        <v>1.572962501052953E-3</v>
      </c>
      <c r="R10" s="2">
        <v>5.7672224451143358E-3</v>
      </c>
      <c r="S10" s="2">
        <v>6.6501537261128355E-4</v>
      </c>
      <c r="T10" s="2">
        <v>3.5960924159961164E-3</v>
      </c>
      <c r="U10" s="2">
        <v>2.2798160289784502E-5</v>
      </c>
      <c r="V10" s="2">
        <v>2.0140682628376773E-3</v>
      </c>
      <c r="W10" s="2">
        <v>3.7971763941661903E-3</v>
      </c>
    </row>
    <row r="11" spans="1:23" x14ac:dyDescent="0.35">
      <c r="A11" t="s">
        <v>7</v>
      </c>
      <c r="B11" s="2">
        <v>4.3960477385593752E-4</v>
      </c>
      <c r="C11" s="2">
        <v>1.4119389552337727E-3</v>
      </c>
      <c r="D11" s="2">
        <v>4.3487358206580427E-3</v>
      </c>
      <c r="E11" s="2">
        <v>8.7030922182811815E-5</v>
      </c>
      <c r="F11" s="2">
        <v>4.112514544131555E-4</v>
      </c>
      <c r="G11" s="2">
        <v>4.3451585114305503E-4</v>
      </c>
      <c r="H11" s="2">
        <v>1.9077781409463358E-4</v>
      </c>
      <c r="I11" s="55">
        <v>8.9284833992640776E-3</v>
      </c>
      <c r="J11" s="2">
        <v>7.8991784138748795E-8</v>
      </c>
      <c r="K11" s="2">
        <v>1.1259528661909906E-4</v>
      </c>
      <c r="L11" s="2">
        <v>3.2136114578338042E-4</v>
      </c>
      <c r="M11" s="2">
        <v>3.0426358739462263E-3</v>
      </c>
      <c r="N11" s="2">
        <v>6.6000142271390692E-3</v>
      </c>
      <c r="O11" s="2">
        <v>4.0915657682548506E-8</v>
      </c>
      <c r="P11" s="2">
        <v>7.3794245805778756E-4</v>
      </c>
      <c r="Q11" s="2">
        <v>5.1491616373563762E-3</v>
      </c>
      <c r="R11" s="2">
        <v>7.5347859898986071E-3</v>
      </c>
      <c r="S11" s="2">
        <v>4.3313359380792952E-3</v>
      </c>
      <c r="T11" s="2">
        <v>3.3155379099057136E-3</v>
      </c>
      <c r="U11" s="2">
        <v>1.9918489546777199E-4</v>
      </c>
      <c r="V11" s="2">
        <v>7.604906801797106E-3</v>
      </c>
      <c r="W11" s="2">
        <v>1.398730127245481E-3</v>
      </c>
    </row>
    <row r="12" spans="1:23" x14ac:dyDescent="0.35">
      <c r="A12" t="s">
        <v>8</v>
      </c>
      <c r="B12" s="2">
        <v>7.7022033390969488E-4</v>
      </c>
      <c r="C12" s="2">
        <v>7.6659960104719484E-4</v>
      </c>
      <c r="D12" s="2">
        <v>1.0325560911317497E-3</v>
      </c>
      <c r="E12" s="2">
        <v>7.4527131848855279E-5</v>
      </c>
      <c r="F12" s="2">
        <v>5.0838256442106188E-5</v>
      </c>
      <c r="G12" s="2">
        <v>4.4320861876611924E-4</v>
      </c>
      <c r="H12" s="2">
        <v>1.3688362315056578E-5</v>
      </c>
      <c r="I12" s="55">
        <v>9.1324455318568861E-3</v>
      </c>
      <c r="J12" s="2">
        <v>1.2521444150813155E-4</v>
      </c>
      <c r="K12" s="2">
        <v>1.7941037416473508E-4</v>
      </c>
      <c r="L12" s="2">
        <v>5.5488285366441748E-5</v>
      </c>
      <c r="M12" s="2">
        <v>6.6290515535990949E-4</v>
      </c>
      <c r="N12" s="2">
        <v>3.6045758876057064E-3</v>
      </c>
      <c r="O12" s="2">
        <v>2.306671722612997E-4</v>
      </c>
      <c r="P12" s="2">
        <v>6.2900098506850789E-4</v>
      </c>
      <c r="Q12" s="2">
        <v>4.3974150927174419E-4</v>
      </c>
      <c r="R12" s="2">
        <v>2.9223983943486734E-4</v>
      </c>
      <c r="S12" s="2">
        <v>4.5006554502836664E-3</v>
      </c>
      <c r="T12" s="2">
        <v>1.2979032903075627E-3</v>
      </c>
      <c r="U12" s="2">
        <v>7.8706394488821298E-4</v>
      </c>
      <c r="V12" s="2">
        <v>6.739099827331496E-3</v>
      </c>
      <c r="W12" s="2">
        <v>6.4855072228337165E-3</v>
      </c>
    </row>
    <row r="13" spans="1:23" x14ac:dyDescent="0.35">
      <c r="A13" t="s">
        <v>9</v>
      </c>
      <c r="B13" s="2">
        <v>3.1415264236274269E-4</v>
      </c>
      <c r="C13" s="2">
        <v>2.2439963696188857E-3</v>
      </c>
      <c r="D13" s="2">
        <v>3.2046379583013777E-3</v>
      </c>
      <c r="E13" s="2">
        <v>2.0936783226271322E-4</v>
      </c>
      <c r="F13" s="2">
        <v>4.8906479798462065E-4</v>
      </c>
      <c r="G13" s="2">
        <v>3.4425220184523524E-3</v>
      </c>
      <c r="H13" s="2">
        <v>8.3819889562200341E-5</v>
      </c>
      <c r="I13" s="55">
        <v>5.629278250835687E-2</v>
      </c>
      <c r="J13" s="2">
        <v>8.1426883844198949E-4</v>
      </c>
      <c r="K13" s="2">
        <v>3.332981355798414E-4</v>
      </c>
      <c r="L13" s="2">
        <v>1.944077209512404E-4</v>
      </c>
      <c r="M13" s="2">
        <v>8.2896002024802592E-4</v>
      </c>
      <c r="N13" s="2">
        <v>3.1318595319996353E-2</v>
      </c>
      <c r="O13" s="2">
        <v>3.574830606217716E-3</v>
      </c>
      <c r="P13" s="2">
        <v>2.6607050412147861E-3</v>
      </c>
      <c r="Q13" s="2">
        <v>1.472621794724625E-4</v>
      </c>
      <c r="R13" s="2">
        <v>1.2626659289731503E-2</v>
      </c>
      <c r="S13" s="2">
        <v>1.462587858377727E-3</v>
      </c>
      <c r="T13" s="2">
        <v>1.4380785476496509E-3</v>
      </c>
      <c r="U13" s="2">
        <v>8.4934898058727105E-3</v>
      </c>
      <c r="V13" s="2">
        <v>2.1928842313859638E-3</v>
      </c>
      <c r="W13" s="2">
        <v>3.0913861472637999E-3</v>
      </c>
    </row>
    <row r="14" spans="1:23" x14ac:dyDescent="0.35">
      <c r="A14" t="s">
        <v>10</v>
      </c>
      <c r="B14" s="2">
        <v>5.5610899321643665E-4</v>
      </c>
      <c r="C14" s="2">
        <v>1.6163414538862525E-3</v>
      </c>
      <c r="D14" s="2">
        <v>1.1130200000219949E-3</v>
      </c>
      <c r="E14" s="2">
        <v>4.1937749708771004E-4</v>
      </c>
      <c r="F14" s="2">
        <v>4.3924697529251619E-3</v>
      </c>
      <c r="G14" s="2">
        <v>1.7817504820583148E-2</v>
      </c>
      <c r="H14" s="2">
        <v>1.678967351902233E-4</v>
      </c>
      <c r="I14" s="55">
        <v>9.848384523756458E-2</v>
      </c>
      <c r="J14" s="2">
        <v>3.5364345245081592E-2</v>
      </c>
      <c r="K14" s="2">
        <v>9.2049348849634676E-4</v>
      </c>
      <c r="L14" s="2">
        <v>3.8941141313797255E-4</v>
      </c>
      <c r="M14" s="2">
        <v>1.6809312430883458E-3</v>
      </c>
      <c r="N14" s="2">
        <v>6.3819966487053209E-2</v>
      </c>
      <c r="O14" s="2">
        <v>4.6381855891238832E-2</v>
      </c>
      <c r="P14" s="2">
        <v>5.3295707937217954E-3</v>
      </c>
      <c r="Q14" s="2">
        <v>2.949758020389132E-4</v>
      </c>
      <c r="R14" s="2">
        <v>8.5282559297767367E-3</v>
      </c>
      <c r="S14" s="2">
        <v>2.1929829338553312E-3</v>
      </c>
      <c r="T14" s="2">
        <v>2.880565631362496E-3</v>
      </c>
      <c r="U14" s="2">
        <v>7.4182810648840197E-3</v>
      </c>
      <c r="V14" s="2">
        <v>4.2311503990034964E-3</v>
      </c>
      <c r="W14" s="2">
        <v>1.1540582347339869E-2</v>
      </c>
    </row>
    <row r="15" spans="1:23" x14ac:dyDescent="0.35">
      <c r="A15" t="s">
        <v>11</v>
      </c>
      <c r="B15" s="2">
        <v>2.5689598858534515E-2</v>
      </c>
      <c r="C15" s="2">
        <v>2.0087934509051778E-2</v>
      </c>
      <c r="D15" s="2">
        <v>7.5769367459962607E-3</v>
      </c>
      <c r="E15" s="2">
        <v>7.6010673473777277E-3</v>
      </c>
      <c r="F15" s="2">
        <v>2.5024058680428933E-3</v>
      </c>
      <c r="G15" s="2">
        <v>2.0337917831520756E-2</v>
      </c>
      <c r="H15" s="2">
        <v>4.4725848365115478E-2</v>
      </c>
      <c r="I15" s="55">
        <v>0.15616823995057694</v>
      </c>
      <c r="J15" s="2">
        <v>6.4433888579029054E-3</v>
      </c>
      <c r="K15" s="2">
        <v>2.2578782016148616E-2</v>
      </c>
      <c r="L15" s="2">
        <v>9.2874677495890252E-3</v>
      </c>
      <c r="M15" s="2">
        <v>0.36189867263782333</v>
      </c>
      <c r="N15" s="2">
        <v>6.4857425241097788</v>
      </c>
      <c r="O15" s="2">
        <v>2.3912683106083889E-4</v>
      </c>
      <c r="P15" s="2">
        <v>1.8458055421011317E-2</v>
      </c>
      <c r="Q15" s="2">
        <v>4.4594582203746673E-2</v>
      </c>
      <c r="R15" s="2">
        <v>0.11479858136661437</v>
      </c>
      <c r="S15" s="2">
        <v>0.39311863616653836</v>
      </c>
      <c r="T15" s="2">
        <v>1.7743066676663855E-2</v>
      </c>
      <c r="U15" s="2">
        <v>4.0315075053961702E-4</v>
      </c>
      <c r="V15" s="2">
        <v>0.53029745162148212</v>
      </c>
      <c r="W15" s="2">
        <v>0.23069256929810258</v>
      </c>
    </row>
    <row r="16" spans="1:23" x14ac:dyDescent="0.35">
      <c r="A16" t="s">
        <v>12</v>
      </c>
      <c r="B16" s="2">
        <v>2.0509178748643833E-4</v>
      </c>
      <c r="C16" s="2">
        <v>4.8163376682487582E-4</v>
      </c>
      <c r="D16" s="2">
        <v>1.8716997411191275E-3</v>
      </c>
      <c r="E16" s="2">
        <v>1.2846960073324552E-4</v>
      </c>
      <c r="F16" s="2">
        <v>3.9788022897593411E-4</v>
      </c>
      <c r="G16" s="2">
        <v>2.1005258952508509E-4</v>
      </c>
      <c r="H16" s="2">
        <v>3.7447343210801822E-5</v>
      </c>
      <c r="I16" s="55">
        <v>7.3312973628605052E-3</v>
      </c>
      <c r="J16" s="2">
        <v>1.1407728771825356E-3</v>
      </c>
      <c r="K16" s="2">
        <v>7.8812298559769589E-5</v>
      </c>
      <c r="L16" s="2">
        <v>6.7942665018387588E-5</v>
      </c>
      <c r="M16" s="2">
        <v>7.5607312241589828E-4</v>
      </c>
      <c r="N16" s="2">
        <v>1.5906683673672425E-3</v>
      </c>
      <c r="O16" s="2">
        <v>6.1860628926399289E-5</v>
      </c>
      <c r="P16" s="2">
        <v>3.5780490839242875E-4</v>
      </c>
      <c r="Q16" s="2">
        <v>1.1119099343889927E-3</v>
      </c>
      <c r="R16" s="2">
        <v>2.2652811366987852E-3</v>
      </c>
      <c r="S16" s="2">
        <v>2.6120837084535049E-4</v>
      </c>
      <c r="T16" s="2">
        <v>1.412492823591802E-3</v>
      </c>
      <c r="U16" s="2">
        <v>5.90606697362187E-5</v>
      </c>
      <c r="V16" s="2">
        <v>7.9109673456325834E-4</v>
      </c>
      <c r="W16" s="2">
        <v>8.9117315060612782E-4</v>
      </c>
    </row>
    <row r="17" spans="1:23" x14ac:dyDescent="0.35">
      <c r="A17" t="s">
        <v>13</v>
      </c>
      <c r="B17" s="2">
        <v>9.2561537448895229E-4</v>
      </c>
      <c r="C17" s="2">
        <v>4.9731081511495542E-3</v>
      </c>
      <c r="D17" s="2">
        <v>8.0713731691166007E-3</v>
      </c>
      <c r="E17" s="2">
        <v>1.6153178283511538E-4</v>
      </c>
      <c r="F17" s="2">
        <v>7.6329399894616793E-4</v>
      </c>
      <c r="G17" s="2">
        <v>8.0647335849001365E-4</v>
      </c>
      <c r="H17" s="2">
        <v>3.5335649730396255E-5</v>
      </c>
      <c r="I17" s="55">
        <v>1.9981284241475123E-2</v>
      </c>
      <c r="J17" s="2">
        <v>0</v>
      </c>
      <c r="K17" s="2">
        <v>3.0188860337778794E-4</v>
      </c>
      <c r="L17" s="2">
        <v>5.964551163009145E-4</v>
      </c>
      <c r="M17" s="2">
        <v>7.2768518840267589E-3</v>
      </c>
      <c r="N17" s="2">
        <v>1.1611193516817988E-2</v>
      </c>
      <c r="O17" s="2">
        <v>0</v>
      </c>
      <c r="P17" s="2">
        <v>1.3696414778808748E-3</v>
      </c>
      <c r="Q17" s="2">
        <v>9.7921143427019599E-3</v>
      </c>
      <c r="R17" s="2">
        <v>1.3984769823222032E-2</v>
      </c>
      <c r="S17" s="2">
        <v>8.0390785089708323E-3</v>
      </c>
      <c r="T17" s="2">
        <v>6.153729458588381E-3</v>
      </c>
      <c r="U17" s="2">
        <v>2.4016941672057901E-4</v>
      </c>
      <c r="V17" s="2">
        <v>1.4114915976746842E-2</v>
      </c>
      <c r="W17" s="2">
        <v>9.0693882182713275E-3</v>
      </c>
    </row>
    <row r="18" spans="1:23" x14ac:dyDescent="0.35">
      <c r="A18" t="s">
        <v>14</v>
      </c>
      <c r="B18" s="2">
        <v>1.5667808748363505E-4</v>
      </c>
      <c r="C18" s="2">
        <v>5.048812171434471E-4</v>
      </c>
      <c r="D18" s="2">
        <v>2.0502827243724531E-3</v>
      </c>
      <c r="E18" s="2">
        <v>7.4175635472867497E-5</v>
      </c>
      <c r="F18" s="2">
        <v>4.3584285551642483E-4</v>
      </c>
      <c r="G18" s="2">
        <v>2.300941684457761E-4</v>
      </c>
      <c r="H18" s="2">
        <v>1.4272913591522266E-5</v>
      </c>
      <c r="I18" s="55">
        <v>4.729067780111079E-3</v>
      </c>
      <c r="J18" s="2">
        <v>0</v>
      </c>
      <c r="K18" s="2">
        <v>9.1959319195396072E-5</v>
      </c>
      <c r="L18" s="2">
        <v>7.442522391531311E-5</v>
      </c>
      <c r="M18" s="2">
        <v>8.8299212212407494E-4</v>
      </c>
      <c r="N18" s="2">
        <v>1.5528324911377714E-3</v>
      </c>
      <c r="O18" s="2">
        <v>0</v>
      </c>
      <c r="P18" s="2">
        <v>3.9194386057564429E-4</v>
      </c>
      <c r="Q18" s="2">
        <v>8.71927983309912E-4</v>
      </c>
      <c r="R18" s="2">
        <v>2.4814165853564154E-3</v>
      </c>
      <c r="S18" s="2">
        <v>2.8613083521904985E-4</v>
      </c>
      <c r="T18" s="2">
        <v>1.5472618662535878E-3</v>
      </c>
      <c r="U18" s="2">
        <v>3.4778872533848197E-5</v>
      </c>
      <c r="V18" s="2">
        <v>8.6657701155245029E-4</v>
      </c>
      <c r="W18" s="2">
        <v>1.2261274671075528E-3</v>
      </c>
    </row>
    <row r="19" spans="1:23" x14ac:dyDescent="0.35">
      <c r="A19" t="s">
        <v>15</v>
      </c>
      <c r="B19" s="2">
        <v>3.7894492559110857E-4</v>
      </c>
      <c r="C19" s="2">
        <v>1.2230294016453774E-3</v>
      </c>
      <c r="D19" s="2">
        <v>6.3390290776270666E-3</v>
      </c>
      <c r="E19" s="2">
        <v>2.2933496172236012E-4</v>
      </c>
      <c r="F19" s="2">
        <v>1.3475314899511082E-3</v>
      </c>
      <c r="G19" s="2">
        <v>7.1140121654033467E-4</v>
      </c>
      <c r="H19" s="2">
        <v>4.4128750246779302E-5</v>
      </c>
      <c r="I19" s="55">
        <v>9.4988338243884533E-3</v>
      </c>
      <c r="J19" s="2">
        <v>0</v>
      </c>
      <c r="K19" s="2">
        <v>2.6744696976818168E-4</v>
      </c>
      <c r="L19" s="2">
        <v>2.3010663500199852E-4</v>
      </c>
      <c r="M19" s="2">
        <v>2.8681069153843686E-3</v>
      </c>
      <c r="N19" s="2">
        <v>4.8010209504249085E-3</v>
      </c>
      <c r="O19" s="2">
        <v>0</v>
      </c>
      <c r="P19" s="2">
        <v>1.2118053278466182E-3</v>
      </c>
      <c r="Q19" s="2">
        <v>2.0773400658430155E-3</v>
      </c>
      <c r="R19" s="2">
        <v>7.6720013787829784E-3</v>
      </c>
      <c r="S19" s="2">
        <v>8.8465442492300067E-4</v>
      </c>
      <c r="T19" s="2">
        <v>4.7837977876378345E-3</v>
      </c>
      <c r="U19" s="2">
        <v>2.259442318759E-5</v>
      </c>
      <c r="V19" s="2">
        <v>2.6792679901819468E-3</v>
      </c>
      <c r="W19" s="2">
        <v>2.5178701148403653E-3</v>
      </c>
    </row>
    <row r="20" spans="1:23" x14ac:dyDescent="0.35">
      <c r="A20" t="s">
        <v>16</v>
      </c>
      <c r="B20" s="2">
        <v>7.5699857861569351E-6</v>
      </c>
      <c r="C20" s="2">
        <v>1.9753545887182078E-5</v>
      </c>
      <c r="D20" s="2">
        <v>5.7754141272064345E-6</v>
      </c>
      <c r="E20" s="2">
        <v>7.9771701589730435E-7</v>
      </c>
      <c r="F20" s="2">
        <v>1.4737079970221021E-6</v>
      </c>
      <c r="G20" s="2">
        <v>4.4431218984885019E-7</v>
      </c>
      <c r="H20" s="2">
        <v>9.5149548453221036E-8</v>
      </c>
      <c r="I20" s="55">
        <v>3.3193131407544098E-3</v>
      </c>
      <c r="J20" s="2">
        <v>0</v>
      </c>
      <c r="K20" s="2">
        <v>1.8171680036129973E-6</v>
      </c>
      <c r="L20" s="2">
        <v>7.6673303509744932E-7</v>
      </c>
      <c r="M20" s="2">
        <v>1.5485390844863308E-5</v>
      </c>
      <c r="N20" s="2">
        <v>1.7470089049822379E-4</v>
      </c>
      <c r="O20" s="2">
        <v>4.2875391323335082E-8</v>
      </c>
      <c r="P20" s="2">
        <v>8.0953686056677711E-6</v>
      </c>
      <c r="Q20" s="2">
        <v>6.1159848389255434E-6</v>
      </c>
      <c r="R20" s="2">
        <v>1.3904203627897607E-5</v>
      </c>
      <c r="S20" s="2">
        <v>7.9790195870267258E-6</v>
      </c>
      <c r="T20" s="2">
        <v>7.6074063842360635E-6</v>
      </c>
      <c r="U20" s="2">
        <v>1.79430629558194E-4</v>
      </c>
      <c r="V20" s="2">
        <v>1.8833865774118153E-5</v>
      </c>
      <c r="W20" s="2">
        <v>2.6270372910072055E-5</v>
      </c>
    </row>
    <row r="21" spans="1:23" x14ac:dyDescent="0.35">
      <c r="A21" t="s">
        <v>17</v>
      </c>
      <c r="B21" s="2">
        <v>1.326783044047423E-4</v>
      </c>
      <c r="C21" s="2">
        <v>1.9309266452108412E-5</v>
      </c>
      <c r="D21" s="2">
        <v>7.0632547871966826E-5</v>
      </c>
      <c r="E21" s="2">
        <v>2.0764520648793375E-4</v>
      </c>
      <c r="F21" s="2">
        <v>1.0697453074011902E-4</v>
      </c>
      <c r="G21" s="2">
        <v>2.4262768506212351E-5</v>
      </c>
      <c r="H21" s="2">
        <v>1.4206019671394555E-5</v>
      </c>
      <c r="I21" s="55">
        <v>1.1859372159912972E-2</v>
      </c>
      <c r="J21" s="2">
        <v>0</v>
      </c>
      <c r="K21" s="2">
        <v>1.6001453536876778E-4</v>
      </c>
      <c r="L21" s="2">
        <v>1.5416800097164319E-5</v>
      </c>
      <c r="M21" s="2">
        <v>1.7129477762039241E-3</v>
      </c>
      <c r="N21" s="2">
        <v>5.4698353218753928E-4</v>
      </c>
      <c r="O21" s="2">
        <v>4.6171895812261253E-5</v>
      </c>
      <c r="P21" s="2">
        <v>2.2491750444714686E-4</v>
      </c>
      <c r="Q21" s="2">
        <v>3.2522188375432514E-4</v>
      </c>
      <c r="R21" s="2">
        <v>2.2007133549819581E-4</v>
      </c>
      <c r="S21" s="2">
        <v>3.4847746353668281E-4</v>
      </c>
      <c r="T21" s="2">
        <v>3.3946338183376856E-3</v>
      </c>
      <c r="U21" s="2">
        <v>-2.0055276796513701E-4</v>
      </c>
      <c r="V21" s="2">
        <v>1.6419927533875089E-3</v>
      </c>
      <c r="W21" s="2">
        <v>2.0137180032417753E-4</v>
      </c>
    </row>
    <row r="22" spans="1:23" x14ac:dyDescent="0.35">
      <c r="A22" t="s">
        <v>18</v>
      </c>
      <c r="B22" s="2">
        <v>2.3758051953220757E-3</v>
      </c>
      <c r="C22" s="2">
        <v>5.0746330168700195E-3</v>
      </c>
      <c r="D22" s="2">
        <v>6.0056938237894444E-2</v>
      </c>
      <c r="E22" s="2">
        <v>2.1342340884639693E-3</v>
      </c>
      <c r="F22" s="2">
        <v>3.5678648583821887E-3</v>
      </c>
      <c r="G22" s="2">
        <v>8.0422500182889996E-3</v>
      </c>
      <c r="H22" s="2">
        <v>4.7380584904072027E-4</v>
      </c>
      <c r="I22" s="55">
        <v>0.17629849083951998</v>
      </c>
      <c r="J22" s="2">
        <v>0</v>
      </c>
      <c r="K22" s="2">
        <v>5.84193123158782E-3</v>
      </c>
      <c r="L22" s="2">
        <v>5.1418836721988965E-4</v>
      </c>
      <c r="M22" s="2">
        <v>6.7609167914945048E-2</v>
      </c>
      <c r="N22" s="2">
        <v>9.3885091732523629E-2</v>
      </c>
      <c r="O22" s="2">
        <v>2.1015749753189691E-2</v>
      </c>
      <c r="P22" s="2">
        <v>7.5001883479621301E-3</v>
      </c>
      <c r="Q22" s="2">
        <v>9.6284347336366399E-2</v>
      </c>
      <c r="R22" s="2">
        <v>0.11094841395368001</v>
      </c>
      <c r="S22" s="2">
        <v>0.16656062785529596</v>
      </c>
      <c r="T22" s="2">
        <v>3.6664673296726139E-2</v>
      </c>
      <c r="U22" s="2">
        <v>-8.9389714686553706E-5</v>
      </c>
      <c r="V22" s="2">
        <v>0.30448188540661258</v>
      </c>
      <c r="W22" s="2">
        <v>0.17692219485072119</v>
      </c>
    </row>
    <row r="23" spans="1:23" x14ac:dyDescent="0.35">
      <c r="A23" t="s">
        <v>19</v>
      </c>
      <c r="B23" s="2">
        <v>1.2565239456442106E-3</v>
      </c>
      <c r="C23" s="2">
        <v>2.4269270942113089E-4</v>
      </c>
      <c r="D23" s="2">
        <v>1.9956460271081968E-4</v>
      </c>
      <c r="E23" s="2">
        <v>1.3982521024370225E-4</v>
      </c>
      <c r="F23" s="2">
        <v>6.5909436704891076E-5</v>
      </c>
      <c r="G23" s="2">
        <v>8.1645124233840288E-6</v>
      </c>
      <c r="H23" s="2">
        <v>8.4979920728094421E-5</v>
      </c>
      <c r="I23" s="55">
        <v>8.6141616947408867E-3</v>
      </c>
      <c r="J23" s="2">
        <v>5.6745258612927053E-5</v>
      </c>
      <c r="K23" s="2">
        <v>1.9855129129634562E-4</v>
      </c>
      <c r="L23" s="2">
        <v>7.2674076494260134E-5</v>
      </c>
      <c r="M23" s="2">
        <v>4.6611033983137663E-3</v>
      </c>
      <c r="N23" s="2">
        <v>2.02178379505079E-2</v>
      </c>
      <c r="O23" s="2">
        <v>0</v>
      </c>
      <c r="P23" s="2">
        <v>4.8635278740259669E-4</v>
      </c>
      <c r="Q23" s="2">
        <v>3.4047905638984064E-4</v>
      </c>
      <c r="R23" s="2">
        <v>3.0236141662789867E-3</v>
      </c>
      <c r="S23" s="2">
        <v>2.6221368455605802E-4</v>
      </c>
      <c r="T23" s="2">
        <v>4.6732448361417976E-4</v>
      </c>
      <c r="U23" s="2">
        <v>8.4430221048098801E-4</v>
      </c>
      <c r="V23" s="2">
        <v>7.570808808259966E-4</v>
      </c>
      <c r="W23" s="2">
        <v>9.0773118132683587E-4</v>
      </c>
    </row>
    <row r="24" spans="1:23" x14ac:dyDescent="0.35">
      <c r="A24" t="s">
        <v>20</v>
      </c>
      <c r="B24" s="2">
        <v>2.1643456026256965E-4</v>
      </c>
      <c r="C24" s="2">
        <v>6.9996778472545458E-5</v>
      </c>
      <c r="D24" s="2">
        <v>1.4901503936998719E-3</v>
      </c>
      <c r="E24" s="2">
        <v>1.6300316596773622E-4</v>
      </c>
      <c r="F24" s="2">
        <v>5.3738517315378895E-6</v>
      </c>
      <c r="G24" s="2">
        <v>4.6596801288335223E-5</v>
      </c>
      <c r="H24" s="2">
        <v>3.085018509619305E-5</v>
      </c>
      <c r="I24" s="55">
        <v>5.198372643712737E-2</v>
      </c>
      <c r="J24" s="2">
        <v>6.1728143948044554E-5</v>
      </c>
      <c r="K24" s="2">
        <v>1.7854802245644867E-4</v>
      </c>
      <c r="L24" s="2">
        <v>7.1749145252944594E-5</v>
      </c>
      <c r="M24" s="2">
        <v>5.9293859011438725E-4</v>
      </c>
      <c r="N24" s="2">
        <v>4.8506260086537945E-4</v>
      </c>
      <c r="O24" s="2">
        <v>1.9566765282615892E-4</v>
      </c>
      <c r="P24" s="2">
        <v>3.478421258012943E-4</v>
      </c>
      <c r="Q24" s="2">
        <v>1.5589258838643978E-4</v>
      </c>
      <c r="R24" s="2">
        <v>1.0776876093929455E-3</v>
      </c>
      <c r="S24" s="2">
        <v>3.8418517922024418E-5</v>
      </c>
      <c r="T24" s="2">
        <v>1.1462562621789593E-3</v>
      </c>
      <c r="U24" s="2">
        <v>2.36174448014259E-3</v>
      </c>
      <c r="V24" s="2">
        <v>9.9513844992097378E-5</v>
      </c>
      <c r="W24" s="2">
        <v>4.3581872906576954E-4</v>
      </c>
    </row>
    <row r="25" spans="1:23" x14ac:dyDescent="0.35">
      <c r="A25" t="s">
        <v>21</v>
      </c>
      <c r="B25" s="2">
        <v>3.5339438834046209E-4</v>
      </c>
      <c r="C25" s="2">
        <v>2.4782063333883742E-4</v>
      </c>
      <c r="D25" s="2">
        <v>7.7307226217353188E-4</v>
      </c>
      <c r="E25" s="2">
        <v>4.1820103688534066E-5</v>
      </c>
      <c r="F25" s="2">
        <v>2.8527344377949812E-5</v>
      </c>
      <c r="G25" s="2">
        <v>8.5575028845689028E-4</v>
      </c>
      <c r="H25" s="2">
        <v>7.6810782481585729E-6</v>
      </c>
      <c r="I25" s="55">
        <v>3.9796100529750304E-3</v>
      </c>
      <c r="J25" s="2">
        <v>1.4617222237651637E-4</v>
      </c>
      <c r="K25" s="2">
        <v>9.8180865105961096E-5</v>
      </c>
      <c r="L25" s="2">
        <v>2.5877647434398946E-5</v>
      </c>
      <c r="M25" s="2">
        <v>3.657647547624887E-4</v>
      </c>
      <c r="N25" s="2">
        <v>1.9461589554309413E-3</v>
      </c>
      <c r="O25" s="2">
        <v>1.5064197387797937E-4</v>
      </c>
      <c r="P25" s="2">
        <v>3.5297440891251511E-4</v>
      </c>
      <c r="Q25" s="2">
        <v>2.1511000120568748E-4</v>
      </c>
      <c r="R25" s="2">
        <v>1.1855069260433074E-3</v>
      </c>
      <c r="S25" s="2">
        <v>3.5800769823207353E-4</v>
      </c>
      <c r="T25" s="2">
        <v>8.6390995186494217E-4</v>
      </c>
      <c r="U25" s="2">
        <v>6.1121323426499802E-4</v>
      </c>
      <c r="V25" s="2">
        <v>1.2998548552777228E-3</v>
      </c>
      <c r="W25" s="2">
        <v>1.1483765479880306E-3</v>
      </c>
    </row>
    <row r="26" spans="1:23" x14ac:dyDescent="0.35">
      <c r="A26" t="s">
        <v>22</v>
      </c>
      <c r="B26" s="2">
        <v>2.6364215632806298E-4</v>
      </c>
      <c r="C26" s="2">
        <v>9.7415960360228994E-4</v>
      </c>
      <c r="D26" s="2">
        <v>4.8178761612332147E-3</v>
      </c>
      <c r="E26" s="2">
        <v>1.5331634560297679E-3</v>
      </c>
      <c r="F26" s="2">
        <v>2.6338691323839027E-5</v>
      </c>
      <c r="G26" s="2">
        <v>2.621658236647524E-6</v>
      </c>
      <c r="H26" s="2">
        <v>4.8098039376928822E-4</v>
      </c>
      <c r="I26" s="55">
        <v>1.3446610867088619E-2</v>
      </c>
      <c r="J26" s="2">
        <v>0</v>
      </c>
      <c r="K26" s="2">
        <v>9.6585283631109688E-4</v>
      </c>
      <c r="L26" s="2">
        <v>3.3095141320163882E-4</v>
      </c>
      <c r="M26" s="2">
        <v>1.3000000152373192E-3</v>
      </c>
      <c r="N26" s="2">
        <v>9.1836015342394652E-4</v>
      </c>
      <c r="O26" s="2">
        <v>0</v>
      </c>
      <c r="P26" s="2">
        <v>7.6728158420158368E-4</v>
      </c>
      <c r="Q26" s="2">
        <v>1.9357538229481493E-2</v>
      </c>
      <c r="R26" s="2">
        <v>8.6390559842452475E-3</v>
      </c>
      <c r="S26" s="2">
        <v>1.1299162732085085E-4</v>
      </c>
      <c r="T26" s="2">
        <v>3.6830095720516132E-3</v>
      </c>
      <c r="U26" s="2">
        <v>1.0510380753434099E-5</v>
      </c>
      <c r="V26" s="2">
        <v>3.0159174551573875E-4</v>
      </c>
      <c r="W26" s="2">
        <v>2.6987990264607176E-2</v>
      </c>
    </row>
    <row r="27" spans="1:23" x14ac:dyDescent="0.35">
      <c r="A27" t="s">
        <v>23</v>
      </c>
      <c r="B27" s="2">
        <v>3.0669839877995702E-4</v>
      </c>
      <c r="C27" s="2">
        <v>9.0652763453009103E-5</v>
      </c>
      <c r="D27" s="2">
        <v>1.324574450426542E-4</v>
      </c>
      <c r="E27" s="2">
        <v>3.0103691122460533E-3</v>
      </c>
      <c r="F27" s="2">
        <v>4.8229839779152393E-4</v>
      </c>
      <c r="G27" s="2">
        <v>1.4521902950716989E-5</v>
      </c>
      <c r="H27" s="2">
        <v>2.1692097241834816E-4</v>
      </c>
      <c r="I27" s="55">
        <v>2.2284891082198967E-2</v>
      </c>
      <c r="J27" s="2">
        <v>0</v>
      </c>
      <c r="K27" s="2">
        <v>1.1754739601120847E-3</v>
      </c>
      <c r="L27" s="2">
        <v>6.9507180209073843E-5</v>
      </c>
      <c r="M27" s="2">
        <v>8.1531205015671453E-3</v>
      </c>
      <c r="N27" s="2">
        <v>2.1540083172123126E-3</v>
      </c>
      <c r="O27" s="2">
        <v>0</v>
      </c>
      <c r="P27" s="2">
        <v>1.014048918594796E-3</v>
      </c>
      <c r="Q27" s="2">
        <v>6.125176347523186E-3</v>
      </c>
      <c r="R27" s="2">
        <v>9.9219928123334784E-4</v>
      </c>
      <c r="S27" s="2">
        <v>1.062084541450169E-3</v>
      </c>
      <c r="T27" s="2">
        <v>4.9562732582250886E-3</v>
      </c>
      <c r="U27" s="2">
        <v>-8.3587637213780505E-5</v>
      </c>
      <c r="V27" s="2">
        <v>4.2620277164435536E-3</v>
      </c>
      <c r="W27" s="2">
        <v>1.2139967957509913E-3</v>
      </c>
    </row>
    <row r="28" spans="1:23" x14ac:dyDescent="0.35">
      <c r="A28" t="s">
        <v>24</v>
      </c>
      <c r="B28" s="2">
        <v>0.19260464674025482</v>
      </c>
      <c r="C28" s="2">
        <v>0.46821881793276676</v>
      </c>
      <c r="D28" s="2">
        <v>2.7805284173088669</v>
      </c>
      <c r="E28" s="2">
        <v>0.43672634618322093</v>
      </c>
      <c r="F28" s="2">
        <v>0.67775841921739943</v>
      </c>
      <c r="G28" s="2">
        <v>0.27570680409595127</v>
      </c>
      <c r="H28" s="2">
        <v>7.0388167876623428E-2</v>
      </c>
      <c r="I28" s="55">
        <v>3.9743284890671498</v>
      </c>
      <c r="J28" s="2">
        <v>0.84326391111188925</v>
      </c>
      <c r="K28" s="2">
        <v>0.11398780260783241</v>
      </c>
      <c r="L28" s="2">
        <v>0.17135293684623532</v>
      </c>
      <c r="M28" s="2">
        <v>0.12017014394211728</v>
      </c>
      <c r="N28" s="2">
        <v>2.2800622170032252</v>
      </c>
      <c r="O28" s="2">
        <v>1.0145173434559682</v>
      </c>
      <c r="P28" s="2">
        <v>-0.1818905981547487</v>
      </c>
      <c r="Q28" s="2">
        <v>4.4466195971851841</v>
      </c>
      <c r="R28" s="2">
        <v>5.6337545292748867</v>
      </c>
      <c r="S28" s="2">
        <v>2.1065471775957172</v>
      </c>
      <c r="T28" s="2">
        <v>1.810572629763229</v>
      </c>
      <c r="U28" s="2">
        <v>3.4091963441208501E-4</v>
      </c>
      <c r="V28" s="2">
        <v>3.8923410207703153</v>
      </c>
      <c r="W28" s="2">
        <v>6.1328030986248283</v>
      </c>
    </row>
    <row r="29" spans="1:23" x14ac:dyDescent="0.35">
      <c r="A29" t="s">
        <v>25</v>
      </c>
      <c r="B29" s="2">
        <v>2.2958068301231989E-4</v>
      </c>
      <c r="C29" s="2">
        <v>8.7664700644352023E-4</v>
      </c>
      <c r="D29" s="2">
        <v>4.7728214135733743E-3</v>
      </c>
      <c r="E29" s="2">
        <v>1.7267231350187313E-4</v>
      </c>
      <c r="F29" s="2">
        <v>1.0145918360593234E-3</v>
      </c>
      <c r="G29" s="2">
        <v>5.3563265262964832E-4</v>
      </c>
      <c r="H29" s="2">
        <v>3.322569459026712E-5</v>
      </c>
      <c r="I29" s="55">
        <v>4.4449104297043848E-3</v>
      </c>
      <c r="J29" s="2">
        <v>0</v>
      </c>
      <c r="K29" s="2">
        <v>2.0502441692722855E-4</v>
      </c>
      <c r="L29" s="2">
        <v>1.7325332657315554E-4</v>
      </c>
      <c r="M29" s="2">
        <v>1.922801744740711E-3</v>
      </c>
      <c r="N29" s="2">
        <v>3.6148147166695306E-3</v>
      </c>
      <c r="O29" s="2">
        <v>0</v>
      </c>
      <c r="P29" s="2">
        <v>9.124000453384427E-4</v>
      </c>
      <c r="Q29" s="2">
        <v>1.0963272545496893E-3</v>
      </c>
      <c r="R29" s="2">
        <v>5.7764512541606762E-3</v>
      </c>
      <c r="S29" s="2">
        <v>6.6607954170569905E-4</v>
      </c>
      <c r="T29" s="2">
        <v>3.6018469452406636E-3</v>
      </c>
      <c r="U29" s="2">
        <v>1.4042406534154001E-5</v>
      </c>
      <c r="V29" s="2">
        <v>2.0172912096861674E-3</v>
      </c>
      <c r="W29" s="2">
        <v>2.1109894225723315E-3</v>
      </c>
    </row>
    <row r="30" spans="1:23" x14ac:dyDescent="0.35">
      <c r="A30" t="s">
        <v>26</v>
      </c>
      <c r="B30" s="2">
        <v>1.0087971577398161E-3</v>
      </c>
      <c r="C30" s="2">
        <v>5.0542025873442928E-3</v>
      </c>
      <c r="D30" s="2">
        <v>1.1103056807761906E-2</v>
      </c>
      <c r="E30" s="2">
        <v>8.7400396739732548E-4</v>
      </c>
      <c r="F30" s="2">
        <v>2.0415962143438332E-3</v>
      </c>
      <c r="G30" s="2">
        <v>1.7694344991058417E-2</v>
      </c>
      <c r="H30" s="2">
        <v>3.4990530891223072E-4</v>
      </c>
      <c r="I30" s="55">
        <v>0.17594683749316067</v>
      </c>
      <c r="J30" s="2">
        <v>3.8643632025287668E-3</v>
      </c>
      <c r="K30" s="2">
        <v>1.3097953246651161E-3</v>
      </c>
      <c r="L30" s="2">
        <v>8.1155312909220233E-4</v>
      </c>
      <c r="M30" s="2">
        <v>3.4599374556814866E-3</v>
      </c>
      <c r="N30" s="2">
        <v>0.22729586010027777</v>
      </c>
      <c r="O30" s="2">
        <v>3.3039405625685104E-3</v>
      </c>
      <c r="P30" s="2">
        <v>1.1107110370478443E-2</v>
      </c>
      <c r="Q30" s="2">
        <v>6.1474452744492137E-4</v>
      </c>
      <c r="R30" s="2">
        <v>7.5814638266381157E-2</v>
      </c>
      <c r="S30" s="2">
        <v>6.8036875692384952E-2</v>
      </c>
      <c r="T30" s="2">
        <v>4.7658255551113159E-2</v>
      </c>
      <c r="U30" s="2">
        <v>6.3593316011171597E-3</v>
      </c>
      <c r="V30" s="2">
        <v>5.9970143685292084E-2</v>
      </c>
      <c r="W30" s="2">
        <v>8.5815901787995655E-3</v>
      </c>
    </row>
    <row r="31" spans="1:23" x14ac:dyDescent="0.35">
      <c r="A31" t="s">
        <v>27</v>
      </c>
      <c r="B31" s="2">
        <v>7.0803984399278141E-4</v>
      </c>
      <c r="C31" s="2">
        <v>1.7268931991204127E-2</v>
      </c>
      <c r="D31" s="2">
        <v>1.0372350717269689E-2</v>
      </c>
      <c r="E31" s="2">
        <v>7.3877229573183145E-4</v>
      </c>
      <c r="F31" s="2">
        <v>3.7452251955675804E-3</v>
      </c>
      <c r="G31" s="2">
        <v>3.0955937175012618E-2</v>
      </c>
      <c r="H31" s="2">
        <v>2.957656463775857E-4</v>
      </c>
      <c r="I31" s="55">
        <v>0.12049637032591208</v>
      </c>
      <c r="J31" s="2">
        <v>4.7447604467029504E-3</v>
      </c>
      <c r="K31" s="2">
        <v>1.2199398649767705E-3</v>
      </c>
      <c r="L31" s="2">
        <v>6.8598426397673158E-4</v>
      </c>
      <c r="M31" s="2">
        <v>5.3088318178681725E-3</v>
      </c>
      <c r="N31" s="2">
        <v>0.11336946173583605</v>
      </c>
      <c r="O31" s="2">
        <v>5.4248312808795156E-2</v>
      </c>
      <c r="P31" s="2">
        <v>9.3884307041080684E-3</v>
      </c>
      <c r="Q31" s="2">
        <v>6.8072786318579975E-4</v>
      </c>
      <c r="R31" s="2">
        <v>1.7817636221425851E-2</v>
      </c>
      <c r="S31" s="2">
        <v>8.5605523076979093E-2</v>
      </c>
      <c r="T31" s="2">
        <v>3.6921347259085288E-2</v>
      </c>
      <c r="U31" s="2">
        <v>5.1523668160940901E-3</v>
      </c>
      <c r="V31" s="2">
        <v>5.8231695793215639E-2</v>
      </c>
      <c r="W31" s="2">
        <v>2.598245048179804E-2</v>
      </c>
    </row>
    <row r="32" spans="1:23" x14ac:dyDescent="0.35">
      <c r="A32" t="s">
        <v>28</v>
      </c>
      <c r="B32" s="2">
        <v>2.8904496583488011E-3</v>
      </c>
      <c r="C32" s="2">
        <v>4.7652140548864906E-3</v>
      </c>
      <c r="D32" s="2">
        <v>0.11033065887285687</v>
      </c>
      <c r="E32" s="2">
        <v>5.5256257457178581E-4</v>
      </c>
      <c r="F32" s="2">
        <v>3.8289683390641794E-3</v>
      </c>
      <c r="G32" s="2">
        <v>8.9120438742638614E-2</v>
      </c>
      <c r="H32" s="2">
        <v>1.0148890122081426E-4</v>
      </c>
      <c r="I32" s="55">
        <v>2.67367518954689E-2</v>
      </c>
      <c r="J32" s="2">
        <v>7.0714645624843251E-3</v>
      </c>
      <c r="K32" s="2">
        <v>1.2828217845769641E-3</v>
      </c>
      <c r="L32" s="2">
        <v>6.110108664870227E-4</v>
      </c>
      <c r="M32" s="2">
        <v>5.1023469492677909E-3</v>
      </c>
      <c r="N32" s="2">
        <v>4.2082889027362534E-2</v>
      </c>
      <c r="O32" s="2">
        <v>2.7961427285050578E-4</v>
      </c>
      <c r="P32" s="2">
        <v>4.6637347016939201E-3</v>
      </c>
      <c r="Q32" s="2">
        <v>3.2016431778509576E-3</v>
      </c>
      <c r="R32" s="2">
        <v>6.8033780350182094E-3</v>
      </c>
      <c r="S32" s="2">
        <v>9.3499049114250492E-3</v>
      </c>
      <c r="T32" s="2">
        <v>3.3888777339675727E-2</v>
      </c>
      <c r="U32" s="2">
        <v>3.10788195381817E-4</v>
      </c>
      <c r="V32" s="2">
        <v>3.6787430879171266E-2</v>
      </c>
      <c r="W32" s="2">
        <v>4.0667667277524869E-2</v>
      </c>
    </row>
    <row r="33" spans="1:23" x14ac:dyDescent="0.35">
      <c r="A33" t="s">
        <v>29</v>
      </c>
      <c r="B33" s="2">
        <v>2.1229202190280669E-3</v>
      </c>
      <c r="C33" s="2">
        <v>1.5054555015369846E-3</v>
      </c>
      <c r="D33" s="2">
        <v>4.6162865595130234E-3</v>
      </c>
      <c r="E33" s="2">
        <v>2.5122284510275628E-4</v>
      </c>
      <c r="F33" s="2">
        <v>1.7137022593800003E-4</v>
      </c>
      <c r="G33" s="2">
        <v>2.983338287890987E-3</v>
      </c>
      <c r="H33" s="2">
        <v>4.6141978636182885E-5</v>
      </c>
      <c r="I33" s="55">
        <v>2.3906419920762353E-2</v>
      </c>
      <c r="J33" s="2">
        <v>2.7846409019849876E-4</v>
      </c>
      <c r="K33" s="2">
        <v>5.5256594554275291E-4</v>
      </c>
      <c r="L33" s="2">
        <v>1.5545289560862943E-4</v>
      </c>
      <c r="M33" s="2">
        <v>2.1986589747095943E-3</v>
      </c>
      <c r="N33" s="2">
        <v>1.0632514189731832E-2</v>
      </c>
      <c r="O33" s="2">
        <v>0</v>
      </c>
      <c r="P33" s="2">
        <v>2.1203966451972291E-3</v>
      </c>
      <c r="Q33" s="2">
        <v>1.2922145510549416E-3</v>
      </c>
      <c r="R33" s="2">
        <v>1.0654027788989382E-3</v>
      </c>
      <c r="S33" s="2">
        <v>2.0014719768880213E-3</v>
      </c>
      <c r="T33" s="2">
        <v>5.0038851380392428E-3</v>
      </c>
      <c r="U33" s="2">
        <v>6.1121323426499802E-4</v>
      </c>
      <c r="V33" s="2">
        <v>7.2424868626348084E-3</v>
      </c>
      <c r="W33" s="2">
        <v>6.4560241481370524E-3</v>
      </c>
    </row>
    <row r="34" spans="1:23" x14ac:dyDescent="0.35">
      <c r="A34" t="s">
        <v>30</v>
      </c>
      <c r="B34" s="2">
        <v>6.042683815731067E-4</v>
      </c>
      <c r="C34" s="2">
        <v>1.7012399596437006E-4</v>
      </c>
      <c r="D34" s="2">
        <v>1.3487562043654317E-3</v>
      </c>
      <c r="E34" s="2">
        <v>4.68389851996065E-4</v>
      </c>
      <c r="F34" s="2">
        <v>7.8302174161332973E-4</v>
      </c>
      <c r="G34" s="2">
        <v>4.5676870275961214E-5</v>
      </c>
      <c r="H34" s="2">
        <v>5.1914646899648917E-4</v>
      </c>
      <c r="I34" s="55">
        <v>4.7556033091996311E-2</v>
      </c>
      <c r="J34" s="2">
        <v>0</v>
      </c>
      <c r="K34" s="2">
        <v>1.6971723948544497E-3</v>
      </c>
      <c r="L34" s="2">
        <v>1.1284639043206264E-4</v>
      </c>
      <c r="M34" s="2">
        <v>1.4556065812225088E-2</v>
      </c>
      <c r="N34" s="2">
        <v>6.4809353713871356E-3</v>
      </c>
      <c r="O34" s="2">
        <v>3.1478501025987557E-4</v>
      </c>
      <c r="P34" s="2">
        <v>1.6463347440364958E-3</v>
      </c>
      <c r="Q34" s="2">
        <v>1.6808530741990943E-3</v>
      </c>
      <c r="R34" s="2">
        <v>3.4333039059812949E-2</v>
      </c>
      <c r="S34" s="2">
        <v>1.0806484713722369E-2</v>
      </c>
      <c r="T34" s="2">
        <v>0.13486882424630817</v>
      </c>
      <c r="U34" s="2">
        <v>-1.09870006983568E-4</v>
      </c>
      <c r="V34" s="2">
        <v>4.7396976915432584E-2</v>
      </c>
      <c r="W34" s="2">
        <v>2.7743656244824649E-3</v>
      </c>
    </row>
    <row r="35" spans="1:23" x14ac:dyDescent="0.35">
      <c r="A35" t="s">
        <v>31</v>
      </c>
      <c r="B35" s="2">
        <v>6.3950405327412336E-5</v>
      </c>
      <c r="C35" s="2">
        <v>3.9205804995160501E-4</v>
      </c>
      <c r="D35" s="2">
        <v>1.3847162828112557E-4</v>
      </c>
      <c r="E35" s="2">
        <v>1.6108207996225863E-5</v>
      </c>
      <c r="F35" s="2">
        <v>4.0904842396928153E-5</v>
      </c>
      <c r="G35" s="2">
        <v>8.4856810830720469E-6</v>
      </c>
      <c r="H35" s="2">
        <v>6.8773411974847777E-6</v>
      </c>
      <c r="I35" s="55">
        <v>2.1988796816169175E-2</v>
      </c>
      <c r="J35" s="2">
        <v>0</v>
      </c>
      <c r="K35" s="2">
        <v>3.5580797080238694E-5</v>
      </c>
      <c r="L35" s="2">
        <v>3.4519579911911805E-5</v>
      </c>
      <c r="M35" s="2">
        <v>3.1265252802978273E-4</v>
      </c>
      <c r="N35" s="2">
        <v>3.3770338366072568E-3</v>
      </c>
      <c r="O35" s="2">
        <v>0</v>
      </c>
      <c r="P35" s="2">
        <v>1.6346773742123878E-4</v>
      </c>
      <c r="Q35" s="2">
        <v>1.2349937875696438E-4</v>
      </c>
      <c r="R35" s="2">
        <v>5.5773399657508172E-4</v>
      </c>
      <c r="S35" s="2">
        <v>3.8926450685789941E-4</v>
      </c>
      <c r="T35" s="2">
        <v>4.3774249586403746E-4</v>
      </c>
      <c r="U35" s="2">
        <v>5.8864227522988701E-5</v>
      </c>
      <c r="V35" s="2">
        <v>7.8542630635898016E-4</v>
      </c>
      <c r="W35" s="2">
        <v>5.1560923159722294E-4</v>
      </c>
    </row>
    <row r="36" spans="1:23" x14ac:dyDescent="0.35">
      <c r="A36" t="s">
        <v>32</v>
      </c>
      <c r="B36" s="2">
        <v>1.5144071993199453E-4</v>
      </c>
      <c r="C36" s="2">
        <v>6.1176247748699804E-4</v>
      </c>
      <c r="D36" s="2">
        <v>3.6118444185375504E-3</v>
      </c>
      <c r="E36" s="2">
        <v>2.3494942438184048E-5</v>
      </c>
      <c r="F36" s="2">
        <v>4.340472106111283E-5</v>
      </c>
      <c r="G36" s="2">
        <v>1.5529983610195368E-5</v>
      </c>
      <c r="H36" s="2">
        <v>2.8024137875672793E-6</v>
      </c>
      <c r="I36" s="55">
        <v>6.1535883140439014E-2</v>
      </c>
      <c r="J36" s="2">
        <v>0</v>
      </c>
      <c r="K36" s="2">
        <v>5.0064441141779478E-5</v>
      </c>
      <c r="L36" s="2">
        <v>2.2582379673580676E-5</v>
      </c>
      <c r="M36" s="2">
        <v>4.7718411043872416E-4</v>
      </c>
      <c r="N36" s="2">
        <v>8.8472554575941206E-3</v>
      </c>
      <c r="O36" s="2">
        <v>0</v>
      </c>
      <c r="P36" s="2">
        <v>2.3843070305981691E-4</v>
      </c>
      <c r="Q36" s="2">
        <v>1.8013243904760933E-4</v>
      </c>
      <c r="R36" s="2">
        <v>1.3945325555112503E-3</v>
      </c>
      <c r="S36" s="2">
        <v>1.9651855166926617E-3</v>
      </c>
      <c r="T36" s="2">
        <v>3.9628675499712285E-4</v>
      </c>
      <c r="U36" s="2">
        <v>1.12940905172069E-4</v>
      </c>
      <c r="V36" s="2">
        <v>3.2565874547558888E-3</v>
      </c>
      <c r="W36" s="2">
        <v>9.0591287989080403E-4</v>
      </c>
    </row>
    <row r="37" spans="1:23" x14ac:dyDescent="0.35">
      <c r="A37" t="s">
        <v>33</v>
      </c>
      <c r="B37" s="2">
        <v>9.1096010979915514E-5</v>
      </c>
      <c r="C37" s="2">
        <v>8.158822638026879E-4</v>
      </c>
      <c r="D37" s="2">
        <v>5.1581761066435148E-3</v>
      </c>
      <c r="E37" s="2">
        <v>2.2945804408560261E-5</v>
      </c>
      <c r="F37" s="2">
        <v>4.2390239622710467E-5</v>
      </c>
      <c r="G37" s="2">
        <v>1.7339853553317137E-4</v>
      </c>
      <c r="H37" s="2">
        <v>2.7369140746165388E-6</v>
      </c>
      <c r="I37" s="55">
        <v>3.1322579832691898E-2</v>
      </c>
      <c r="J37" s="2">
        <v>0</v>
      </c>
      <c r="K37" s="2">
        <v>4.8894304690705124E-5</v>
      </c>
      <c r="L37" s="2">
        <v>2.205457061378862E-5</v>
      </c>
      <c r="M37" s="2">
        <v>5.2767995928252654E-4</v>
      </c>
      <c r="N37" s="2">
        <v>1.2211246033893321E-2</v>
      </c>
      <c r="O37" s="2">
        <v>6.3107414283668908E-7</v>
      </c>
      <c r="P37" s="2">
        <v>2.32797056236153E-4</v>
      </c>
      <c r="Q37" s="2">
        <v>1.7592227454475148E-4</v>
      </c>
      <c r="R37" s="2">
        <v>3.9433567559492774E-3</v>
      </c>
      <c r="S37" s="2">
        <v>3.9907599741596691E-4</v>
      </c>
      <c r="T37" s="2">
        <v>1.5673114118645176E-3</v>
      </c>
      <c r="U37" s="2">
        <v>5.8864227522988701E-5</v>
      </c>
      <c r="V37" s="2">
        <v>1.2737385738992998E-3</v>
      </c>
      <c r="W37" s="2">
        <v>2.0197598900073971E-3</v>
      </c>
    </row>
    <row r="38" spans="1:23" x14ac:dyDescent="0.35">
      <c r="A38" t="s">
        <v>34</v>
      </c>
      <c r="B38" s="2">
        <v>3.3951550507883732E-5</v>
      </c>
      <c r="C38" s="2">
        <v>5.9114371814958593E-5</v>
      </c>
      <c r="D38" s="2">
        <v>3.1558859588734419E-4</v>
      </c>
      <c r="E38" s="2">
        <v>1.2199839546046455E-5</v>
      </c>
      <c r="F38" s="2">
        <v>2.8157648785716027E-3</v>
      </c>
      <c r="G38" s="2">
        <v>6.953617701738358E-3</v>
      </c>
      <c r="H38" s="2">
        <v>2.2356089993176822E-6</v>
      </c>
      <c r="I38" s="55">
        <v>1.2055803352136634E-3</v>
      </c>
      <c r="J38" s="2">
        <v>0</v>
      </c>
      <c r="K38" s="2">
        <v>1.3244169091404953E-5</v>
      </c>
      <c r="L38" s="2">
        <v>1.1455860030827671E-5</v>
      </c>
      <c r="M38" s="2">
        <v>1.2557767555989181E-4</v>
      </c>
      <c r="N38" s="2">
        <v>2.3901885320543371E-4</v>
      </c>
      <c r="O38" s="2">
        <v>0</v>
      </c>
      <c r="P38" s="2">
        <v>6.032973460457377E-5</v>
      </c>
      <c r="Q38" s="2">
        <v>5.683405315420515E-5</v>
      </c>
      <c r="R38" s="2">
        <v>3.8195062889382307E-4</v>
      </c>
      <c r="S38" s="2">
        <v>8.3534495470072011E-5</v>
      </c>
      <c r="T38" s="2">
        <v>2.3816139795571799E-4</v>
      </c>
      <c r="U38" s="2">
        <v>5.7600806839030101E-5</v>
      </c>
      <c r="V38" s="2">
        <v>2.0871269295518382E-4</v>
      </c>
      <c r="W38" s="2">
        <v>1.1952809358209845E-4</v>
      </c>
    </row>
    <row r="39" spans="1:23" x14ac:dyDescent="0.35">
      <c r="A39" t="s">
        <v>35</v>
      </c>
      <c r="B39" s="2">
        <v>3.9319854222021034E-4</v>
      </c>
      <c r="C39" s="2">
        <v>9.4439441886957009E-4</v>
      </c>
      <c r="D39" s="2">
        <v>5.1414517765875078E-3</v>
      </c>
      <c r="E39" s="2">
        <v>1.8600871394368852E-4</v>
      </c>
      <c r="F39" s="2">
        <v>1.0929541556244516E-3</v>
      </c>
      <c r="G39" s="2">
        <v>5.7700240902144699E-4</v>
      </c>
      <c r="H39" s="2">
        <v>3.5830118540284902E-5</v>
      </c>
      <c r="I39" s="55">
        <v>1.1873562421999715E-2</v>
      </c>
      <c r="J39" s="2">
        <v>1.2442204674442149E-3</v>
      </c>
      <c r="K39" s="2">
        <v>2.3264376370415166E-4</v>
      </c>
      <c r="L39" s="2">
        <v>1.8663460174227027E-4</v>
      </c>
      <c r="M39" s="2">
        <v>2.1163212715430537E-3</v>
      </c>
      <c r="N39" s="2">
        <v>3.8940060682346972E-3</v>
      </c>
      <c r="O39" s="2">
        <v>0</v>
      </c>
      <c r="P39" s="2">
        <v>9.8286954980611745E-4</v>
      </c>
      <c r="Q39" s="2">
        <v>3.9239680322351971E-3</v>
      </c>
      <c r="R39" s="2">
        <v>6.2225972835719149E-3</v>
      </c>
      <c r="S39" s="2">
        <v>7.1752440460314145E-4</v>
      </c>
      <c r="T39" s="2">
        <v>3.8800367269009282E-3</v>
      </c>
      <c r="U39" s="2">
        <v>3.4821621101050898E-5</v>
      </c>
      <c r="V39" s="2">
        <v>2.1730973307400618E-3</v>
      </c>
      <c r="W39" s="2">
        <v>2.9787625979443462E-3</v>
      </c>
    </row>
    <row r="40" spans="1:23" x14ac:dyDescent="0.35">
      <c r="A40" t="s">
        <v>36</v>
      </c>
      <c r="B40" s="2">
        <v>2.2505199443911051E-3</v>
      </c>
      <c r="C40" s="2">
        <v>7.2907649955625421E-3</v>
      </c>
      <c r="D40" s="2">
        <v>3.9693877965000485E-2</v>
      </c>
      <c r="E40" s="2">
        <v>1.4360549340030923E-3</v>
      </c>
      <c r="F40" s="2">
        <v>8.4380036534139682E-3</v>
      </c>
      <c r="G40" s="2">
        <v>4.4546684875084314E-3</v>
      </c>
      <c r="H40" s="2">
        <v>2.763264224841428E-4</v>
      </c>
      <c r="I40" s="55">
        <v>5.3536980551308885E-2</v>
      </c>
      <c r="J40" s="2">
        <v>0</v>
      </c>
      <c r="K40" s="2">
        <v>3.1618364780761857E-3</v>
      </c>
      <c r="L40" s="2">
        <v>1.4408870154805106E-3</v>
      </c>
      <c r="M40" s="2">
        <v>2.2737307607859972E-2</v>
      </c>
      <c r="N40" s="2">
        <v>3.0063143326819194E-2</v>
      </c>
      <c r="O40" s="2">
        <v>0</v>
      </c>
      <c r="P40" s="2">
        <v>7.5881104522219911E-3</v>
      </c>
      <c r="Q40" s="2">
        <v>9.8621874867203072E-2</v>
      </c>
      <c r="R40" s="2">
        <v>4.8040714555410195E-2</v>
      </c>
      <c r="S40" s="2">
        <v>5.5395494095503116E-3</v>
      </c>
      <c r="T40" s="2">
        <v>2.9955294930247813E-2</v>
      </c>
      <c r="U40" s="2">
        <v>2.03368673574321E-5</v>
      </c>
      <c r="V40" s="2">
        <v>1.6777101877189254E-2</v>
      </c>
      <c r="W40" s="2">
        <v>0.11166856776427363</v>
      </c>
    </row>
    <row r="41" spans="1:23" x14ac:dyDescent="0.35">
      <c r="A41" t="s">
        <v>37</v>
      </c>
      <c r="B41" s="2">
        <v>2.866944779747385E-4</v>
      </c>
      <c r="C41" s="2">
        <v>1.6544093467125602E-4</v>
      </c>
      <c r="D41" s="2">
        <v>1.8317530006630914E-4</v>
      </c>
      <c r="E41" s="2">
        <v>2.7740785616375599E-5</v>
      </c>
      <c r="F41" s="2">
        <v>1.8923218136596725E-5</v>
      </c>
      <c r="G41" s="2">
        <v>9.4538985154747271E-5</v>
      </c>
      <c r="H41" s="2">
        <v>5.0951366972146781E-6</v>
      </c>
      <c r="I41" s="55">
        <v>3.3993152207474949E-3</v>
      </c>
      <c r="J41" s="2">
        <v>0</v>
      </c>
      <c r="K41" s="2">
        <v>5.9979175888516299E-5</v>
      </c>
      <c r="L41" s="2">
        <v>1.7165578428028446E-5</v>
      </c>
      <c r="M41" s="2">
        <v>2.4223248674402664E-4</v>
      </c>
      <c r="N41" s="2">
        <v>1.1642591534773629E-3</v>
      </c>
      <c r="O41" s="2">
        <v>0</v>
      </c>
      <c r="P41" s="2">
        <v>2.3414067737937295E-4</v>
      </c>
      <c r="Q41" s="2">
        <v>1.4269023510387303E-4</v>
      </c>
      <c r="R41" s="2">
        <v>7.8004200089305063E-5</v>
      </c>
      <c r="S41" s="2">
        <v>1.4327074276194521E-4</v>
      </c>
      <c r="T41" s="2">
        <v>4.8311072805311002E-4</v>
      </c>
      <c r="U41" s="2">
        <v>7.8706394488821298E-4</v>
      </c>
      <c r="V41" s="2">
        <v>6.6775393702552118E-4</v>
      </c>
      <c r="W41" s="2">
        <v>6.8712552287589397E-4</v>
      </c>
    </row>
    <row r="42" spans="1:23" x14ac:dyDescent="0.35">
      <c r="A42" t="s">
        <v>38</v>
      </c>
      <c r="B42" s="2">
        <v>1.815305911775435E-4</v>
      </c>
      <c r="C42" s="2">
        <v>5.076930183418321E-4</v>
      </c>
      <c r="D42" s="2">
        <v>2.7640864471710378E-3</v>
      </c>
      <c r="E42" s="2">
        <v>9.9999803092330541E-5</v>
      </c>
      <c r="F42" s="2">
        <v>5.8758107636009544E-4</v>
      </c>
      <c r="G42" s="2">
        <v>3.1020120543069271E-4</v>
      </c>
      <c r="H42" s="2">
        <v>1.9242013089704626E-5</v>
      </c>
      <c r="I42" s="55">
        <v>4.9332804380321374E-3</v>
      </c>
      <c r="J42" s="2">
        <v>0</v>
      </c>
      <c r="K42" s="2">
        <v>1.2716551773046575E-4</v>
      </c>
      <c r="L42" s="2">
        <v>1.0033628548226319E-4</v>
      </c>
      <c r="M42" s="2">
        <v>1.1589722562079371E-3</v>
      </c>
      <c r="N42" s="2">
        <v>2.0934494508773136E-3</v>
      </c>
      <c r="O42" s="2">
        <v>0</v>
      </c>
      <c r="P42" s="2">
        <v>5.283986935999904E-4</v>
      </c>
      <c r="Q42" s="2">
        <v>1.8769005809398851E-3</v>
      </c>
      <c r="R42" s="2">
        <v>3.3453190976227187E-3</v>
      </c>
      <c r="S42" s="2">
        <v>3.8574697740224076E-4</v>
      </c>
      <c r="T42" s="2">
        <v>2.0859394189380073E-3</v>
      </c>
      <c r="U42" s="2">
        <v>2.6911499376064399E-5</v>
      </c>
      <c r="V42" s="2">
        <v>1.1682748650166067E-3</v>
      </c>
      <c r="W42" s="2">
        <v>1.728887141384928E-3</v>
      </c>
    </row>
    <row r="43" spans="1:23" x14ac:dyDescent="0.35">
      <c r="A43" t="s">
        <v>39</v>
      </c>
      <c r="B43" s="2">
        <v>1.5830112571810055E-4</v>
      </c>
      <c r="C43" s="2">
        <v>1.1459329626094731E-3</v>
      </c>
      <c r="D43" s="2">
        <v>2.0710331654764783E-3</v>
      </c>
      <c r="E43" s="2">
        <v>3.9873827946025977E-5</v>
      </c>
      <c r="F43" s="2">
        <v>7.3663188756032197E-5</v>
      </c>
      <c r="G43" s="2">
        <v>4.2803015113162888E-5</v>
      </c>
      <c r="H43" s="2">
        <v>4.7560433694625138E-6</v>
      </c>
      <c r="I43" s="55">
        <v>5.4430480485072055E-2</v>
      </c>
      <c r="J43" s="2">
        <v>0</v>
      </c>
      <c r="K43" s="2">
        <v>1.2414572152177859E-4</v>
      </c>
      <c r="L43" s="2">
        <v>1.0507597057797986E-3</v>
      </c>
      <c r="M43" s="2">
        <v>8.4249661518741509E-4</v>
      </c>
      <c r="N43" s="2">
        <v>3.3801176644829976E-2</v>
      </c>
      <c r="O43" s="2">
        <v>1.7305142198595678E-6</v>
      </c>
      <c r="P43" s="2">
        <v>4.046369301677545E-4</v>
      </c>
      <c r="Q43" s="2">
        <v>3.0570706444503785E-4</v>
      </c>
      <c r="R43" s="2">
        <v>1.7882789108393583E-3</v>
      </c>
      <c r="S43" s="2">
        <v>1.1376318471670401E-3</v>
      </c>
      <c r="T43" s="2">
        <v>3.1944816997711628E-3</v>
      </c>
      <c r="U43" s="2">
        <v>5.8864227522988701E-5</v>
      </c>
      <c r="V43" s="2">
        <v>3.0565521724849392E-3</v>
      </c>
      <c r="W43" s="2">
        <v>3.0603242366200197E-3</v>
      </c>
    </row>
    <row r="44" spans="1:23" x14ac:dyDescent="0.35">
      <c r="A44" t="s">
        <v>40</v>
      </c>
      <c r="B44" s="2">
        <v>3.8036752562295773E-3</v>
      </c>
      <c r="C44" s="2">
        <v>2.5953039926254508E-3</v>
      </c>
      <c r="D44" s="2">
        <v>1.5100842208452174E-2</v>
      </c>
      <c r="E44" s="2">
        <v>2.1757447764465579E-3</v>
      </c>
      <c r="F44" s="2">
        <v>1.2554399726692755E-3</v>
      </c>
      <c r="G44" s="2">
        <v>6.8686909544976398E-4</v>
      </c>
      <c r="H44" s="2">
        <v>4.7720265064403288E-4</v>
      </c>
      <c r="I44" s="55">
        <v>6.7426001949893344E-2</v>
      </c>
      <c r="J44" s="2">
        <v>0</v>
      </c>
      <c r="K44" s="2">
        <v>2.6388586722114089E-3</v>
      </c>
      <c r="L44" s="2">
        <v>1.3005078900964503E-3</v>
      </c>
      <c r="M44" s="2">
        <v>3.0916980789881011E-2</v>
      </c>
      <c r="N44" s="2">
        <v>7.6710022352429422E-2</v>
      </c>
      <c r="O44" s="2">
        <v>1.2041358573141701E-4</v>
      </c>
      <c r="P44" s="2">
        <v>2.7570107511130683E-3</v>
      </c>
      <c r="Q44" s="2">
        <v>8.9297957158464114E-2</v>
      </c>
      <c r="R44" s="2">
        <v>2.8762994733346953E-2</v>
      </c>
      <c r="S44" s="2">
        <v>5.2468117205690286E-3</v>
      </c>
      <c r="T44" s="2">
        <v>1.0728852788886512E-2</v>
      </c>
      <c r="U44" s="2">
        <v>2.0959742408552899E-4</v>
      </c>
      <c r="V44" s="2">
        <v>1.07491704262925E-2</v>
      </c>
      <c r="W44" s="2">
        <v>1.815028920887345E-2</v>
      </c>
    </row>
    <row r="45" spans="1:23" x14ac:dyDescent="0.35">
      <c r="A45" t="s">
        <v>41</v>
      </c>
      <c r="B45" s="2">
        <v>1.8001614120259366E-4</v>
      </c>
      <c r="C45" s="2">
        <v>3.616627034837174E-5</v>
      </c>
      <c r="D45" s="2">
        <v>7.1164432153666149E-5</v>
      </c>
      <c r="E45" s="2">
        <v>1.2130906982452935E-4</v>
      </c>
      <c r="F45" s="2">
        <v>2.0279610824765266E-4</v>
      </c>
      <c r="G45" s="2">
        <v>6.4926169572280244E-5</v>
      </c>
      <c r="H45" s="2">
        <v>2.3746615608035356E-4</v>
      </c>
      <c r="I45" s="55">
        <v>1.4832345622587239E-2</v>
      </c>
      <c r="J45" s="2">
        <v>0</v>
      </c>
      <c r="K45" s="2">
        <v>2.7359133535848274E-4</v>
      </c>
      <c r="L45" s="2">
        <v>2.9226275074132466E-5</v>
      </c>
      <c r="M45" s="2">
        <v>2.9207606660239249E-3</v>
      </c>
      <c r="N45" s="2">
        <v>1.4243601041262802E-3</v>
      </c>
      <c r="O45" s="2">
        <v>6.6608669916706572E-6</v>
      </c>
      <c r="P45" s="2">
        <v>4.2638641228902395E-4</v>
      </c>
      <c r="Q45" s="2">
        <v>3.9905939184987053E-4</v>
      </c>
      <c r="R45" s="2">
        <v>4.1719846833747327E-4</v>
      </c>
      <c r="S45" s="2">
        <v>8.9741377588955246E-3</v>
      </c>
      <c r="T45" s="2">
        <v>9.097589067836663E-3</v>
      </c>
      <c r="U45" s="2">
        <v>-1.3231149387520901E-4</v>
      </c>
      <c r="V45" s="2">
        <v>2.0722018235796336E-2</v>
      </c>
      <c r="W45" s="2">
        <v>3.5732424671427093E-4</v>
      </c>
    </row>
    <row r="46" spans="1:23" x14ac:dyDescent="0.35">
      <c r="A46" t="s">
        <v>42</v>
      </c>
      <c r="B46" s="2">
        <v>1.6506337904059965E-2</v>
      </c>
      <c r="C46" s="2">
        <v>1.2959144570399374E-2</v>
      </c>
      <c r="D46" s="2">
        <v>3.3330946432004065E-2</v>
      </c>
      <c r="E46" s="2">
        <v>4.546084333232123E-3</v>
      </c>
      <c r="F46" s="2">
        <v>0.11043665787207038</v>
      </c>
      <c r="G46" s="2">
        <v>0.14314184508950054</v>
      </c>
      <c r="H46" s="2">
        <v>1.1353631089404612E-3</v>
      </c>
      <c r="I46" s="55">
        <v>0.37477626417841831</v>
      </c>
      <c r="J46" s="2">
        <v>0</v>
      </c>
      <c r="K46" s="2">
        <v>1.4792457564485148E-2</v>
      </c>
      <c r="L46" s="2">
        <v>2.8705126655082418E-3</v>
      </c>
      <c r="M46" s="2">
        <v>9.1424988050066797E-2</v>
      </c>
      <c r="N46" s="2">
        <v>0.92286052963422793</v>
      </c>
      <c r="O46" s="2">
        <v>0.20969285615302324</v>
      </c>
      <c r="P46" s="2">
        <v>6.0825988195384751E-3</v>
      </c>
      <c r="Q46" s="2">
        <v>0.39625259703383653</v>
      </c>
      <c r="R46" s="2">
        <v>6.348638198103973E-2</v>
      </c>
      <c r="S46" s="2">
        <v>0.29372636081939824</v>
      </c>
      <c r="T46" s="2">
        <v>2.3680984983942013E-2</v>
      </c>
      <c r="U46" s="2">
        <v>5.2781792360460001E-4</v>
      </c>
      <c r="V46" s="2">
        <v>0.37564403688444314</v>
      </c>
      <c r="W46" s="2">
        <v>0.11795780844027889</v>
      </c>
    </row>
    <row r="47" spans="1:23" x14ac:dyDescent="0.35">
      <c r="A47" t="s">
        <v>43</v>
      </c>
      <c r="B47" s="2">
        <v>2.6768872471787065E-4</v>
      </c>
      <c r="C47" s="2">
        <v>1.5373505707985078E-4</v>
      </c>
      <c r="D47" s="2">
        <v>1.7103211342244301E-4</v>
      </c>
      <c r="E47" s="2">
        <v>3.707965642842262E-5</v>
      </c>
      <c r="F47" s="2">
        <v>1.7668746765991066E-5</v>
      </c>
      <c r="G47" s="2">
        <v>1.0239036506363216E-4</v>
      </c>
      <c r="H47" s="2">
        <v>5.3252926399361981E-6</v>
      </c>
      <c r="I47" s="55">
        <v>3.1739654100910969E-3</v>
      </c>
      <c r="J47" s="2">
        <v>1.9358934226764782E-4</v>
      </c>
      <c r="K47" s="2">
        <v>6.2571186835013844E-5</v>
      </c>
      <c r="L47" s="2">
        <v>1.6027625753044353E-5</v>
      </c>
      <c r="M47" s="2">
        <v>2.266386173966728E-4</v>
      </c>
      <c r="N47" s="2">
        <v>1.0870772616099152E-3</v>
      </c>
      <c r="O47" s="2">
        <v>2.4874732575346501E-4</v>
      </c>
      <c r="P47" s="2">
        <v>2.1861885786926585E-4</v>
      </c>
      <c r="Q47" s="2">
        <v>1.5933183074156934E-4</v>
      </c>
      <c r="R47" s="2">
        <v>7.2833090445444712E-5</v>
      </c>
      <c r="S47" s="2">
        <v>1.3377293727543128E-4</v>
      </c>
      <c r="T47" s="2">
        <v>4.510840097222036E-4</v>
      </c>
      <c r="U47" s="2">
        <v>7.8706394488821298E-4</v>
      </c>
      <c r="V47" s="2">
        <v>6.2348672039455632E-4</v>
      </c>
      <c r="W47" s="2">
        <v>7.6311372623440914E-4</v>
      </c>
    </row>
    <row r="48" spans="1:23" x14ac:dyDescent="0.35">
      <c r="A48" t="s">
        <v>44</v>
      </c>
      <c r="B48" s="2">
        <v>3.102391205724456E-2</v>
      </c>
      <c r="C48" s="2">
        <v>1.2702840470593812E-2</v>
      </c>
      <c r="D48" s="2">
        <v>8.4922057715142232E-3</v>
      </c>
      <c r="E48" s="2">
        <v>2.7874741524200091E-2</v>
      </c>
      <c r="F48" s="2">
        <v>8.7730093640931003E-4</v>
      </c>
      <c r="G48" s="2">
        <v>1.4664882457224476E-2</v>
      </c>
      <c r="H48" s="2">
        <v>7.5056957169628681E-3</v>
      </c>
      <c r="I48" s="55">
        <v>0.41522708321152657</v>
      </c>
      <c r="J48" s="2">
        <v>0.1664476299579658</v>
      </c>
      <c r="K48" s="2">
        <v>1.2699848025401606E-2</v>
      </c>
      <c r="L48" s="2">
        <v>7.9581485137523143E-4</v>
      </c>
      <c r="M48" s="2">
        <v>1.5646296262344414E-2</v>
      </c>
      <c r="N48" s="2">
        <v>5.4439308426999296E-2</v>
      </c>
      <c r="O48" s="2">
        <v>0.19254481213331009</v>
      </c>
      <c r="P48" s="2">
        <v>1.0854740140365984E-2</v>
      </c>
      <c r="Q48" s="2">
        <v>0.34123559746579885</v>
      </c>
      <c r="R48" s="2">
        <v>2.778813004918404E-2</v>
      </c>
      <c r="S48" s="2">
        <v>1.772154924966263E-2</v>
      </c>
      <c r="T48" s="2">
        <v>2.2397537831617572E-2</v>
      </c>
      <c r="U48" s="2">
        <v>2.0737225703969702E-3</v>
      </c>
      <c r="V48" s="2">
        <v>4.3900591898223637E-2</v>
      </c>
      <c r="W48" s="2">
        <v>0.35212387945372453</v>
      </c>
    </row>
    <row r="49" spans="1:23" x14ac:dyDescent="0.35">
      <c r="A49" t="s">
        <v>45</v>
      </c>
      <c r="B49" s="2">
        <v>4.3904131035153595E-6</v>
      </c>
      <c r="C49" s="2">
        <v>1.373761966130723E-6</v>
      </c>
      <c r="D49" s="2">
        <v>2.4386354719923404E-4</v>
      </c>
      <c r="E49" s="2">
        <v>4.7857476503426196E-7</v>
      </c>
      <c r="F49" s="2">
        <v>8.4208490159695727E-6</v>
      </c>
      <c r="G49" s="2">
        <v>1.1825324030389829E-7</v>
      </c>
      <c r="H49" s="2">
        <v>6.7161903371813233E-8</v>
      </c>
      <c r="I49" s="55">
        <v>5.9437817402007355E-5</v>
      </c>
      <c r="J49" s="2">
        <v>0</v>
      </c>
      <c r="K49" s="2">
        <v>5.6254916452096587E-7</v>
      </c>
      <c r="L49" s="2">
        <v>4.29603936615324E-6</v>
      </c>
      <c r="M49" s="2">
        <v>8.2173568938885042E-6</v>
      </c>
      <c r="N49" s="2">
        <v>1.7767615984632958E-5</v>
      </c>
      <c r="O49" s="2">
        <v>2.0362529399486544E-10</v>
      </c>
      <c r="P49" s="2">
        <v>5.4134694557223647E-6</v>
      </c>
      <c r="Q49" s="2">
        <v>1.227927028136394E-6</v>
      </c>
      <c r="R49" s="2">
        <v>4.2520504094663214E-5</v>
      </c>
      <c r="S49" s="2">
        <v>8.4990264181550826E-6</v>
      </c>
      <c r="T49" s="2">
        <v>1.3513127659055772E-5</v>
      </c>
      <c r="U49" s="2">
        <v>7.0636829465366393E-5</v>
      </c>
      <c r="V49" s="2">
        <v>2.1203622812544888E-5</v>
      </c>
      <c r="W49" s="2">
        <v>3.5359901469336405E-6</v>
      </c>
    </row>
    <row r="50" spans="1:23" x14ac:dyDescent="0.35">
      <c r="A50" t="s">
        <v>46</v>
      </c>
      <c r="B50" s="2">
        <v>1.4422889558312756E-4</v>
      </c>
      <c r="C50" s="2">
        <v>5.0875462175792167E-4</v>
      </c>
      <c r="D50" s="2">
        <v>2.7698662462005141E-3</v>
      </c>
      <c r="E50" s="2">
        <v>1.002089060910636E-4</v>
      </c>
      <c r="F50" s="2">
        <v>5.888097284300624E-4</v>
      </c>
      <c r="G50" s="2">
        <v>3.108498467305788E-4</v>
      </c>
      <c r="H50" s="2">
        <v>1.9282248795318995E-5</v>
      </c>
      <c r="I50" s="55">
        <v>3.1135043084722981E-3</v>
      </c>
      <c r="J50" s="2">
        <v>0</v>
      </c>
      <c r="K50" s="2">
        <v>1.1789009908532332E-4</v>
      </c>
      <c r="L50" s="2">
        <v>1.0054609207714925E-4</v>
      </c>
      <c r="M50" s="2">
        <v>1.1323542908760616E-3</v>
      </c>
      <c r="N50" s="2">
        <v>2.0978269250756412E-3</v>
      </c>
      <c r="O50" s="2">
        <v>0</v>
      </c>
      <c r="P50" s="2">
        <v>5.2950359328920646E-4</v>
      </c>
      <c r="Q50" s="2">
        <v>7.2936051483303501E-4</v>
      </c>
      <c r="R50" s="2">
        <v>3.3523142739470759E-3</v>
      </c>
      <c r="S50" s="2">
        <v>3.8655358748778806E-4</v>
      </c>
      <c r="T50" s="2">
        <v>2.0903011894034219E-3</v>
      </c>
      <c r="U50" s="2">
        <v>1.6949011940540401E-5</v>
      </c>
      <c r="V50" s="2">
        <v>1.1707177676030633E-3</v>
      </c>
      <c r="W50" s="2">
        <v>1.148492353556316E-3</v>
      </c>
    </row>
    <row r="51" spans="1:23" x14ac:dyDescent="0.35">
      <c r="A51" t="s">
        <v>47</v>
      </c>
      <c r="B51" s="2">
        <v>2.1080655093583109E-3</v>
      </c>
      <c r="C51" s="2">
        <v>7.8999311186502517E-3</v>
      </c>
      <c r="D51" s="2">
        <v>3.0347413797630184E-2</v>
      </c>
      <c r="E51" s="2">
        <v>1.0979162418130795E-3</v>
      </c>
      <c r="F51" s="2">
        <v>6.4511607740079325E-3</v>
      </c>
      <c r="G51" s="2">
        <v>3.4057561229185406E-3</v>
      </c>
      <c r="H51" s="2">
        <v>2.4113746416904026E-3</v>
      </c>
      <c r="I51" s="55">
        <v>5.9749050923707782E-2</v>
      </c>
      <c r="J51" s="2">
        <v>5.4936044020993766E-2</v>
      </c>
      <c r="K51" s="2">
        <v>4.3612865540630166E-3</v>
      </c>
      <c r="L51" s="2">
        <v>1.1016105438973549E-3</v>
      </c>
      <c r="M51" s="2">
        <v>1.5778341209971791E-2</v>
      </c>
      <c r="N51" s="2">
        <v>3.8075563919491039E-2</v>
      </c>
      <c r="O51" s="2">
        <v>4.714149091949596E-2</v>
      </c>
      <c r="P51" s="2">
        <v>5.8013865019373801E-3</v>
      </c>
      <c r="Q51" s="2">
        <v>9.7801317301170074E-2</v>
      </c>
      <c r="R51" s="2">
        <v>3.6728874035244455E-2</v>
      </c>
      <c r="S51" s="2">
        <v>4.2351870566103601E-3</v>
      </c>
      <c r="T51" s="2">
        <v>2.2901912770524457E-2</v>
      </c>
      <c r="U51" s="2">
        <v>2.9686776119414301E-5</v>
      </c>
      <c r="V51" s="2">
        <v>1.2826704748802544E-2</v>
      </c>
      <c r="W51" s="2">
        <v>0.20701396789546714</v>
      </c>
    </row>
    <row r="52" spans="1:23" x14ac:dyDescent="0.35">
      <c r="A52" t="s">
        <v>48</v>
      </c>
      <c r="B52" s="2">
        <v>1.5251505784070055E-3</v>
      </c>
      <c r="C52" s="2">
        <v>1.0695240070246561E-3</v>
      </c>
      <c r="D52" s="2">
        <v>1.5978132176760968E-3</v>
      </c>
      <c r="E52" s="2">
        <v>1.8048378082382224E-4</v>
      </c>
      <c r="F52" s="2">
        <v>1.2311597810808945E-4</v>
      </c>
      <c r="G52" s="2">
        <v>1.5753594903451349E-3</v>
      </c>
      <c r="H52" s="2">
        <v>3.3149368862310329E-5</v>
      </c>
      <c r="I52" s="55">
        <v>1.7174875364126634E-2</v>
      </c>
      <c r="J52" s="2">
        <v>0</v>
      </c>
      <c r="K52" s="2">
        <v>3.906259597344007E-4</v>
      </c>
      <c r="L52" s="2">
        <v>1.116806328977785E-4</v>
      </c>
      <c r="M52" s="2">
        <v>1.5759840276517135E-3</v>
      </c>
      <c r="N52" s="2">
        <v>7.6010216465397431E-3</v>
      </c>
      <c r="O52" s="2">
        <v>0</v>
      </c>
      <c r="P52" s="2">
        <v>1.5233378859741309E-3</v>
      </c>
      <c r="Q52" s="2">
        <v>9.2835413799473407E-4</v>
      </c>
      <c r="R52" s="2">
        <v>2.5745802777936595E-3</v>
      </c>
      <c r="S52" s="2">
        <v>1.0396285008497906E-3</v>
      </c>
      <c r="T52" s="2">
        <v>4.9461183361087955E-3</v>
      </c>
      <c r="U52" s="2">
        <v>6.1121323426499802E-4</v>
      </c>
      <c r="V52" s="2">
        <v>5.973778227092187E-3</v>
      </c>
      <c r="W52" s="2">
        <v>4.3856575579769774E-3</v>
      </c>
    </row>
    <row r="53" spans="1:23" x14ac:dyDescent="0.35">
      <c r="A53" t="s">
        <v>49</v>
      </c>
      <c r="B53" s="2">
        <v>4.0972761133403751E-4</v>
      </c>
      <c r="C53" s="2">
        <v>5.5429141918441173E-4</v>
      </c>
      <c r="D53" s="2">
        <v>1.6334811106888131E-3</v>
      </c>
      <c r="E53" s="2">
        <v>3.2690734340799588E-5</v>
      </c>
      <c r="F53" s="2">
        <v>1.544751188002816E-4</v>
      </c>
      <c r="G53" s="2">
        <v>1.028105433806086E-3</v>
      </c>
      <c r="H53" s="2">
        <v>7.151213945772242E-6</v>
      </c>
      <c r="I53" s="55">
        <v>1.0956859875887827E-2</v>
      </c>
      <c r="J53" s="2">
        <v>0</v>
      </c>
      <c r="K53" s="2">
        <v>4.1151447939597699E-5</v>
      </c>
      <c r="L53" s="2">
        <v>1.2071033582974315E-4</v>
      </c>
      <c r="M53" s="2">
        <v>1.1065808675182016E-3</v>
      </c>
      <c r="N53" s="2">
        <v>2.3498684653618196E-3</v>
      </c>
      <c r="O53" s="2">
        <v>0</v>
      </c>
      <c r="P53" s="2">
        <v>2.7718746682346565E-4</v>
      </c>
      <c r="Q53" s="2">
        <v>1.0656919722292681E-3</v>
      </c>
      <c r="R53" s="2">
        <v>2.8302318409674453E-3</v>
      </c>
      <c r="S53" s="2">
        <v>1.6269453309374726E-3</v>
      </c>
      <c r="T53" s="2">
        <v>1.2453891822713967E-3</v>
      </c>
      <c r="U53" s="2">
        <v>6.5074932029804996E-4</v>
      </c>
      <c r="V53" s="2">
        <v>2.856570764835446E-3</v>
      </c>
      <c r="W53" s="2">
        <v>4.7061196990081571E-4</v>
      </c>
    </row>
    <row r="54" spans="1:23" x14ac:dyDescent="0.35">
      <c r="A54" t="s">
        <v>50</v>
      </c>
      <c r="B54" s="2">
        <v>1.2540122055501291E-3</v>
      </c>
      <c r="C54" s="2">
        <v>3.5643479997041288E-3</v>
      </c>
      <c r="D54" s="2">
        <v>3.2973134994765486E-2</v>
      </c>
      <c r="E54" s="2">
        <v>9.2480913563867441E-4</v>
      </c>
      <c r="F54" s="2">
        <v>2.1602726082960429E-3</v>
      </c>
      <c r="G54" s="2">
        <v>3.7345798284513169E-2</v>
      </c>
      <c r="H54" s="2">
        <v>3.70245031328783E-4</v>
      </c>
      <c r="I54" s="55">
        <v>0.22257746238690251</v>
      </c>
      <c r="J54" s="2">
        <v>1.5762314561861904E-2</v>
      </c>
      <c r="K54" s="2">
        <v>1.9865205533308051E-3</v>
      </c>
      <c r="L54" s="2">
        <v>8.5872807886171372E-4</v>
      </c>
      <c r="M54" s="2">
        <v>3.6610609186148429E-3</v>
      </c>
      <c r="N54" s="2">
        <v>0.17456841740180201</v>
      </c>
      <c r="O54" s="2">
        <v>3.3737960937522758E-2</v>
      </c>
      <c r="P54" s="2">
        <v>1.1752697658316888E-2</v>
      </c>
      <c r="Q54" s="2">
        <v>6.5047914686008651E-4</v>
      </c>
      <c r="R54" s="2">
        <v>9.657990360299612E-2</v>
      </c>
      <c r="S54" s="2">
        <v>9.0642778335713239E-3</v>
      </c>
      <c r="T54" s="2">
        <v>6.3848236067353209E-2</v>
      </c>
      <c r="U54" s="2">
        <v>7.6027810893255204E-3</v>
      </c>
      <c r="V54" s="2">
        <v>6.3429852537114598E-2</v>
      </c>
      <c r="W54" s="2">
        <v>8.432788452698587E-3</v>
      </c>
    </row>
    <row r="55" spans="1:23" x14ac:dyDescent="0.35">
      <c r="A55" t="s">
        <v>51</v>
      </c>
      <c r="B55" s="2">
        <v>4.1407371352217628E-4</v>
      </c>
      <c r="C55" s="2">
        <v>1.5525290576944325E-3</v>
      </c>
      <c r="D55" s="2">
        <v>3.00542132978823E-3</v>
      </c>
      <c r="E55" s="2">
        <v>4.028206718366155E-4</v>
      </c>
      <c r="F55" s="2">
        <v>9.4095357613772576E-4</v>
      </c>
      <c r="G55" s="2">
        <v>8.5856120671886776E-3</v>
      </c>
      <c r="H55" s="2">
        <v>1.6126825148740688E-4</v>
      </c>
      <c r="I55" s="55">
        <v>7.1166593649177656E-2</v>
      </c>
      <c r="J55" s="2">
        <v>1.2337426935873176E-2</v>
      </c>
      <c r="K55" s="2">
        <v>1.0466134698895019E-3</v>
      </c>
      <c r="L55" s="2">
        <v>3.7403763470951587E-4</v>
      </c>
      <c r="M55" s="2">
        <v>1.6787401185625783E-3</v>
      </c>
      <c r="N55" s="2">
        <v>0.13847227687708277</v>
      </c>
      <c r="O55" s="2">
        <v>1.2833491594539035E-3</v>
      </c>
      <c r="P55" s="2">
        <v>5.1190890080026162E-3</v>
      </c>
      <c r="Q55" s="2">
        <v>2.8333029687572527E-4</v>
      </c>
      <c r="R55" s="2">
        <v>8.1428398264812921E-3</v>
      </c>
      <c r="S55" s="2">
        <v>1.1441221349698282E-2</v>
      </c>
      <c r="T55" s="2">
        <v>8.5837032798271092E-3</v>
      </c>
      <c r="U55" s="2">
        <v>5.5809462511321297E-3</v>
      </c>
      <c r="V55" s="2">
        <v>1.1269796887586463E-2</v>
      </c>
      <c r="W55" s="2">
        <v>3.9750445654419394E-3</v>
      </c>
    </row>
    <row r="56" spans="1:23" x14ac:dyDescent="0.35">
      <c r="A56" t="s">
        <v>52</v>
      </c>
      <c r="B56" s="2">
        <v>6.8533186238129101E-5</v>
      </c>
      <c r="C56" s="2">
        <v>2.3671427298892136E-4</v>
      </c>
      <c r="D56" s="2">
        <v>1.6445480722402132E-4</v>
      </c>
      <c r="E56" s="2">
        <v>6.1418111310790474E-5</v>
      </c>
      <c r="F56" s="2">
        <v>1.4346729330949913E-4</v>
      </c>
      <c r="G56" s="2">
        <v>3.9808224158619941E-4</v>
      </c>
      <c r="H56" s="2">
        <v>2.4588587709737751E-5</v>
      </c>
      <c r="I56" s="55">
        <v>1.1904252471636694E-2</v>
      </c>
      <c r="J56" s="2">
        <v>7.1972388191045202E-4</v>
      </c>
      <c r="K56" s="2">
        <v>8.3335516039986392E-5</v>
      </c>
      <c r="L56" s="2">
        <v>5.7029558533509379E-5</v>
      </c>
      <c r="M56" s="2">
        <v>2.4313713862675657E-4</v>
      </c>
      <c r="N56" s="2">
        <v>8.7228719129318136E-3</v>
      </c>
      <c r="O56" s="2">
        <v>1.9072551224103926E-4</v>
      </c>
      <c r="P56" s="2">
        <v>7.8052289972521975E-4</v>
      </c>
      <c r="Q56" s="2">
        <v>4.319940094407747E-5</v>
      </c>
      <c r="R56" s="2">
        <v>1.2125146400483698E-3</v>
      </c>
      <c r="S56" s="2">
        <v>3.211637984143468E-4</v>
      </c>
      <c r="T56" s="2">
        <v>4.218607383887787E-4</v>
      </c>
      <c r="U56" s="2">
        <v>6.1227860242063599E-3</v>
      </c>
      <c r="V56" s="2">
        <v>6.1965476923131696E-4</v>
      </c>
      <c r="W56" s="2">
        <v>4.7506989353720939E-4</v>
      </c>
    </row>
    <row r="57" spans="1:23" x14ac:dyDescent="0.35">
      <c r="A57" t="s">
        <v>53</v>
      </c>
      <c r="B57" s="2">
        <v>3.2493327070675816E-5</v>
      </c>
      <c r="C57" s="2">
        <v>1.1223225880379319E-4</v>
      </c>
      <c r="D57" s="2">
        <v>8.1738287307464517E-5</v>
      </c>
      <c r="E57" s="2">
        <v>2.9119889041061005E-5</v>
      </c>
      <c r="F57" s="2">
        <v>6.8021493546969168E-5</v>
      </c>
      <c r="G57" s="2">
        <v>1.0529239016134427E-4</v>
      </c>
      <c r="H57" s="2">
        <v>1.1658074963600574E-5</v>
      </c>
      <c r="I57" s="55">
        <v>5.6441089394087922E-3</v>
      </c>
      <c r="J57" s="2">
        <v>1.3044916904702013E-4</v>
      </c>
      <c r="K57" s="2">
        <v>3.9132514482668535E-5</v>
      </c>
      <c r="L57" s="2">
        <v>2.703916452515077E-5</v>
      </c>
      <c r="M57" s="2">
        <v>1.1527750279954182E-4</v>
      </c>
      <c r="N57" s="2">
        <v>4.4835176726917524E-3</v>
      </c>
      <c r="O57" s="2">
        <v>6.6454523180959789E-5</v>
      </c>
      <c r="P57" s="2">
        <v>3.7006576315889409E-4</v>
      </c>
      <c r="Q57" s="2">
        <v>2.0481934974624204E-5</v>
      </c>
      <c r="R57" s="2">
        <v>5.7488403705874432E-4</v>
      </c>
      <c r="S57" s="2">
        <v>1.6813576188486835E-4</v>
      </c>
      <c r="T57" s="2">
        <v>2.2991394230306315E-4</v>
      </c>
      <c r="U57" s="2">
        <v>6.1227860242063599E-3</v>
      </c>
      <c r="V57" s="2">
        <v>3.2535699410086332E-4</v>
      </c>
      <c r="W57" s="2">
        <v>2.2472981924124918E-4</v>
      </c>
    </row>
    <row r="58" spans="1:23" x14ac:dyDescent="0.35">
      <c r="A58" t="s">
        <v>54</v>
      </c>
      <c r="B58" s="2">
        <v>1.5622617777246014E-3</v>
      </c>
      <c r="C58" s="2">
        <v>1.0955485315283957E-3</v>
      </c>
      <c r="D58" s="2">
        <v>1.3751976421071223E-3</v>
      </c>
      <c r="E58" s="2">
        <v>1.8487545837919E-4</v>
      </c>
      <c r="F58" s="2">
        <v>1.26111735817156E-4</v>
      </c>
      <c r="G58" s="2">
        <v>6.3004481765181069E-4</v>
      </c>
      <c r="H58" s="2">
        <v>3.3955986158018035E-5</v>
      </c>
      <c r="I58" s="55">
        <v>1.7592788343944472E-2</v>
      </c>
      <c r="J58" s="2">
        <v>0</v>
      </c>
      <c r="K58" s="2">
        <v>3.997247154042306E-4</v>
      </c>
      <c r="L58" s="2">
        <v>1.1439813652401957E-4</v>
      </c>
      <c r="M58" s="2">
        <v>1.6143321476338197E-3</v>
      </c>
      <c r="N58" s="2">
        <v>7.7590789117463069E-3</v>
      </c>
      <c r="O58" s="2">
        <v>0</v>
      </c>
      <c r="P58" s="2">
        <v>1.5603992238662819E-3</v>
      </c>
      <c r="Q58" s="2">
        <v>9.5094360289099526E-4</v>
      </c>
      <c r="R58" s="2">
        <v>5.1985053510883493E-4</v>
      </c>
      <c r="S58" s="2">
        <v>1.0607704447781724E-3</v>
      </c>
      <c r="T58" s="2">
        <v>3.4046279270353165E-3</v>
      </c>
      <c r="U58" s="2">
        <v>6.1121323426499802E-4</v>
      </c>
      <c r="V58" s="2">
        <v>4.7407071746331944E-3</v>
      </c>
      <c r="W58" s="2">
        <v>4.4849652369909239E-3</v>
      </c>
    </row>
    <row r="59" spans="1:23" x14ac:dyDescent="0.35">
      <c r="A59" t="s">
        <v>55</v>
      </c>
      <c r="B59" s="2">
        <v>4.1076714875713208E-4</v>
      </c>
      <c r="C59" s="2">
        <v>2.0051390707998794E-3</v>
      </c>
      <c r="D59" s="2">
        <v>3.9748781611202225E-3</v>
      </c>
      <c r="E59" s="2">
        <v>5.4020801406826731E-4</v>
      </c>
      <c r="F59" s="2">
        <v>8.4496749032637463E-4</v>
      </c>
      <c r="G59" s="2">
        <v>4.4608300810619736E-4</v>
      </c>
      <c r="H59" s="2">
        <v>1.0110770078765331E-4</v>
      </c>
      <c r="I59" s="55">
        <v>1.4365735577688655E-2</v>
      </c>
      <c r="J59" s="2">
        <v>0</v>
      </c>
      <c r="K59" s="2">
        <v>1.7315165366034595E-4</v>
      </c>
      <c r="L59" s="2">
        <v>1.442880016793821E-4</v>
      </c>
      <c r="M59" s="2">
        <v>1.6574193682525992E-3</v>
      </c>
      <c r="N59" s="2">
        <v>4.7348975388171672E-3</v>
      </c>
      <c r="O59" s="2">
        <v>2.5909213580489566E-6</v>
      </c>
      <c r="P59" s="2">
        <v>7.5980418233824356E-4</v>
      </c>
      <c r="Q59" s="2">
        <v>1.4634819343839975E-3</v>
      </c>
      <c r="R59" s="2">
        <v>4.8107163351306494E-3</v>
      </c>
      <c r="S59" s="2">
        <v>7.5822658764907944E-4</v>
      </c>
      <c r="T59" s="2">
        <v>2.9996728395533549E-3</v>
      </c>
      <c r="U59" s="2">
        <v>5.4495138392444002E-5</v>
      </c>
      <c r="V59" s="2">
        <v>2.0858999918326199E-3</v>
      </c>
      <c r="W59" s="2">
        <v>3.0527728288790978E-3</v>
      </c>
    </row>
    <row r="60" spans="1:23" x14ac:dyDescent="0.35">
      <c r="A60" t="s">
        <v>56</v>
      </c>
      <c r="B60" s="2">
        <v>2.9741955216686993E-7</v>
      </c>
      <c r="C60" s="2">
        <v>3.405443311488753E-7</v>
      </c>
      <c r="D60" s="2">
        <v>4.2201916765652756E-6</v>
      </c>
      <c r="E60" s="2">
        <v>7.0922776989134305E-8</v>
      </c>
      <c r="F60" s="2">
        <v>2.3071229350161566E-8</v>
      </c>
      <c r="G60" s="2">
        <v>2.2964268691926465E-9</v>
      </c>
      <c r="H60" s="2">
        <v>1.5328174761083117E-8</v>
      </c>
      <c r="I60" s="55">
        <v>1.8653194162863914E-5</v>
      </c>
      <c r="J60" s="2">
        <v>0</v>
      </c>
      <c r="K60" s="2">
        <v>1.4761841688574309E-7</v>
      </c>
      <c r="L60" s="2">
        <v>2.8989503934936522E-7</v>
      </c>
      <c r="M60" s="2">
        <v>8.0986573978068929E-7</v>
      </c>
      <c r="N60" s="2">
        <v>8.0443243991080703E-7</v>
      </c>
      <c r="O60" s="2">
        <v>0</v>
      </c>
      <c r="P60" s="2">
        <v>6.7209601219814316E-7</v>
      </c>
      <c r="Q60" s="2">
        <v>6.5568333082493726E-7</v>
      </c>
      <c r="R60" s="2">
        <v>7.5673327702887811E-6</v>
      </c>
      <c r="S60" s="2">
        <v>9.897438397813935E-8</v>
      </c>
      <c r="T60" s="2">
        <v>3.226111635194867E-6</v>
      </c>
      <c r="U60" s="2">
        <v>1.6644941734215199E-5</v>
      </c>
      <c r="V60" s="2">
        <v>2.6417760265148148E-7</v>
      </c>
      <c r="W60" s="2">
        <v>8.6265054899262032E-7</v>
      </c>
    </row>
    <row r="61" spans="1:23" x14ac:dyDescent="0.35">
      <c r="A61" t="s">
        <v>57</v>
      </c>
      <c r="B61" s="2">
        <v>9.9466621243031067E-6</v>
      </c>
      <c r="C61" s="2">
        <v>2.2831551331034475E-6</v>
      </c>
      <c r="D61" s="2">
        <v>4.0317226541645091E-6</v>
      </c>
      <c r="E61" s="2">
        <v>8.0616848721413253E-6</v>
      </c>
      <c r="F61" s="2">
        <v>1.7567892058106853E-5</v>
      </c>
      <c r="G61" s="2">
        <v>6.5666211266288596E-7</v>
      </c>
      <c r="H61" s="2">
        <v>1.7897162575510684E-6</v>
      </c>
      <c r="I61" s="55">
        <v>7.6997330837977177E-4</v>
      </c>
      <c r="J61" s="2">
        <v>0</v>
      </c>
      <c r="K61" s="2">
        <v>1.6213738083380596E-5</v>
      </c>
      <c r="L61" s="2">
        <v>1.9422539466750785E-6</v>
      </c>
      <c r="M61" s="2">
        <v>1.7483399656065496E-4</v>
      </c>
      <c r="N61" s="2">
        <v>7.0398515432631186E-5</v>
      </c>
      <c r="O61" s="2">
        <v>0</v>
      </c>
      <c r="P61" s="2">
        <v>2.8335835174758635E-5</v>
      </c>
      <c r="Q61" s="2">
        <v>2.5732771782704138E-5</v>
      </c>
      <c r="R61" s="2">
        <v>3.0960437735519586E-5</v>
      </c>
      <c r="S61" s="2">
        <v>3.723024557431412E-5</v>
      </c>
      <c r="T61" s="2">
        <v>1.5204443016738429E-4</v>
      </c>
      <c r="U61" s="2">
        <v>-1.03354850068522E-4</v>
      </c>
      <c r="V61" s="2">
        <v>1.3892130800468065E-4</v>
      </c>
      <c r="W61" s="2">
        <v>1.7752873038565427E-5</v>
      </c>
    </row>
    <row r="62" spans="1:23" x14ac:dyDescent="0.35">
      <c r="A62" t="s">
        <v>58</v>
      </c>
      <c r="B62" s="2">
        <v>2.6465853092167904E-4</v>
      </c>
      <c r="C62" s="2">
        <v>1.1947859529244352E-3</v>
      </c>
      <c r="D62" s="2">
        <v>4.2920846943644858E-4</v>
      </c>
      <c r="E62" s="2">
        <v>2.9718940498392882E-5</v>
      </c>
      <c r="F62" s="2">
        <v>5.4902978628631769E-5</v>
      </c>
      <c r="G62" s="2">
        <v>3.8712186342164475E-5</v>
      </c>
      <c r="H62" s="2">
        <v>3.5447956011687501E-6</v>
      </c>
      <c r="I62" s="55">
        <v>0.11486653105116103</v>
      </c>
      <c r="J62" s="2">
        <v>0</v>
      </c>
      <c r="K62" s="2">
        <v>1.5219205116061526E-4</v>
      </c>
      <c r="L62" s="2">
        <v>2.8564632562816912E-5</v>
      </c>
      <c r="M62" s="2">
        <v>8.0766499356701266E-4</v>
      </c>
      <c r="N62" s="2">
        <v>7.0731130783886851E-3</v>
      </c>
      <c r="O62" s="2">
        <v>1.5570582780911689E-5</v>
      </c>
      <c r="P62" s="2">
        <v>3.0159290221152629E-4</v>
      </c>
      <c r="Q62" s="2">
        <v>3.5019181442603407E-4</v>
      </c>
      <c r="R62" s="2">
        <v>5.1511407392954988E-4</v>
      </c>
      <c r="S62" s="2">
        <v>1.5282300357406576E-3</v>
      </c>
      <c r="T62" s="2">
        <v>1.1823927427707661E-3</v>
      </c>
      <c r="U62" s="2">
        <v>1.66669984423415E-4</v>
      </c>
      <c r="V62" s="2">
        <v>2.9667608164581382E-3</v>
      </c>
      <c r="W62" s="2">
        <v>3.5833330015204706E-3</v>
      </c>
    </row>
    <row r="63" spans="1:23" x14ac:dyDescent="0.35">
      <c r="A63" t="s">
        <v>59</v>
      </c>
      <c r="B63" s="2">
        <v>1.1140879629460755E-4</v>
      </c>
      <c r="C63" s="2">
        <v>4.6363879950064938E-4</v>
      </c>
      <c r="D63" s="2">
        <v>1.7258997772610473E-4</v>
      </c>
      <c r="E63" s="2">
        <v>1.3039354179864195E-5</v>
      </c>
      <c r="F63" s="2">
        <v>2.4088994151960367E-5</v>
      </c>
      <c r="G63" s="2">
        <v>7.2547363970994848E-6</v>
      </c>
      <c r="H63" s="2">
        <v>1.5552992321971742E-6</v>
      </c>
      <c r="I63" s="55">
        <v>4.801162940849845E-2</v>
      </c>
      <c r="J63" s="2">
        <v>0</v>
      </c>
      <c r="K63" s="2">
        <v>2.7785042741951213E-5</v>
      </c>
      <c r="L63" s="2">
        <v>1.2532895007626313E-5</v>
      </c>
      <c r="M63" s="2">
        <v>2.5653875158110681E-4</v>
      </c>
      <c r="N63" s="2">
        <v>3.0582357277132584E-3</v>
      </c>
      <c r="O63" s="2">
        <v>5.6511761863420175E-6</v>
      </c>
      <c r="P63" s="2">
        <v>1.3232534939715515E-4</v>
      </c>
      <c r="Q63" s="2">
        <v>1.0479218372378352E-4</v>
      </c>
      <c r="R63" s="2">
        <v>2.2600922981636486E-4</v>
      </c>
      <c r="S63" s="2">
        <v>4.7623029437256068E-4</v>
      </c>
      <c r="T63" s="2">
        <v>2.1333203608973192E-4</v>
      </c>
      <c r="U63" s="2">
        <v>1.5877699376620801E-4</v>
      </c>
      <c r="V63" s="2">
        <v>8.5177672920376502E-4</v>
      </c>
      <c r="W63" s="2">
        <v>1.0855332781530647E-3</v>
      </c>
    </row>
    <row r="64" spans="1:23" x14ac:dyDescent="0.35">
      <c r="A64" t="s">
        <v>60</v>
      </c>
      <c r="B64" s="2">
        <v>5.5395277409745782E-4</v>
      </c>
      <c r="C64" s="2">
        <v>8.9147864500740655E-4</v>
      </c>
      <c r="D64" s="2">
        <v>3.2821721470438219E-3</v>
      </c>
      <c r="E64" s="2">
        <v>6.5685863777473436E-5</v>
      </c>
      <c r="F64" s="2">
        <v>1.3670418793940124E-2</v>
      </c>
      <c r="G64" s="2">
        <v>3.2794722026940047E-4</v>
      </c>
      <c r="H64" s="2">
        <v>1.9456645913632752E-5</v>
      </c>
      <c r="I64" s="55">
        <v>1.3644380528349345E-2</v>
      </c>
      <c r="J64" s="2">
        <v>2.625020699633462E-7</v>
      </c>
      <c r="K64" s="2">
        <v>8.3128894443332843E-5</v>
      </c>
      <c r="L64" s="2">
        <v>2.4254464868199237E-4</v>
      </c>
      <c r="M64" s="2">
        <v>2.2089360149193005E-3</v>
      </c>
      <c r="N64" s="2">
        <v>4.7216173947520349E-3</v>
      </c>
      <c r="O64" s="2">
        <v>2.5314066044925983E-5</v>
      </c>
      <c r="P64" s="2">
        <v>5.5695592508809243E-4</v>
      </c>
      <c r="Q64" s="2">
        <v>2.9472072461240468E-3</v>
      </c>
      <c r="R64" s="2">
        <v>5.6868169808114623E-3</v>
      </c>
      <c r="S64" s="2">
        <v>3.2690397305630359E-3</v>
      </c>
      <c r="T64" s="2">
        <v>2.5023746277403796E-3</v>
      </c>
      <c r="U64" s="2">
        <v>4.0330555097684798E-4</v>
      </c>
      <c r="V64" s="2">
        <v>5.7397400796688506E-3</v>
      </c>
      <c r="W64" s="2">
        <v>7.9750552922640359E-4</v>
      </c>
    </row>
    <row r="65" spans="1:23" x14ac:dyDescent="0.35">
      <c r="A65" t="s">
        <v>61</v>
      </c>
      <c r="B65" s="2">
        <v>2.6944481750171695E-5</v>
      </c>
      <c r="C65" s="2">
        <v>2.0093017144913363E-4</v>
      </c>
      <c r="D65" s="2">
        <v>1.0307652064752333E-3</v>
      </c>
      <c r="E65" s="2">
        <v>6.786936129022965E-6</v>
      </c>
      <c r="F65" s="2">
        <v>5.4451907438560633E-4</v>
      </c>
      <c r="G65" s="2">
        <v>9.495369018933381E-5</v>
      </c>
      <c r="H65" s="2">
        <v>8.0952755825446993E-7</v>
      </c>
      <c r="I65" s="55">
        <v>9.2646282926300491E-3</v>
      </c>
      <c r="J65" s="2">
        <v>0</v>
      </c>
      <c r="K65" s="2">
        <v>1.4462013059128362E-5</v>
      </c>
      <c r="L65" s="2">
        <v>2.793667321915756E-5</v>
      </c>
      <c r="M65" s="2">
        <v>1.3263912189442892E-4</v>
      </c>
      <c r="N65" s="2">
        <v>2.3724649312615652E-3</v>
      </c>
      <c r="O65" s="2">
        <v>8.5974639608591768E-6</v>
      </c>
      <c r="P65" s="2">
        <v>6.8864860427579863E-5</v>
      </c>
      <c r="Q65" s="2">
        <v>5.2034490478017058E-5</v>
      </c>
      <c r="R65" s="2">
        <v>2.2213009983525879E-3</v>
      </c>
      <c r="S65" s="2">
        <v>1.2842520486644663E-4</v>
      </c>
      <c r="T65" s="2">
        <v>3.4369087413384513E-4</v>
      </c>
      <c r="U65" s="2">
        <v>5.8864227522988701E-5</v>
      </c>
      <c r="V65" s="2">
        <v>3.5076354537076637E-4</v>
      </c>
      <c r="W65" s="2">
        <v>5.2542621025203969E-4</v>
      </c>
    </row>
    <row r="66" spans="1:23" x14ac:dyDescent="0.35">
      <c r="A66" t="s">
        <v>62</v>
      </c>
      <c r="B66" s="2">
        <v>2.6204797917124453E-4</v>
      </c>
      <c r="C66" s="2">
        <v>5.4134926617426698E-4</v>
      </c>
      <c r="D66" s="2">
        <v>2.6906373245711005E-3</v>
      </c>
      <c r="E66" s="2">
        <v>9.8712770802288262E-5</v>
      </c>
      <c r="F66" s="2">
        <v>1.7565046225414163E-3</v>
      </c>
      <c r="G66" s="2">
        <v>5.1312651625797759E-4</v>
      </c>
      <c r="H66" s="2">
        <v>2.6473026428107368E-5</v>
      </c>
      <c r="I66" s="55">
        <v>8.9470096385399264E-3</v>
      </c>
      <c r="J66" s="2">
        <v>3.8018728325115046E-3</v>
      </c>
      <c r="K66" s="2">
        <v>1.1885343011049831E-4</v>
      </c>
      <c r="L66" s="2">
        <v>9.7670083728279848E-5</v>
      </c>
      <c r="M66" s="2">
        <v>1.0939315557479241E-3</v>
      </c>
      <c r="N66" s="2">
        <v>2.1007206749248386E-3</v>
      </c>
      <c r="O66" s="2">
        <v>2.446038553714954E-4</v>
      </c>
      <c r="P66" s="2">
        <v>5.1435773606496333E-4</v>
      </c>
      <c r="Q66" s="2">
        <v>2.0943448096048829E-3</v>
      </c>
      <c r="R66" s="2">
        <v>3.2564250788453099E-3</v>
      </c>
      <c r="S66" s="2">
        <v>3.7549665507069057E-4</v>
      </c>
      <c r="T66" s="2">
        <v>2.0305104650880194E-3</v>
      </c>
      <c r="U66" s="2">
        <v>5.0139090910257697E-5</v>
      </c>
      <c r="V66" s="2">
        <v>1.1372306971039667E-3</v>
      </c>
      <c r="W66" s="2">
        <v>1.4211925330055663E-3</v>
      </c>
    </row>
    <row r="67" spans="1:23" x14ac:dyDescent="0.35">
      <c r="A67" t="s">
        <v>63</v>
      </c>
      <c r="B67" s="2">
        <v>2.3413060465723598E-2</v>
      </c>
      <c r="C67" s="2">
        <v>7.9971898521734336E-2</v>
      </c>
      <c r="D67" s="2">
        <v>0.54981155314232799</v>
      </c>
      <c r="E67" s="2">
        <v>3.1113598816894319E-2</v>
      </c>
      <c r="F67" s="2">
        <v>7.9219446866003133E-3</v>
      </c>
      <c r="G67" s="2">
        <v>0.23775959017201959</v>
      </c>
      <c r="H67" s="2">
        <v>5.4604611975165593E-3</v>
      </c>
      <c r="I67" s="55">
        <v>1.8541053971728452</v>
      </c>
      <c r="J67" s="2">
        <v>0</v>
      </c>
      <c r="K67" s="2">
        <v>9.4402737681096166E-3</v>
      </c>
      <c r="L67" s="2">
        <v>2.3997589308999904E-3</v>
      </c>
      <c r="M67" s="2">
        <v>0.10965880603174283</v>
      </c>
      <c r="N67" s="2">
        <v>9.7346199338476644</v>
      </c>
      <c r="O67" s="2">
        <v>0</v>
      </c>
      <c r="P67" s="2">
        <v>5.0817196161883127E-2</v>
      </c>
      <c r="Q67" s="2">
        <v>8.0281218673382407E-2</v>
      </c>
      <c r="R67" s="2">
        <v>6.906291420625417E-2</v>
      </c>
      <c r="S67" s="2">
        <v>0.59405050882656951</v>
      </c>
      <c r="T67" s="2">
        <v>0.1255313432815898</v>
      </c>
      <c r="U67" s="2">
        <v>9.3484004952904605E-4</v>
      </c>
      <c r="V67" s="2">
        <v>0.69172410180916888</v>
      </c>
      <c r="W67" s="2">
        <v>0.86556243042876813</v>
      </c>
    </row>
    <row r="68" spans="1:23" x14ac:dyDescent="0.35">
      <c r="A68" t="s">
        <v>64</v>
      </c>
      <c r="B68" s="2">
        <v>2.381958316875243</v>
      </c>
      <c r="C68" s="2">
        <v>0.93516261199412898</v>
      </c>
      <c r="D68" s="2">
        <v>1.1436669966392614</v>
      </c>
      <c r="E68" s="2">
        <v>2.1776134443026529</v>
      </c>
      <c r="F68" s="2">
        <v>0.26634622381413342</v>
      </c>
      <c r="G68" s="2">
        <v>0.89287585708328732</v>
      </c>
      <c r="H68" s="2">
        <v>0.26425189396291443</v>
      </c>
      <c r="I68" s="55">
        <v>7.1457974238217021</v>
      </c>
      <c r="J68" s="2">
        <v>1.5740149403606907</v>
      </c>
      <c r="K68" s="2">
        <v>0.25876397024185283</v>
      </c>
      <c r="L68" s="2">
        <v>1.0209403951403666</v>
      </c>
      <c r="M68" s="2">
        <v>2.5783595524930187</v>
      </c>
      <c r="N68" s="2">
        <v>22.783091204851054</v>
      </c>
      <c r="O68" s="2">
        <v>1.9971928549477003</v>
      </c>
      <c r="P68" s="2">
        <v>0.21509410158088979</v>
      </c>
      <c r="Q68" s="2">
        <v>19.551129008322025</v>
      </c>
      <c r="R68" s="2">
        <v>2.21694481549161</v>
      </c>
      <c r="S68" s="2">
        <v>6.7657700589846659</v>
      </c>
      <c r="T68" s="2">
        <v>0.67350307147547095</v>
      </c>
      <c r="U68" s="2">
        <v>1.00784210331106E-2</v>
      </c>
      <c r="V68" s="2">
        <v>7.409417984737507</v>
      </c>
      <c r="W68" s="2">
        <v>14.377997531466804</v>
      </c>
    </row>
    <row r="69" spans="1:23" x14ac:dyDescent="0.35">
      <c r="A69" t="s">
        <v>65</v>
      </c>
      <c r="B69" s="2">
        <v>1.9877384030443285E-4</v>
      </c>
      <c r="C69" s="2">
        <v>9.2949927125350097E-4</v>
      </c>
      <c r="D69" s="2">
        <v>2.8397684152954E-3</v>
      </c>
      <c r="E69" s="2">
        <v>1.0273784405259866E-4</v>
      </c>
      <c r="F69" s="2">
        <v>6.0366931858460188E-4</v>
      </c>
      <c r="G69" s="2">
        <v>3.1869465821889043E-4</v>
      </c>
      <c r="H69" s="2">
        <v>1.9768868327099261E-5</v>
      </c>
      <c r="I69" s="55">
        <v>5.6644199352683189E-3</v>
      </c>
      <c r="J69" s="2">
        <v>0</v>
      </c>
      <c r="K69" s="2">
        <v>1.1985476584021749E-4</v>
      </c>
      <c r="L69" s="2">
        <v>1.0308353948633294E-4</v>
      </c>
      <c r="M69" s="2">
        <v>1.1532888547601838E-3</v>
      </c>
      <c r="N69" s="2">
        <v>2.1507690671915629E-3</v>
      </c>
      <c r="O69" s="2">
        <v>0</v>
      </c>
      <c r="P69" s="2">
        <v>5.4286649475248977E-4</v>
      </c>
      <c r="Q69" s="2">
        <v>7.3672003855904643E-4</v>
      </c>
      <c r="R69" s="2">
        <v>3.4369154851276121E-3</v>
      </c>
      <c r="S69" s="2">
        <v>3.9630890844376249E-4</v>
      </c>
      <c r="T69" s="2">
        <v>2.1430534070967316E-3</v>
      </c>
      <c r="U69" s="2">
        <v>3.00764262150407E-5</v>
      </c>
      <c r="V69" s="2">
        <v>1.2002627723359212E-3</v>
      </c>
      <c r="W69" s="2">
        <v>1.4107072883525135E-3</v>
      </c>
    </row>
    <row r="70" spans="1:23" x14ac:dyDescent="0.35">
      <c r="A70" t="s">
        <v>66</v>
      </c>
      <c r="B70" s="2">
        <v>1.069687480607171E-2</v>
      </c>
      <c r="C70" s="2">
        <v>2.5323888458958367E-2</v>
      </c>
      <c r="D70" s="2">
        <v>3.7281742036709954E-2</v>
      </c>
      <c r="E70" s="2">
        <v>2.5846530424366566E-2</v>
      </c>
      <c r="F70" s="2">
        <v>3.0994952836095897E-3</v>
      </c>
      <c r="G70" s="2">
        <v>5.5267652462469494E-3</v>
      </c>
      <c r="H70" s="2">
        <v>4.9967286896732332E-3</v>
      </c>
      <c r="I70" s="55">
        <v>0.20285225672085988</v>
      </c>
      <c r="J70" s="2">
        <v>1.4840089189234849E-2</v>
      </c>
      <c r="K70" s="2">
        <v>6.3399997223015118E-3</v>
      </c>
      <c r="L70" s="2">
        <v>3.210761294369654E-3</v>
      </c>
      <c r="M70" s="2">
        <v>8.6273135291425176E-2</v>
      </c>
      <c r="N70" s="2">
        <v>1.1150017443562243</v>
      </c>
      <c r="O70" s="2">
        <v>0</v>
      </c>
      <c r="P70" s="2">
        <v>6.8066510593629247E-3</v>
      </c>
      <c r="Q70" s="2">
        <v>1.3829903685626956</v>
      </c>
      <c r="R70" s="2">
        <v>7.1011572404331591E-2</v>
      </c>
      <c r="S70" s="2">
        <v>3.7104112335071708E-2</v>
      </c>
      <c r="T70" s="2">
        <v>2.6487947923939128E-2</v>
      </c>
      <c r="U70" s="2">
        <v>2.5541320582902197E-4</v>
      </c>
      <c r="V70" s="2">
        <v>7.1265398459434998E-2</v>
      </c>
      <c r="W70" s="2">
        <v>0.32348637043563433</v>
      </c>
    </row>
    <row r="71" spans="1:23" x14ac:dyDescent="0.35">
      <c r="A71" t="s">
        <v>67</v>
      </c>
      <c r="B71" s="2">
        <v>4.7501687734488171E-3</v>
      </c>
      <c r="C71" s="2">
        <v>2.1665535318531682E-3</v>
      </c>
      <c r="D71" s="2">
        <v>1.1127617435251726E-2</v>
      </c>
      <c r="E71" s="2">
        <v>2.0701842390410358E-3</v>
      </c>
      <c r="F71" s="2">
        <v>4.4106940269514243E-3</v>
      </c>
      <c r="G71" s="2">
        <v>5.5607075681887361E-4</v>
      </c>
      <c r="H71" s="2">
        <v>4.6903956306154626E-4</v>
      </c>
      <c r="I71" s="55">
        <v>0.10393342617015799</v>
      </c>
      <c r="J71" s="2">
        <v>1.525652248967374E-3</v>
      </c>
      <c r="K71" s="2">
        <v>1.6890238420911802E-3</v>
      </c>
      <c r="L71" s="2">
        <v>9.5832762654918312E-4</v>
      </c>
      <c r="M71" s="2">
        <v>2.0166525752518757E-2</v>
      </c>
      <c r="N71" s="2">
        <v>7.7857227585530653E-2</v>
      </c>
      <c r="O71" s="2">
        <v>9.0886914086407434E-5</v>
      </c>
      <c r="P71" s="2">
        <v>2.0316059514939337E-3</v>
      </c>
      <c r="Q71" s="2">
        <v>7.1132709789536175E-2</v>
      </c>
      <c r="R71" s="2">
        <v>2.1195082848140787E-2</v>
      </c>
      <c r="S71" s="2">
        <v>3.8460032859469889E-3</v>
      </c>
      <c r="T71" s="2">
        <v>7.9059543637268227E-3</v>
      </c>
      <c r="U71" s="2">
        <v>4.3844261513475898E-4</v>
      </c>
      <c r="V71" s="2">
        <v>7.8943760964964773E-3</v>
      </c>
      <c r="W71" s="2">
        <v>1.4975078469892296E-2</v>
      </c>
    </row>
    <row r="72" spans="1:23" x14ac:dyDescent="0.35">
      <c r="A72" t="s">
        <v>68</v>
      </c>
      <c r="B72" s="2">
        <v>2.1316277716383653E-5</v>
      </c>
      <c r="C72" s="2">
        <v>3.857665767928939E-5</v>
      </c>
      <c r="D72" s="2">
        <v>2.1002695096485727E-4</v>
      </c>
      <c r="E72" s="2">
        <v>7.5984069753186974E-6</v>
      </c>
      <c r="F72" s="2">
        <v>4.4646889404947571E-5</v>
      </c>
      <c r="G72" s="2">
        <v>2.3570396442886748E-5</v>
      </c>
      <c r="H72" s="2">
        <v>1.4620893437659053E-6</v>
      </c>
      <c r="I72" s="55">
        <v>7.4021711981599127E-4</v>
      </c>
      <c r="J72" s="2">
        <v>0</v>
      </c>
      <c r="K72" s="2">
        <v>8.8049483689863312E-6</v>
      </c>
      <c r="L72" s="2">
        <v>7.6239743270501349E-6</v>
      </c>
      <c r="M72" s="2">
        <v>8.3161813698303858E-5</v>
      </c>
      <c r="N72" s="2">
        <v>1.5906912231953435E-4</v>
      </c>
      <c r="O72" s="2">
        <v>0</v>
      </c>
      <c r="P72" s="2">
        <v>4.0149962250349488E-5</v>
      </c>
      <c r="Q72" s="2">
        <v>3.7621606148767197E-5</v>
      </c>
      <c r="R72" s="2">
        <v>2.5419146018291333E-4</v>
      </c>
      <c r="S72" s="2">
        <v>2.9310682952995598E-5</v>
      </c>
      <c r="T72" s="2">
        <v>1.5849847840516778E-4</v>
      </c>
      <c r="U72" s="2">
        <v>5.3141989622323797E-5</v>
      </c>
      <c r="V72" s="2">
        <v>8.8770453630148329E-5</v>
      </c>
      <c r="W72" s="2">
        <v>7.8024393227793328E-5</v>
      </c>
    </row>
    <row r="73" spans="1:23" x14ac:dyDescent="0.35">
      <c r="A73" t="s">
        <v>69</v>
      </c>
      <c r="B73" s="2">
        <v>2.137046491843435E-3</v>
      </c>
      <c r="C73" s="2">
        <v>2.009749846506211E-3</v>
      </c>
      <c r="D73" s="2">
        <v>1.19485442088667E-2</v>
      </c>
      <c r="E73" s="2">
        <v>1.6336131749113024E-3</v>
      </c>
      <c r="F73" s="2">
        <v>9.9336711210856374E-4</v>
      </c>
      <c r="G73" s="2">
        <v>1.119168855534379E-2</v>
      </c>
      <c r="H73" s="2">
        <v>3.6924336364763902E-4</v>
      </c>
      <c r="I73" s="55">
        <v>2.9041385895744839E-2</v>
      </c>
      <c r="J73" s="2">
        <v>0</v>
      </c>
      <c r="K73" s="2">
        <v>2.0324566442770538E-3</v>
      </c>
      <c r="L73" s="2">
        <v>1.0290271101634236E-3</v>
      </c>
      <c r="M73" s="2">
        <v>2.1666838526979624E-2</v>
      </c>
      <c r="N73" s="2">
        <v>6.0643658456522809E-2</v>
      </c>
      <c r="O73" s="2">
        <v>4.182688158860394E-3</v>
      </c>
      <c r="P73" s="2">
        <v>2.1814363098852916E-3</v>
      </c>
      <c r="Q73" s="2">
        <v>2.1150691157872735E-2</v>
      </c>
      <c r="R73" s="2">
        <v>2.2758724937767739E-2</v>
      </c>
      <c r="S73" s="2">
        <v>1.5756886804063883E-2</v>
      </c>
      <c r="T73" s="2">
        <v>8.4892067666716645E-3</v>
      </c>
      <c r="U73" s="2">
        <v>1.14093799910082E-4</v>
      </c>
      <c r="V73" s="2">
        <v>2.250069888212557E-2</v>
      </c>
      <c r="W73" s="2">
        <v>1.3033605995371315E-2</v>
      </c>
    </row>
    <row r="74" spans="1:23" x14ac:dyDescent="0.35">
      <c r="A74" t="s">
        <v>70</v>
      </c>
      <c r="B74" s="2">
        <v>1.5935813494160382E-3</v>
      </c>
      <c r="C74" s="2">
        <v>7.4633157245310635E-3</v>
      </c>
      <c r="D74" s="2">
        <v>2.3200696006416763E-2</v>
      </c>
      <c r="E74" s="2">
        <v>3.0216627519362421E-3</v>
      </c>
      <c r="F74" s="2">
        <v>4.9319332778849879E-3</v>
      </c>
      <c r="G74" s="2">
        <v>2.6037115718241517E-3</v>
      </c>
      <c r="H74" s="2">
        <v>2.8928416393754096E-4</v>
      </c>
      <c r="I74" s="55">
        <v>4.4802106734706457E-2</v>
      </c>
      <c r="J74" s="2">
        <v>0</v>
      </c>
      <c r="K74" s="2">
        <v>1.0960229953123327E-3</v>
      </c>
      <c r="L74" s="2">
        <v>8.4218482394772586E-4</v>
      </c>
      <c r="M74" s="2">
        <v>9.7508832646446032E-3</v>
      </c>
      <c r="N74" s="2">
        <v>0.10805026160773283</v>
      </c>
      <c r="O74" s="2">
        <v>2.382670499339461E-2</v>
      </c>
      <c r="P74" s="2">
        <v>4.4345065706189448E-3</v>
      </c>
      <c r="Q74" s="2">
        <v>1.8708546264045472E-2</v>
      </c>
      <c r="R74" s="2">
        <v>2.807934299878375E-2</v>
      </c>
      <c r="S74" s="2">
        <v>3.4046594220320074E-3</v>
      </c>
      <c r="T74" s="2">
        <v>1.7508586388864013E-2</v>
      </c>
      <c r="U74" s="2">
        <v>2.9117302293259099E-5</v>
      </c>
      <c r="V74" s="2">
        <v>1.0159504360875706E-2</v>
      </c>
      <c r="W74" s="2">
        <v>2.0548219642730237E-2</v>
      </c>
    </row>
    <row r="75" spans="1:23" x14ac:dyDescent="0.35">
      <c r="A75" t="s">
        <v>71</v>
      </c>
      <c r="B75" s="2">
        <v>2.2894021247565808E-5</v>
      </c>
      <c r="C75" s="2">
        <v>1.4030946973378456E-4</v>
      </c>
      <c r="D75" s="2">
        <v>6.3928933286220999E-5</v>
      </c>
      <c r="E75" s="2">
        <v>5.7666820755509116E-6</v>
      </c>
      <c r="F75" s="2">
        <v>1.3206580260177825E-5</v>
      </c>
      <c r="G75" s="2">
        <v>8.8371058580162498E-6</v>
      </c>
      <c r="H75" s="2">
        <v>6.8783438816928834E-7</v>
      </c>
      <c r="I75" s="55">
        <v>7.8719122879741463E-3</v>
      </c>
      <c r="J75" s="2">
        <v>0</v>
      </c>
      <c r="K75" s="2">
        <v>1.2618775098752481E-5</v>
      </c>
      <c r="L75" s="2">
        <v>8.9898434261392222E-6</v>
      </c>
      <c r="M75" s="2">
        <v>1.1271098722802826E-4</v>
      </c>
      <c r="N75" s="2">
        <v>1.1990839582984502E-3</v>
      </c>
      <c r="O75" s="2">
        <v>0</v>
      </c>
      <c r="P75" s="2">
        <v>5.8520558511418322E-5</v>
      </c>
      <c r="Q75" s="2">
        <v>4.4212345282996296E-5</v>
      </c>
      <c r="R75" s="2">
        <v>7.5229181248541801E-4</v>
      </c>
      <c r="S75" s="2">
        <v>6.1956825146268561E-5</v>
      </c>
      <c r="T75" s="2">
        <v>6.0765239899802936E-5</v>
      </c>
      <c r="U75" s="2">
        <v>5.8864227522988701E-5</v>
      </c>
      <c r="V75" s="2">
        <v>1.4293132719497194E-4</v>
      </c>
      <c r="W75" s="2">
        <v>1.796718013950337E-4</v>
      </c>
    </row>
    <row r="76" spans="1:23" x14ac:dyDescent="0.35">
      <c r="A76" t="s">
        <v>72</v>
      </c>
      <c r="B76" s="2">
        <v>1.135145698307839E-3</v>
      </c>
      <c r="C76" s="2">
        <v>4.4727205312295175E-4</v>
      </c>
      <c r="D76" s="2">
        <v>2.6591617406617626E-3</v>
      </c>
      <c r="E76" s="2">
        <v>2.7521532401994975E-4</v>
      </c>
      <c r="F76" s="2">
        <v>2.2107495045216893E-4</v>
      </c>
      <c r="G76" s="2">
        <v>1.2095325507345852E-4</v>
      </c>
      <c r="H76" s="2">
        <v>8.3539791522186201E-5</v>
      </c>
      <c r="I76" s="55">
        <v>2.483692417138943E-2</v>
      </c>
      <c r="J76" s="2">
        <v>1.1862067069317476E-5</v>
      </c>
      <c r="K76" s="2">
        <v>3.8900297247974685E-4</v>
      </c>
      <c r="L76" s="2">
        <v>2.2901112249471695E-4</v>
      </c>
      <c r="M76" s="2">
        <v>4.5906637917899999E-3</v>
      </c>
      <c r="N76" s="2">
        <v>1.3496313321724735E-2</v>
      </c>
      <c r="O76" s="2">
        <v>1.2011805178682489E-4</v>
      </c>
      <c r="P76" s="2">
        <v>4.8549196175624935E-4</v>
      </c>
      <c r="Q76" s="2">
        <v>4.2589693739112462E-3</v>
      </c>
      <c r="R76" s="2">
        <v>5.0649794286945059E-3</v>
      </c>
      <c r="S76" s="2">
        <v>2.0600511353457921E-3</v>
      </c>
      <c r="T76" s="2">
        <v>1.8892823634320682E-3</v>
      </c>
      <c r="U76" s="2">
        <v>4.3844261513475898E-4</v>
      </c>
      <c r="V76" s="2">
        <v>3.284210086610027E-3</v>
      </c>
      <c r="W76" s="2">
        <v>2.1599948490264591E-3</v>
      </c>
    </row>
    <row r="77" spans="1:23" x14ac:dyDescent="0.35">
      <c r="A77" t="s">
        <v>73</v>
      </c>
      <c r="B77" s="2">
        <v>3.4667960492277741E-3</v>
      </c>
      <c r="C77" s="2">
        <v>1.7131160224101206E-2</v>
      </c>
      <c r="D77" s="2">
        <v>5.0675059997582345E-2</v>
      </c>
      <c r="E77" s="2">
        <v>7.3514521492507954E-3</v>
      </c>
      <c r="F77" s="2">
        <v>1.1767033195546679E-2</v>
      </c>
      <c r="G77" s="2">
        <v>1.2132889700499838E-2</v>
      </c>
      <c r="H77" s="2">
        <v>1.2747109913237231E-3</v>
      </c>
      <c r="I77" s="55">
        <v>0.12853463136812704</v>
      </c>
      <c r="J77" s="2">
        <v>8.3760769553394773E-3</v>
      </c>
      <c r="K77" s="2">
        <v>2.1650793273127727E-3</v>
      </c>
      <c r="L77" s="2">
        <v>2.7704674335697278E-3</v>
      </c>
      <c r="M77" s="2">
        <v>2.0740645938858528E-2</v>
      </c>
      <c r="N77" s="2">
        <v>0.27098175876812625</v>
      </c>
      <c r="O77" s="2">
        <v>0</v>
      </c>
      <c r="P77" s="2">
        <v>6.6452702152060197E-3</v>
      </c>
      <c r="Q77" s="2">
        <v>0.13529555446191902</v>
      </c>
      <c r="R77" s="2">
        <v>0.12024476386235328</v>
      </c>
      <c r="S77" s="2">
        <v>5.5030787642131047E-2</v>
      </c>
      <c r="T77" s="2">
        <v>3.3966950159187402E-2</v>
      </c>
      <c r="U77" s="2">
        <v>9.2927623955993006E-5</v>
      </c>
      <c r="V77" s="2">
        <v>9.6092087592599795E-2</v>
      </c>
      <c r="W77" s="2">
        <v>0.16281167774184241</v>
      </c>
    </row>
    <row r="78" spans="1:23" x14ac:dyDescent="0.35">
      <c r="A78" t="s">
        <v>74</v>
      </c>
      <c r="B78" s="2">
        <v>2.0615813008074725E-3</v>
      </c>
      <c r="C78" s="2">
        <v>4.2987101582938649E-3</v>
      </c>
      <c r="D78" s="2">
        <v>1.7732380226779466E-2</v>
      </c>
      <c r="E78" s="2">
        <v>1.9309185547292137E-3</v>
      </c>
      <c r="F78" s="2">
        <v>1.6769165705187985E-3</v>
      </c>
      <c r="G78" s="2">
        <v>7.6259026119308024E-3</v>
      </c>
      <c r="H78" s="2">
        <v>7.7630554733509183E-5</v>
      </c>
      <c r="I78" s="55">
        <v>4.4769821573914348E-2</v>
      </c>
      <c r="J78" s="2">
        <v>5.5864151557729214E-4</v>
      </c>
      <c r="K78" s="2">
        <v>4.8545440716678159E-4</v>
      </c>
      <c r="L78" s="2">
        <v>1.3103803638920802E-3</v>
      </c>
      <c r="M78" s="2">
        <v>1.3308930180717181E-2</v>
      </c>
      <c r="N78" s="2">
        <v>9.5146403079829564E-2</v>
      </c>
      <c r="O78" s="2">
        <v>9.8822520389215887E-5</v>
      </c>
      <c r="P78" s="2">
        <v>3.009029932240143E-3</v>
      </c>
      <c r="Q78" s="2">
        <v>9.263139369501891E-2</v>
      </c>
      <c r="R78" s="2">
        <v>3.0723800113494928E-2</v>
      </c>
      <c r="S78" s="2">
        <v>1.7661430565426857E-2</v>
      </c>
      <c r="T78" s="2">
        <v>1.3519418354976885E-2</v>
      </c>
      <c r="U78" s="2">
        <v>2.4494019583216301E-4</v>
      </c>
      <c r="V78" s="2">
        <v>3.1009724333698883E-2</v>
      </c>
      <c r="W78" s="2">
        <v>5.8625261624590339E-3</v>
      </c>
    </row>
    <row r="79" spans="1:23" x14ac:dyDescent="0.35">
      <c r="A79" t="s">
        <v>75</v>
      </c>
      <c r="B79" s="2">
        <v>2.1958842490231337E-2</v>
      </c>
      <c r="C79" s="2">
        <v>1.1344507275510052E-2</v>
      </c>
      <c r="D79" s="2">
        <v>1.0432998711038578E-2</v>
      </c>
      <c r="E79" s="2">
        <v>8.4991543359733894E-4</v>
      </c>
      <c r="F79" s="2">
        <v>4.747023524570005E-3</v>
      </c>
      <c r="G79" s="2">
        <v>1.104226128160469E-2</v>
      </c>
      <c r="H79" s="2">
        <v>2.0772516219891187E-4</v>
      </c>
      <c r="I79" s="55">
        <v>0.29587554722377069</v>
      </c>
      <c r="J79" s="2">
        <v>1.2550488198955956E-2</v>
      </c>
      <c r="K79" s="2">
        <v>1.9119792854447456E-3</v>
      </c>
      <c r="L79" s="2">
        <v>5.7166430088416596E-3</v>
      </c>
      <c r="M79" s="2">
        <v>1.0955773428690124E-2</v>
      </c>
      <c r="N79" s="2">
        <v>4.1059359103669771E-2</v>
      </c>
      <c r="O79" s="2">
        <v>8.5552633425296093E-3</v>
      </c>
      <c r="P79" s="2">
        <v>7.0789935397257168E-3</v>
      </c>
      <c r="Q79" s="2">
        <v>3.3871806183174792E-2</v>
      </c>
      <c r="R79" s="2">
        <v>2.9077420945949257E-3</v>
      </c>
      <c r="S79" s="2">
        <v>2.406880158366774E-2</v>
      </c>
      <c r="T79" s="2">
        <v>3.8059207029690387E-2</v>
      </c>
      <c r="U79" s="2">
        <v>2.2658069165260699E-3</v>
      </c>
      <c r="V79" s="2">
        <v>6.0984897558028155E-2</v>
      </c>
      <c r="W79" s="2">
        <v>0.13207082047701033</v>
      </c>
    </row>
    <row r="80" spans="1:23" x14ac:dyDescent="0.35">
      <c r="A80" t="s">
        <v>76</v>
      </c>
      <c r="B80" s="2">
        <v>2.2919845634676461E-4</v>
      </c>
      <c r="C80" s="2">
        <v>6.1856133046522138E-4</v>
      </c>
      <c r="D80" s="2">
        <v>1.0151952051132397E-3</v>
      </c>
      <c r="E80" s="2">
        <v>2.0317025117245363E-5</v>
      </c>
      <c r="F80" s="2">
        <v>9.6005028089498013E-5</v>
      </c>
      <c r="G80" s="2">
        <v>1.2739342747528296E-3</v>
      </c>
      <c r="H80" s="2">
        <v>4.4444212185750564E-6</v>
      </c>
      <c r="I80" s="55">
        <v>6.0187103632712976E-3</v>
      </c>
      <c r="J80" s="2">
        <v>1.3004934546831709E-7</v>
      </c>
      <c r="K80" s="2">
        <v>2.5675101793511666E-5</v>
      </c>
      <c r="L80" s="2">
        <v>7.5020490497309175E-5</v>
      </c>
      <c r="M80" s="2">
        <v>7.373500732785666E-4</v>
      </c>
      <c r="N80" s="2">
        <v>1.6424653102202328E-3</v>
      </c>
      <c r="O80" s="2">
        <v>5.2845215352451083E-7</v>
      </c>
      <c r="P80" s="2">
        <v>1.7226975285805776E-4</v>
      </c>
      <c r="Q80" s="2">
        <v>1.0380210859256736E-3</v>
      </c>
      <c r="R80" s="2">
        <v>1.758966036097821E-3</v>
      </c>
      <c r="S80" s="2">
        <v>1.011133271233613E-3</v>
      </c>
      <c r="T80" s="2">
        <v>7.7399923272371339E-4</v>
      </c>
      <c r="U80" s="2">
        <v>5.7516919608113499E-4</v>
      </c>
      <c r="V80" s="2">
        <v>1.7753354627435699E-3</v>
      </c>
      <c r="W80" s="2">
        <v>4.9451444686137997E-4</v>
      </c>
    </row>
    <row r="81" spans="1:23" x14ac:dyDescent="0.35">
      <c r="A81" t="s">
        <v>77</v>
      </c>
      <c r="B81" s="2">
        <v>9.3535695205049913E-4</v>
      </c>
      <c r="C81" s="2">
        <v>9.5205931037655052E-4</v>
      </c>
      <c r="D81" s="2">
        <v>1.2225642835125782E-3</v>
      </c>
      <c r="E81" s="2">
        <v>9.421419742067467E-4</v>
      </c>
      <c r="F81" s="2">
        <v>2.3988213804883353E-4</v>
      </c>
      <c r="G81" s="2">
        <v>1.5189287573091852E-4</v>
      </c>
      <c r="H81" s="2">
        <v>1.6534666153483245E-4</v>
      </c>
      <c r="I81" s="55">
        <v>7.8198503513798034E-2</v>
      </c>
      <c r="J81" s="2">
        <v>0</v>
      </c>
      <c r="K81" s="2">
        <v>2.7615242203824517E-4</v>
      </c>
      <c r="L81" s="2">
        <v>7.2666412846807656E-5</v>
      </c>
      <c r="M81" s="2">
        <v>1.8725009025446942E-3</v>
      </c>
      <c r="N81" s="2">
        <v>8.0892984986268429E-2</v>
      </c>
      <c r="O81" s="2">
        <v>0</v>
      </c>
      <c r="P81" s="2">
        <v>1.5390503499836483E-3</v>
      </c>
      <c r="Q81" s="2">
        <v>2.4309725884745425E-3</v>
      </c>
      <c r="R81" s="2">
        <v>2.0912743240560404E-3</v>
      </c>
      <c r="S81" s="2">
        <v>1.4022208661123067E-3</v>
      </c>
      <c r="T81" s="2">
        <v>3.8011786511794815E-3</v>
      </c>
      <c r="U81" s="2">
        <v>1.30207268512705E-3</v>
      </c>
      <c r="V81" s="2">
        <v>2.6642655196356035E-3</v>
      </c>
      <c r="W81" s="2">
        <v>6.8261580043082947E-3</v>
      </c>
    </row>
    <row r="82" spans="1:23" x14ac:dyDescent="0.35">
      <c r="A82" t="s">
        <v>78</v>
      </c>
      <c r="B82" s="2">
        <v>1.9760238222573064E-3</v>
      </c>
      <c r="C82" s="2">
        <v>1.3840105202668326E-3</v>
      </c>
      <c r="D82" s="2">
        <v>2.7007919767646656E-2</v>
      </c>
      <c r="E82" s="2">
        <v>3.9180502170521672E-3</v>
      </c>
      <c r="F82" s="2">
        <v>6.271390472230751E-3</v>
      </c>
      <c r="G82" s="2">
        <v>1.2608756486760658E-3</v>
      </c>
      <c r="H82" s="2">
        <v>6.7937348633136194E-4</v>
      </c>
      <c r="I82" s="55">
        <v>7.9083824485467899E-2</v>
      </c>
      <c r="J82" s="2">
        <v>2.1190871201104279E-2</v>
      </c>
      <c r="K82" s="2">
        <v>3.8861464029010468E-3</v>
      </c>
      <c r="L82" s="2">
        <v>1.4765559659583819E-3</v>
      </c>
      <c r="M82" s="2">
        <v>5.9073917366768104E-3</v>
      </c>
      <c r="N82" s="2">
        <v>0.11916678595351182</v>
      </c>
      <c r="O82" s="2">
        <v>4.7085718340459229E-2</v>
      </c>
      <c r="P82" s="2">
        <v>3.5426078763489332E-3</v>
      </c>
      <c r="Q82" s="2">
        <v>1.6423459864016276E-3</v>
      </c>
      <c r="R82" s="2">
        <v>1.5416002210234866E-3</v>
      </c>
      <c r="S82" s="2">
        <v>6.0679957302373706E-4</v>
      </c>
      <c r="T82" s="2">
        <v>1.8103119457475794E-2</v>
      </c>
      <c r="U82" s="2">
        <v>1.0727918781622601E-4</v>
      </c>
      <c r="V82" s="2">
        <v>1.6389325913974326E-3</v>
      </c>
      <c r="W82" s="2">
        <v>1.2061214867014223E-2</v>
      </c>
    </row>
    <row r="83" spans="1:23" x14ac:dyDescent="0.35">
      <c r="A83" t="s">
        <v>79</v>
      </c>
      <c r="B83" s="2">
        <v>9.2389802507103383E-4</v>
      </c>
      <c r="C83" s="2">
        <v>3.8502283360501119E-4</v>
      </c>
      <c r="D83" s="2">
        <v>2.7955025980474731E-4</v>
      </c>
      <c r="E83" s="2">
        <v>5.3108622059687774E-4</v>
      </c>
      <c r="F83" s="2">
        <v>1.3522176229577141E-4</v>
      </c>
      <c r="G83" s="2">
        <v>5.5105271645374097E-5</v>
      </c>
      <c r="H83" s="2">
        <v>9.3206051706571426E-5</v>
      </c>
      <c r="I83" s="55">
        <v>8.2720340555239164E-2</v>
      </c>
      <c r="J83" s="2">
        <v>0</v>
      </c>
      <c r="K83" s="2">
        <v>2.1547791266753006E-4</v>
      </c>
      <c r="L83" s="2">
        <v>4.0962117833288149E-5</v>
      </c>
      <c r="M83" s="2">
        <v>1.0752634515058803E-3</v>
      </c>
      <c r="N83" s="2">
        <v>4.0131549582436497E-2</v>
      </c>
      <c r="O83" s="2">
        <v>0</v>
      </c>
      <c r="P83" s="2">
        <v>8.6755263456731E-4</v>
      </c>
      <c r="Q83" s="2">
        <v>1.3703412858498121E-3</v>
      </c>
      <c r="R83" s="2">
        <v>1.1788530894500714E-3</v>
      </c>
      <c r="S83" s="2">
        <v>6.6254624989254315E-4</v>
      </c>
      <c r="T83" s="2">
        <v>2.1427275919514936E-3</v>
      </c>
      <c r="U83" s="2">
        <v>2.4434329124833798E-3</v>
      </c>
      <c r="V83" s="2">
        <v>1.3574384177427803E-3</v>
      </c>
      <c r="W83" s="2">
        <v>1.8682738943022865E-3</v>
      </c>
    </row>
    <row r="84" spans="1:23" x14ac:dyDescent="0.35">
      <c r="A84" t="s">
        <v>80</v>
      </c>
      <c r="B84" s="2">
        <v>1.2723301040734256E-3</v>
      </c>
      <c r="C84" s="2">
        <v>5.0470010770503864E-4</v>
      </c>
      <c r="D84" s="2">
        <v>2.9805262349033978E-3</v>
      </c>
      <c r="E84" s="2">
        <v>3.1241635955092293E-4</v>
      </c>
      <c r="F84" s="2">
        <v>2.4779225709628284E-4</v>
      </c>
      <c r="G84" s="2">
        <v>1.3557067418309428E-4</v>
      </c>
      <c r="H84" s="2">
        <v>9.5279509984549023E-5</v>
      </c>
      <c r="I84" s="55">
        <v>2.7838511270363742E-2</v>
      </c>
      <c r="J84" s="2">
        <v>0</v>
      </c>
      <c r="K84" s="2">
        <v>4.4919163468613762E-4</v>
      </c>
      <c r="L84" s="2">
        <v>2.5668752984927997E-4</v>
      </c>
      <c r="M84" s="2">
        <v>5.3454161223186695E-3</v>
      </c>
      <c r="N84" s="2">
        <v>1.5127367137835728E-2</v>
      </c>
      <c r="O84" s="2">
        <v>0</v>
      </c>
      <c r="P84" s="2">
        <v>5.4416454129981224E-4</v>
      </c>
      <c r="Q84" s="2">
        <v>5.2671478925403201E-3</v>
      </c>
      <c r="R84" s="2">
        <v>5.6770913313129697E-3</v>
      </c>
      <c r="S84" s="2">
        <v>3.4883608903797107E-3</v>
      </c>
      <c r="T84" s="2">
        <v>2.1176055458545454E-3</v>
      </c>
      <c r="U84" s="2">
        <v>4.3844261513475898E-4</v>
      </c>
      <c r="V84" s="2">
        <v>5.1004618034891048E-3</v>
      </c>
      <c r="W84" s="2">
        <v>2.5334473240469523E-3</v>
      </c>
    </row>
    <row r="85" spans="1:23" x14ac:dyDescent="0.35">
      <c r="A85" t="s">
        <v>81</v>
      </c>
      <c r="B85" s="2">
        <v>7.9726041535559065E-5</v>
      </c>
      <c r="C85" s="2">
        <v>2.7537450097241551E-4</v>
      </c>
      <c r="D85" s="2">
        <v>3.4257922833966779E-4</v>
      </c>
      <c r="E85" s="2">
        <v>7.14489309804684E-5</v>
      </c>
      <c r="F85" s="2">
        <v>1.6689840372580952E-4</v>
      </c>
      <c r="G85" s="2">
        <v>2.1890121250130127E-4</v>
      </c>
      <c r="H85" s="2">
        <v>2.8604401351423371E-5</v>
      </c>
      <c r="I85" s="55">
        <v>1.3848457646573855E-2</v>
      </c>
      <c r="J85" s="2">
        <v>0</v>
      </c>
      <c r="K85" s="2">
        <v>9.6281858561783512E-5</v>
      </c>
      <c r="L85" s="2">
        <v>6.6343638782513564E-5</v>
      </c>
      <c r="M85" s="2">
        <v>2.8284635046209338E-4</v>
      </c>
      <c r="N85" s="2">
        <v>1.1356189194775051E-2</v>
      </c>
      <c r="O85" s="2">
        <v>0</v>
      </c>
      <c r="P85" s="2">
        <v>9.0799605953963516E-4</v>
      </c>
      <c r="Q85" s="2">
        <v>5.0254736763758147E-5</v>
      </c>
      <c r="R85" s="2">
        <v>1.44119384723659E-3</v>
      </c>
      <c r="S85" s="2">
        <v>1.6238854875707156E-3</v>
      </c>
      <c r="T85" s="2">
        <v>6.1303099893018182E-4</v>
      </c>
      <c r="U85" s="2">
        <v>6.1227860242063599E-3</v>
      </c>
      <c r="V85" s="2">
        <v>1.0968057108688208E-3</v>
      </c>
      <c r="W85" s="2">
        <v>5.5198249041055148E-4</v>
      </c>
    </row>
    <row r="86" spans="1:23" x14ac:dyDescent="0.35">
      <c r="A86" t="s">
        <v>82</v>
      </c>
      <c r="B86" s="2">
        <v>1.6274559111592623E-3</v>
      </c>
      <c r="C86" s="2">
        <v>1.1208030603180492E-3</v>
      </c>
      <c r="D86" s="2">
        <v>6.4611075499620575E-3</v>
      </c>
      <c r="E86" s="2">
        <v>6.5090729080027009E-4</v>
      </c>
      <c r="F86" s="2">
        <v>5.3715763491638013E-4</v>
      </c>
      <c r="G86" s="2">
        <v>4.5687943414930623E-3</v>
      </c>
      <c r="H86" s="2">
        <v>1.9927637845162209E-4</v>
      </c>
      <c r="I86" s="55">
        <v>2.8849162467135384E-2</v>
      </c>
      <c r="J86" s="2">
        <v>1.7901182187631771E-3</v>
      </c>
      <c r="K86" s="2">
        <v>9.9860263324535342E-4</v>
      </c>
      <c r="L86" s="2">
        <v>5.5644057672387759E-4</v>
      </c>
      <c r="M86" s="2">
        <v>1.1465705052155946E-2</v>
      </c>
      <c r="N86" s="2">
        <v>3.2792714548438184E-2</v>
      </c>
      <c r="O86" s="2">
        <v>1.0761107907513276E-4</v>
      </c>
      <c r="P86" s="2">
        <v>1.1796257939423276E-3</v>
      </c>
      <c r="Q86" s="2">
        <v>1.1465577671108687E-2</v>
      </c>
      <c r="R86" s="2">
        <v>1.2306651501008925E-2</v>
      </c>
      <c r="S86" s="2">
        <v>2.2331322057576502E-3</v>
      </c>
      <c r="T86" s="2">
        <v>4.5904904375403963E-3</v>
      </c>
      <c r="U86" s="2">
        <v>2.0959742408552899E-4</v>
      </c>
      <c r="V86" s="2">
        <v>4.5837676659989824E-3</v>
      </c>
      <c r="W86" s="2">
        <v>5.6175591561787508E-3</v>
      </c>
    </row>
    <row r="87" spans="1:23" x14ac:dyDescent="0.35">
      <c r="A87" t="s">
        <v>83</v>
      </c>
      <c r="B87" s="2">
        <v>1.725599848213771E-2</v>
      </c>
      <c r="C87" s="2">
        <v>4.9465258221578516E-3</v>
      </c>
      <c r="D87" s="2">
        <v>0.26831339695154754</v>
      </c>
      <c r="E87" s="2">
        <v>2.0658111623507798E-3</v>
      </c>
      <c r="F87" s="2">
        <v>4.2887307453624395E-2</v>
      </c>
      <c r="G87" s="2">
        <v>3.3248945145759063E-3</v>
      </c>
      <c r="H87" s="2">
        <v>1.2555137125115734E-3</v>
      </c>
      <c r="I87" s="55">
        <v>0.11711410330819233</v>
      </c>
      <c r="J87" s="2">
        <v>7.4878845690262924E-4</v>
      </c>
      <c r="K87" s="2">
        <v>2.7944184246268705E-3</v>
      </c>
      <c r="L87" s="2">
        <v>1.0737042209606759E-3</v>
      </c>
      <c r="M87" s="2">
        <v>6.8227422384895778E-2</v>
      </c>
      <c r="N87" s="2">
        <v>0.49182200153143951</v>
      </c>
      <c r="O87" s="2">
        <v>3.9627864926758035E-5</v>
      </c>
      <c r="P87" s="2">
        <v>7.1849684264831733E-3</v>
      </c>
      <c r="Q87" s="2">
        <v>4.8885260305932743E-3</v>
      </c>
      <c r="R87" s="2">
        <v>4.4671600239002032E-2</v>
      </c>
      <c r="S87" s="2">
        <v>3.8740078096998853E-3</v>
      </c>
      <c r="T87" s="2">
        <v>0.24262738902501532</v>
      </c>
      <c r="U87" s="2">
        <v>7.7694265538957505E-4</v>
      </c>
      <c r="V87" s="2">
        <v>0.11051655841541713</v>
      </c>
      <c r="W87" s="2">
        <v>2.1582385886850859E-2</v>
      </c>
    </row>
    <row r="88" spans="1:23" x14ac:dyDescent="0.35">
      <c r="A88" t="s">
        <v>84</v>
      </c>
      <c r="B88" s="2">
        <v>6.7619542892560758E-5</v>
      </c>
      <c r="C88" s="2">
        <v>1.2361952483357412E-5</v>
      </c>
      <c r="D88" s="2">
        <v>2.0920593245040531E-4</v>
      </c>
      <c r="E88" s="2">
        <v>2.288442124554891E-5</v>
      </c>
      <c r="F88" s="2">
        <v>7.544484550685159E-7</v>
      </c>
      <c r="G88" s="2">
        <v>1.5124839195438707E-6</v>
      </c>
      <c r="H88" s="2">
        <v>4.3311344724689297E-6</v>
      </c>
      <c r="I88" s="55">
        <v>2.0703928231525531E-2</v>
      </c>
      <c r="J88" s="2">
        <v>0</v>
      </c>
      <c r="K88" s="2">
        <v>9.283554687861607E-6</v>
      </c>
      <c r="L88" s="2">
        <v>1.0073041552465639E-5</v>
      </c>
      <c r="M88" s="2">
        <v>9.3798526535644064E-5</v>
      </c>
      <c r="N88" s="2">
        <v>6.8099149012001631E-5</v>
      </c>
      <c r="O88" s="2">
        <v>1.81028460291092E-5</v>
      </c>
      <c r="P88" s="2">
        <v>4.883442408326977E-5</v>
      </c>
      <c r="Q88" s="2">
        <v>3.4459955109625886E-5</v>
      </c>
      <c r="R88" s="2">
        <v>1.5129925285830475E-4</v>
      </c>
      <c r="S88" s="2">
        <v>5.3936716047055027E-6</v>
      </c>
      <c r="T88" s="2">
        <v>1.6092577713640074E-4</v>
      </c>
      <c r="U88" s="2">
        <v>6.6999931736927603E-3</v>
      </c>
      <c r="V88" s="2">
        <v>1.3970997035813228E-5</v>
      </c>
      <c r="W88" s="2">
        <v>3.3666831705478318E-5</v>
      </c>
    </row>
    <row r="89" spans="1:23" x14ac:dyDescent="0.35">
      <c r="A89" t="s">
        <v>85</v>
      </c>
      <c r="B89" s="2">
        <v>1.7003626698526201E-4</v>
      </c>
      <c r="C89" s="2">
        <v>3.3166306365636533E-4</v>
      </c>
      <c r="D89" s="2">
        <v>8.1934442635661761E-4</v>
      </c>
      <c r="E89" s="2">
        <v>6.6509556757738148E-5</v>
      </c>
      <c r="F89" s="2">
        <v>7.7483802396965091E-5</v>
      </c>
      <c r="G89" s="2">
        <v>8.1867042625686991E-5</v>
      </c>
      <c r="H89" s="2">
        <v>3.587006454994404E-6</v>
      </c>
      <c r="I89" s="55">
        <v>4.3930285206046325E-3</v>
      </c>
      <c r="J89" s="2">
        <v>9.8073863969908908E-8</v>
      </c>
      <c r="K89" s="2">
        <v>2.2096242795657223E-5</v>
      </c>
      <c r="L89" s="2">
        <v>6.0547587736738253E-5</v>
      </c>
      <c r="M89" s="2">
        <v>5.5001594054551468E-4</v>
      </c>
      <c r="N89" s="2">
        <v>1.1786800699234868E-3</v>
      </c>
      <c r="O89" s="2">
        <v>1.5336932017457813E-5</v>
      </c>
      <c r="P89" s="2">
        <v>1.3903558756302173E-4</v>
      </c>
      <c r="Q89" s="2">
        <v>8.2957179258909459E-4</v>
      </c>
      <c r="R89" s="2">
        <v>1.4196274869783141E-3</v>
      </c>
      <c r="S89" s="2">
        <v>8.1606611803942063E-4</v>
      </c>
      <c r="T89" s="2">
        <v>6.2467981935132816E-4</v>
      </c>
      <c r="U89" s="2">
        <v>5.2016275379156097E-4</v>
      </c>
      <c r="V89" s="2">
        <v>1.4328389348036139E-3</v>
      </c>
      <c r="W89" s="2">
        <v>3.7457118394472688E-4</v>
      </c>
    </row>
    <row r="90" spans="1:23" x14ac:dyDescent="0.35">
      <c r="A90" t="s">
        <v>86</v>
      </c>
      <c r="B90" s="2">
        <v>3.4531772956810452E-3</v>
      </c>
      <c r="C90" s="2">
        <v>1.7107038677236629E-3</v>
      </c>
      <c r="D90" s="2">
        <v>7.6033617471100434E-3</v>
      </c>
      <c r="E90" s="2">
        <v>2.307987180452939E-4</v>
      </c>
      <c r="F90" s="2">
        <v>2.464229896889599E-4</v>
      </c>
      <c r="G90" s="2">
        <v>2.804638562846175E-3</v>
      </c>
      <c r="H90" s="2">
        <v>5.6923146751331373E-5</v>
      </c>
      <c r="I90" s="55">
        <v>4.3797433745288356E-2</v>
      </c>
      <c r="J90" s="2">
        <v>0</v>
      </c>
      <c r="K90" s="2">
        <v>5.3283107052443611E-4</v>
      </c>
      <c r="L90" s="2">
        <v>1.4281475479758005E-4</v>
      </c>
      <c r="M90" s="2">
        <v>2.2542556090115258E-3</v>
      </c>
      <c r="N90" s="2">
        <v>6.9454894882387125E-2</v>
      </c>
      <c r="O90" s="2">
        <v>1.205501107647293E-5</v>
      </c>
      <c r="P90" s="2">
        <v>1.9479763915283305E-3</v>
      </c>
      <c r="Q90" s="2">
        <v>1.3082769193397971E-3</v>
      </c>
      <c r="R90" s="2">
        <v>6.4898195861233076E-4</v>
      </c>
      <c r="S90" s="2">
        <v>3.3761704158465407E-3</v>
      </c>
      <c r="T90" s="2">
        <v>4.0194008291807824E-3</v>
      </c>
      <c r="U90" s="2">
        <v>1.21885658303284E-3</v>
      </c>
      <c r="V90" s="2">
        <v>8.1561304947720351E-3</v>
      </c>
      <c r="W90" s="2">
        <v>1.0630126393204552E-2</v>
      </c>
    </row>
    <row r="91" spans="1:23" x14ac:dyDescent="0.35">
      <c r="A91" t="s">
        <v>87</v>
      </c>
      <c r="B91" s="2">
        <v>2.3822897471160653E-3</v>
      </c>
      <c r="C91" s="2">
        <v>8.5977495131562248E-2</v>
      </c>
      <c r="D91" s="2">
        <v>7.1474868667013528E-3</v>
      </c>
      <c r="E91" s="2">
        <v>1.694682852744038E-2</v>
      </c>
      <c r="F91" s="2">
        <v>1.0855887684666778E-3</v>
      </c>
      <c r="G91" s="2">
        <v>2.1637883692738304E-2</v>
      </c>
      <c r="H91" s="2">
        <v>2.1656810052534006E-3</v>
      </c>
      <c r="I91" s="55">
        <v>0.8271639602403994</v>
      </c>
      <c r="J91" s="2">
        <v>2.1723831693002311E-2</v>
      </c>
      <c r="K91" s="2">
        <v>5.8533544597977596E-3</v>
      </c>
      <c r="L91" s="2">
        <v>5.6480440697620406E-4</v>
      </c>
      <c r="M91" s="2">
        <v>3.2303107315727324E-2</v>
      </c>
      <c r="N91" s="2">
        <v>0.28014574552828581</v>
      </c>
      <c r="O91" s="2">
        <v>2.4868107962192059E-2</v>
      </c>
      <c r="P91" s="2">
        <v>5.9631013369033179E-3</v>
      </c>
      <c r="Q91" s="2">
        <v>0.32398627732779511</v>
      </c>
      <c r="R91" s="2">
        <v>1.0185277139871073E-2</v>
      </c>
      <c r="S91" s="2">
        <v>5.7224577437746803E-2</v>
      </c>
      <c r="T91" s="2">
        <v>4.8261630325933183E-3</v>
      </c>
      <c r="U91" s="2">
        <v>6.0699632019500797E-5</v>
      </c>
      <c r="V91" s="2">
        <v>7.1757089374381938E-2</v>
      </c>
      <c r="W91" s="2">
        <v>0.54788136116878017</v>
      </c>
    </row>
    <row r="92" spans="1:23" x14ac:dyDescent="0.35">
      <c r="A92" t="s">
        <v>88</v>
      </c>
      <c r="B92" s="2">
        <v>2.998309165257674E-4</v>
      </c>
      <c r="C92" s="2">
        <v>1.0356188194488437E-3</v>
      </c>
      <c r="D92" s="2">
        <v>7.7348174397123674E-4</v>
      </c>
      <c r="E92" s="2">
        <v>2.6870264781809491E-4</v>
      </c>
      <c r="F92" s="2">
        <v>1.1220418314523153E-3</v>
      </c>
      <c r="G92" s="2">
        <v>7.0253924291623412E-3</v>
      </c>
      <c r="H92" s="2">
        <v>1.0757443501121176E-4</v>
      </c>
      <c r="I92" s="55">
        <v>5.2080796546114305E-2</v>
      </c>
      <c r="J92" s="2">
        <v>2.2167634411574856E-2</v>
      </c>
      <c r="K92" s="2">
        <v>4.124335213544831E-4</v>
      </c>
      <c r="L92" s="2">
        <v>2.4950284296936279E-4</v>
      </c>
      <c r="M92" s="2">
        <v>1.2896505455849334E-3</v>
      </c>
      <c r="N92" s="2">
        <v>6.7879599787549705E-2</v>
      </c>
      <c r="O92" s="2">
        <v>1.7929812087871973E-2</v>
      </c>
      <c r="P92" s="2">
        <v>3.4147237155901355E-3</v>
      </c>
      <c r="Q92" s="2">
        <v>8.6175489377024461E-4</v>
      </c>
      <c r="R92" s="2">
        <v>5.4450439029030432E-3</v>
      </c>
      <c r="S92" s="2">
        <v>4.7298336228810654E-3</v>
      </c>
      <c r="T92" s="2">
        <v>1.8456298149898698E-3</v>
      </c>
      <c r="U92" s="2">
        <v>6.1227860242063599E-3</v>
      </c>
      <c r="V92" s="2">
        <v>3.45271555435248E-3</v>
      </c>
      <c r="W92" s="2">
        <v>3.2821728278241541E-3</v>
      </c>
    </row>
    <row r="93" spans="1:23" x14ac:dyDescent="0.35">
      <c r="A93" t="s">
        <v>89</v>
      </c>
      <c r="B93" s="2">
        <v>2.7425419052183874E-4</v>
      </c>
      <c r="C93" s="2">
        <v>4.2582402777760356E-4</v>
      </c>
      <c r="D93" s="2">
        <v>1.8326423747910842E-3</v>
      </c>
      <c r="E93" s="2">
        <v>3.6676533707037555E-5</v>
      </c>
      <c r="F93" s="2">
        <v>1.733094106272861E-4</v>
      </c>
      <c r="G93" s="2">
        <v>1.8311348266786213E-4</v>
      </c>
      <c r="H93" s="2">
        <v>8.0231216770500216E-6</v>
      </c>
      <c r="I93" s="55">
        <v>6.5289588774611104E-3</v>
      </c>
      <c r="J93" s="2">
        <v>0</v>
      </c>
      <c r="K93" s="2">
        <v>4.6362687811679513E-5</v>
      </c>
      <c r="L93" s="2">
        <v>1.3542787551645776E-4</v>
      </c>
      <c r="M93" s="2">
        <v>1.2227057663722304E-3</v>
      </c>
      <c r="N93" s="2">
        <v>2.6363748540632931E-3</v>
      </c>
      <c r="O93" s="2">
        <v>0</v>
      </c>
      <c r="P93" s="2">
        <v>3.1098339254591778E-4</v>
      </c>
      <c r="Q93" s="2">
        <v>1.1732300623811419E-3</v>
      </c>
      <c r="R93" s="2">
        <v>3.1753062635984375E-3</v>
      </c>
      <c r="S93" s="2">
        <v>1.8253097237758806E-3</v>
      </c>
      <c r="T93" s="2">
        <v>1.3972325566559793E-3</v>
      </c>
      <c r="U93" s="2">
        <v>3.4562722247566603E-4</v>
      </c>
      <c r="V93" s="2">
        <v>3.2048565459194493E-3</v>
      </c>
      <c r="W93" s="2">
        <v>3.7878537134587367E-4</v>
      </c>
    </row>
    <row r="94" spans="1:23" x14ac:dyDescent="0.35">
      <c r="A94" t="s">
        <v>90</v>
      </c>
      <c r="B94" s="2">
        <v>6.2338377763239104E-3</v>
      </c>
      <c r="C94" s="2">
        <v>2.2458992430630154E-3</v>
      </c>
      <c r="D94" s="2">
        <v>1.0319736494627862E-2</v>
      </c>
      <c r="E94" s="2">
        <v>2.5587471134136414E-3</v>
      </c>
      <c r="F94" s="2">
        <v>8.5795278991248323E-4</v>
      </c>
      <c r="G94" s="2">
        <v>4.1202119024600133E-3</v>
      </c>
      <c r="H94" s="2">
        <v>6.9802469474841114E-4</v>
      </c>
      <c r="I94" s="55">
        <v>0.14732758117529182</v>
      </c>
      <c r="J94" s="2">
        <v>8.4166964742133313E-3</v>
      </c>
      <c r="K94" s="2">
        <v>3.1467215064960503E-3</v>
      </c>
      <c r="L94" s="2">
        <v>8.8875167025240047E-4</v>
      </c>
      <c r="M94" s="2">
        <v>2.2502317332031549E-2</v>
      </c>
      <c r="N94" s="2">
        <v>5.4342528131224678E-2</v>
      </c>
      <c r="O94" s="2">
        <v>1.8355538460977522E-3</v>
      </c>
      <c r="P94" s="2">
        <v>1.8840805566153361E-3</v>
      </c>
      <c r="Q94" s="2">
        <v>9.4026889561930935E-2</v>
      </c>
      <c r="R94" s="2">
        <v>1.965628951995612E-2</v>
      </c>
      <c r="S94" s="2">
        <v>2.4062533780905403E-2</v>
      </c>
      <c r="T94" s="2">
        <v>7.3319707697489175E-3</v>
      </c>
      <c r="U94" s="2">
        <v>6.7015483039094997E-4</v>
      </c>
      <c r="V94" s="2">
        <v>3.8687063339298798E-2</v>
      </c>
      <c r="W94" s="2">
        <v>3.4938064220653688E-2</v>
      </c>
    </row>
    <row r="95" spans="1:23" x14ac:dyDescent="0.35">
      <c r="A95" t="s">
        <v>91</v>
      </c>
      <c r="B95" s="2">
        <v>5.181907271120367E-3</v>
      </c>
      <c r="C95" s="2">
        <v>2.1157676868458347E-3</v>
      </c>
      <c r="D95" s="2">
        <v>2.1101840810900354E-2</v>
      </c>
      <c r="E95" s="2">
        <v>3.5703897150389616E-4</v>
      </c>
      <c r="F95" s="2">
        <v>2.4355209093451406E-4</v>
      </c>
      <c r="G95" s="2">
        <v>1.1203735875253706E-2</v>
      </c>
      <c r="H95" s="2">
        <v>6.5577175470164819E-5</v>
      </c>
      <c r="I95" s="55">
        <v>6.5427909920320368E-2</v>
      </c>
      <c r="J95" s="2">
        <v>1.0834463420503404E-3</v>
      </c>
      <c r="K95" s="2">
        <v>1.1366370115152493E-3</v>
      </c>
      <c r="L95" s="2">
        <v>2.2093031365322531E-4</v>
      </c>
      <c r="M95" s="2">
        <v>3.1600074023138535E-3</v>
      </c>
      <c r="N95" s="2">
        <v>1.9758173663089355E-2</v>
      </c>
      <c r="O95" s="2">
        <v>3.6736778692795778E-3</v>
      </c>
      <c r="P95" s="2">
        <v>3.0134266707805796E-3</v>
      </c>
      <c r="Q95" s="2">
        <v>1.8631340106403231E-3</v>
      </c>
      <c r="R95" s="2">
        <v>1.0039564040475197E-3</v>
      </c>
      <c r="S95" s="2">
        <v>2.9443783108524459E-3</v>
      </c>
      <c r="T95" s="2">
        <v>6.217897353446222E-3</v>
      </c>
      <c r="U95" s="2">
        <v>1.1770224853176201E-3</v>
      </c>
      <c r="V95" s="2">
        <v>1.0070364269899204E-2</v>
      </c>
      <c r="W95" s="2">
        <v>1.5036442708943608E-2</v>
      </c>
    </row>
    <row r="96" spans="1:23" x14ac:dyDescent="0.35">
      <c r="A96" t="s">
        <v>92</v>
      </c>
      <c r="B96" s="2">
        <v>1.5540194341659818E-4</v>
      </c>
      <c r="C96" s="2">
        <v>6.0221721877934723E-4</v>
      </c>
      <c r="D96" s="2">
        <v>3.6680821782128091E-4</v>
      </c>
      <c r="E96" s="2">
        <v>1.3926820541379731E-4</v>
      </c>
      <c r="F96" s="2">
        <v>3.5674682123164753E-4</v>
      </c>
      <c r="G96" s="2">
        <v>3.2293306266825396E-4</v>
      </c>
      <c r="H96" s="2">
        <v>5.5755678755189909E-5</v>
      </c>
      <c r="I96" s="55">
        <v>2.6993403788148268E-2</v>
      </c>
      <c r="J96" s="2">
        <v>5.6476142285217421E-5</v>
      </c>
      <c r="K96" s="2">
        <v>2.4997604600733255E-4</v>
      </c>
      <c r="L96" s="2">
        <v>1.293169734952037E-4</v>
      </c>
      <c r="M96" s="2">
        <v>5.5619523042176597E-4</v>
      </c>
      <c r="N96" s="2">
        <v>2.1047369994712479E-2</v>
      </c>
      <c r="O96" s="2">
        <v>9.1042013062220207E-4</v>
      </c>
      <c r="P96" s="2">
        <v>1.7698685763739238E-3</v>
      </c>
      <c r="Q96" s="2">
        <v>1.3459278508401039E-4</v>
      </c>
      <c r="R96" s="2">
        <v>2.7572467433059056E-3</v>
      </c>
      <c r="S96" s="2">
        <v>7.2825270745807593E-4</v>
      </c>
      <c r="T96" s="2">
        <v>9.565873439618879E-4</v>
      </c>
      <c r="U96" s="2">
        <v>6.1227860242063599E-3</v>
      </c>
      <c r="V96" s="2">
        <v>1.4050938045010283E-3</v>
      </c>
      <c r="W96" s="2">
        <v>1.3031492509773693E-3</v>
      </c>
    </row>
    <row r="97" spans="1:23" x14ac:dyDescent="0.35">
      <c r="A97" t="s">
        <v>93</v>
      </c>
      <c r="B97" s="2">
        <v>4.2254484917458009E-3</v>
      </c>
      <c r="C97" s="2">
        <v>1.5289588462647692E-3</v>
      </c>
      <c r="D97" s="2">
        <v>6.1536256617028976E-3</v>
      </c>
      <c r="E97" s="2">
        <v>7.2957175994675021E-4</v>
      </c>
      <c r="F97" s="2">
        <v>1.1975657826558579E-3</v>
      </c>
      <c r="G97" s="2">
        <v>7.4161331922837481E-3</v>
      </c>
      <c r="H97" s="2">
        <v>6.7204755445974144E-5</v>
      </c>
      <c r="I97" s="55">
        <v>5.6051491069798426E-2</v>
      </c>
      <c r="J97" s="2">
        <v>8.3658645538672058E-4</v>
      </c>
      <c r="K97" s="2">
        <v>4.3743872688550167E-4</v>
      </c>
      <c r="L97" s="2">
        <v>1.31756576223451E-3</v>
      </c>
      <c r="M97" s="2">
        <v>2.4615030834382657E-3</v>
      </c>
      <c r="N97" s="2">
        <v>9.0632642380995485E-3</v>
      </c>
      <c r="O97" s="2">
        <v>4.4354700297622259E-4</v>
      </c>
      <c r="P97" s="2">
        <v>1.6319923449287308E-3</v>
      </c>
      <c r="Q97" s="2">
        <v>1.0050456884581511E-3</v>
      </c>
      <c r="R97" s="2">
        <v>5.4369987668469015E-4</v>
      </c>
      <c r="S97" s="2">
        <v>3.6294160673616856E-3</v>
      </c>
      <c r="T97" s="2">
        <v>6.9469818203844102E-3</v>
      </c>
      <c r="U97" s="2">
        <v>1.86193494267803E-3</v>
      </c>
      <c r="V97" s="2">
        <v>1.0932106630245873E-2</v>
      </c>
      <c r="W97" s="2">
        <v>1.9558934257105129E-2</v>
      </c>
    </row>
    <row r="98" spans="1:23" x14ac:dyDescent="0.35">
      <c r="A98" t="s">
        <v>94</v>
      </c>
      <c r="B98" s="2">
        <v>3.7287572189138233E-3</v>
      </c>
      <c r="C98" s="2">
        <v>6.59234230768449E-3</v>
      </c>
      <c r="D98" s="2">
        <v>7.9243436604033834E-3</v>
      </c>
      <c r="E98" s="2">
        <v>9.3237030332137868E-3</v>
      </c>
      <c r="F98" s="2">
        <v>2.3739413797191806E-3</v>
      </c>
      <c r="G98" s="2">
        <v>4.8529762916776106E-4</v>
      </c>
      <c r="H98" s="2">
        <v>1.6363172556685041E-3</v>
      </c>
      <c r="I98" s="55">
        <v>0.23536395565471857</v>
      </c>
      <c r="J98" s="2">
        <v>0</v>
      </c>
      <c r="K98" s="2">
        <v>2.7328823526360639E-3</v>
      </c>
      <c r="L98" s="2">
        <v>7.1912734218533862E-4</v>
      </c>
      <c r="M98" s="2">
        <v>1.8530797717033181E-2</v>
      </c>
      <c r="N98" s="2">
        <v>0.66027730912392713</v>
      </c>
      <c r="O98" s="2">
        <v>0</v>
      </c>
      <c r="P98" s="2">
        <v>1.5230918862416187E-2</v>
      </c>
      <c r="Q98" s="2">
        <v>2.4057591230773286E-2</v>
      </c>
      <c r="R98" s="2">
        <v>2.0695841276895086E-2</v>
      </c>
      <c r="S98" s="2">
        <v>2.1622391448160187E-2</v>
      </c>
      <c r="T98" s="2">
        <v>3.7617537367051132E-2</v>
      </c>
      <c r="U98" s="2">
        <v>3.96008639839449E-4</v>
      </c>
      <c r="V98" s="2">
        <v>3.6740794973608965E-2</v>
      </c>
      <c r="W98" s="2">
        <v>2.3130355958356965E-2</v>
      </c>
    </row>
    <row r="99" spans="1:23" x14ac:dyDescent="0.35">
      <c r="A99" t="s">
        <v>95</v>
      </c>
      <c r="B99" s="2">
        <v>1.7253615786171813E-4</v>
      </c>
      <c r="C99" s="2">
        <v>3.9938327590885302E-5</v>
      </c>
      <c r="D99" s="2">
        <v>8.445703840456154E-4</v>
      </c>
      <c r="E99" s="2">
        <v>9.2385068691093128E-5</v>
      </c>
      <c r="F99" s="2">
        <v>3.0457301758920716E-6</v>
      </c>
      <c r="G99" s="2">
        <v>1.8695102140478231E-5</v>
      </c>
      <c r="H99" s="2">
        <v>1.748491480103437E-5</v>
      </c>
      <c r="I99" s="55">
        <v>4.7417381050678206E-2</v>
      </c>
      <c r="J99" s="2">
        <v>4.5029711661702266E-3</v>
      </c>
      <c r="K99" s="2">
        <v>7.892933429689861E-5</v>
      </c>
      <c r="L99" s="2">
        <v>4.0665159313730859E-5</v>
      </c>
      <c r="M99" s="2">
        <v>3.386981059394424E-4</v>
      </c>
      <c r="N99" s="2">
        <v>2.749182289459229E-4</v>
      </c>
      <c r="O99" s="2">
        <v>2.4957958666162925E-5</v>
      </c>
      <c r="P99" s="2">
        <v>1.9714597869938989E-4</v>
      </c>
      <c r="Q99" s="2">
        <v>1.0355719002591307E-4</v>
      </c>
      <c r="R99" s="2">
        <v>6.107994481592702E-4</v>
      </c>
      <c r="S99" s="2">
        <v>2.1774407853763673E-5</v>
      </c>
      <c r="T99" s="2">
        <v>6.49662004356157E-4</v>
      </c>
      <c r="U99" s="2">
        <v>3.80099516784472E-3</v>
      </c>
      <c r="V99" s="2">
        <v>5.6401318040224023E-5</v>
      </c>
      <c r="W99" s="2">
        <v>1.8934706916451765E-4</v>
      </c>
    </row>
    <row r="100" spans="1:23" x14ac:dyDescent="0.35">
      <c r="A100" t="s">
        <v>96</v>
      </c>
      <c r="B100" s="2">
        <v>2.6077650507605243E-4</v>
      </c>
      <c r="C100" s="2">
        <v>1.071160771603414E-3</v>
      </c>
      <c r="D100" s="2">
        <v>7.3456227150574802E-4</v>
      </c>
      <c r="E100" s="2">
        <v>6.7398413274085802E-3</v>
      </c>
      <c r="F100" s="2">
        <v>4.5424666553694204E-3</v>
      </c>
      <c r="G100" s="2">
        <v>2.1763432480198211E-3</v>
      </c>
      <c r="H100" s="2">
        <v>9.3562350149918171E-5</v>
      </c>
      <c r="I100" s="55">
        <v>4.5297023609990016E-2</v>
      </c>
      <c r="J100" s="2">
        <v>4.5941547582794638E-2</v>
      </c>
      <c r="K100" s="2">
        <v>3.6678112244583185E-4</v>
      </c>
      <c r="L100" s="2">
        <v>2.1700390390027679E-4</v>
      </c>
      <c r="M100" s="2">
        <v>1.0087829394965428E-3</v>
      </c>
      <c r="N100" s="2">
        <v>3.3410790176380288E-2</v>
      </c>
      <c r="O100" s="2">
        <v>2.2343821097303124E-2</v>
      </c>
      <c r="P100" s="2">
        <v>2.9699586295360179E-3</v>
      </c>
      <c r="Q100" s="2">
        <v>8.4259174792038064E-4</v>
      </c>
      <c r="R100" s="2">
        <v>4.6137549928977808E-3</v>
      </c>
      <c r="S100" s="2">
        <v>1.2220644844445738E-3</v>
      </c>
      <c r="T100" s="2">
        <v>1.6052277009794519E-3</v>
      </c>
      <c r="U100" s="2">
        <v>6.1227860242063599E-3</v>
      </c>
      <c r="V100" s="2">
        <v>2.3578563020895662E-3</v>
      </c>
      <c r="W100" s="2">
        <v>1.0684450487023111E-2</v>
      </c>
    </row>
    <row r="101" spans="1:23" x14ac:dyDescent="0.35">
      <c r="A101" t="s">
        <v>97</v>
      </c>
      <c r="B101" s="2">
        <v>1.0456314873963533E-2</v>
      </c>
      <c r="C101" s="2">
        <v>2.9054800187083549E-2</v>
      </c>
      <c r="D101" s="2">
        <v>1.1944659585059203</v>
      </c>
      <c r="E101" s="2">
        <v>7.5385862012916751E-3</v>
      </c>
      <c r="F101" s="2">
        <v>0.53948952301662345</v>
      </c>
      <c r="G101" s="2">
        <v>1.8295173345054263</v>
      </c>
      <c r="H101" s="2">
        <v>3.0180541873047282E-3</v>
      </c>
      <c r="I101" s="55">
        <v>1.8600420866271805</v>
      </c>
      <c r="J101" s="2">
        <v>3.6359239890202391</v>
      </c>
      <c r="K101" s="2">
        <v>1.990436184628085E-2</v>
      </c>
      <c r="L101" s="2">
        <v>6.9999261431364975E-3</v>
      </c>
      <c r="M101" s="2">
        <v>7.2065968788873544E-2</v>
      </c>
      <c r="N101" s="2">
        <v>5.3678392901564758</v>
      </c>
      <c r="O101" s="2">
        <v>4.6125759359798506</v>
      </c>
      <c r="P101" s="2">
        <v>9.5763623049875873E-2</v>
      </c>
      <c r="Q101" s="2">
        <v>0.34003330042608615</v>
      </c>
      <c r="R101" s="2">
        <v>4.5988410044453421</v>
      </c>
      <c r="S101" s="2">
        <v>3.9420309863150281E-2</v>
      </c>
      <c r="T101" s="2">
        <v>0.52812003482722003</v>
      </c>
      <c r="U101" s="2">
        <v>7.7942848973318601E-3</v>
      </c>
      <c r="V101" s="2">
        <v>0.75465615282135223</v>
      </c>
      <c r="W101" s="2">
        <v>1.8670284365409779</v>
      </c>
    </row>
    <row r="102" spans="1:23" x14ac:dyDescent="0.35">
      <c r="A102" t="s">
        <v>98</v>
      </c>
      <c r="B102" s="2">
        <v>8.7579872442194168E-5</v>
      </c>
      <c r="C102" s="2">
        <v>3.8611202429956397E-4</v>
      </c>
      <c r="D102" s="2">
        <v>3.4277958980730676E-4</v>
      </c>
      <c r="E102" s="2">
        <v>7.5494272588339603E-6</v>
      </c>
      <c r="F102" s="2">
        <v>1.394686474346504E-5</v>
      </c>
      <c r="G102" s="2">
        <v>4.0086469364160359E-4</v>
      </c>
      <c r="H102" s="2">
        <v>9.0047545739072519E-7</v>
      </c>
      <c r="I102" s="55">
        <v>3.9487354612917143E-2</v>
      </c>
      <c r="J102" s="2">
        <v>0</v>
      </c>
      <c r="K102" s="2">
        <v>1.6086775170803575E-5</v>
      </c>
      <c r="L102" s="2">
        <v>7.2562013346326295E-6</v>
      </c>
      <c r="M102" s="2">
        <v>1.497176023851782E-4</v>
      </c>
      <c r="N102" s="2">
        <v>3.8404193090050965E-3</v>
      </c>
      <c r="O102" s="2">
        <v>7.8310877459529563E-6</v>
      </c>
      <c r="P102" s="2">
        <v>7.6612881847173102E-5</v>
      </c>
      <c r="Q102" s="2">
        <v>5.7880403372947221E-5</v>
      </c>
      <c r="R102" s="2">
        <v>1.3085312483946228E-4</v>
      </c>
      <c r="S102" s="2">
        <v>6.5169750261478255E-5</v>
      </c>
      <c r="T102" s="2">
        <v>1.2229429312858285E-4</v>
      </c>
      <c r="U102" s="2">
        <v>2.2554917693822299E-4</v>
      </c>
      <c r="V102" s="2">
        <v>1.7676891583162085E-4</v>
      </c>
      <c r="W102" s="2">
        <v>1.164447087466159E-3</v>
      </c>
    </row>
    <row r="103" spans="1:23" x14ac:dyDescent="0.35">
      <c r="A103" t="s">
        <v>99</v>
      </c>
      <c r="B103" s="2">
        <v>7.1784936957617165E-4</v>
      </c>
      <c r="C103" s="2">
        <v>2.1392790021830103E-3</v>
      </c>
      <c r="D103" s="2">
        <v>9.5431958562451329E-3</v>
      </c>
      <c r="E103" s="2">
        <v>3.4525609988528917E-4</v>
      </c>
      <c r="F103" s="2">
        <v>2.0286635024988919E-3</v>
      </c>
      <c r="G103" s="2">
        <v>1.070990692529976E-3</v>
      </c>
      <c r="H103" s="2">
        <v>6.643435474727067E-5</v>
      </c>
      <c r="I103" s="55">
        <v>2.1457130151658919E-2</v>
      </c>
      <c r="J103" s="2">
        <v>0</v>
      </c>
      <c r="K103" s="2">
        <v>4.0446353062814362E-4</v>
      </c>
      <c r="L103" s="2">
        <v>3.4641782814910351E-4</v>
      </c>
      <c r="M103" s="2">
        <v>4.9356526119760883E-3</v>
      </c>
      <c r="N103" s="2">
        <v>7.227776159214605E-3</v>
      </c>
      <c r="O103" s="2">
        <v>0</v>
      </c>
      <c r="P103" s="2">
        <v>1.8243323136183875E-3</v>
      </c>
      <c r="Q103" s="2">
        <v>2.6177689376459096E-3</v>
      </c>
      <c r="R103" s="2">
        <v>1.154994098788957E-2</v>
      </c>
      <c r="S103" s="2">
        <v>1.3318175920553461E-3</v>
      </c>
      <c r="T103" s="2">
        <v>7.2018472647848329E-3</v>
      </c>
      <c r="U103" s="2">
        <v>3.3902483328461999E-5</v>
      </c>
      <c r="V103" s="2">
        <v>4.0335481772621751E-3</v>
      </c>
      <c r="W103" s="2">
        <v>4.1021921713987591E-3</v>
      </c>
    </row>
    <row r="104" spans="1:23" x14ac:dyDescent="0.35">
      <c r="A104" t="s">
        <v>100</v>
      </c>
      <c r="B104" s="2">
        <v>1.7385754688067486E-4</v>
      </c>
      <c r="C104" s="2">
        <v>7.0700727800408021E-4</v>
      </c>
      <c r="D104" s="2">
        <v>3.8492340146119024E-3</v>
      </c>
      <c r="E104" s="2">
        <v>1.3925854016304316E-4</v>
      </c>
      <c r="F104" s="2">
        <v>8.1825844042698978E-4</v>
      </c>
      <c r="G104" s="2">
        <v>4.3198252085765944E-4</v>
      </c>
      <c r="H104" s="2">
        <v>2.6796199290475861E-5</v>
      </c>
      <c r="I104" s="55">
        <v>3.0361062052254389E-3</v>
      </c>
      <c r="J104" s="2">
        <v>0</v>
      </c>
      <c r="K104" s="2">
        <v>1.6137122689780322E-4</v>
      </c>
      <c r="L104" s="2">
        <v>1.3972712154984178E-4</v>
      </c>
      <c r="M104" s="2">
        <v>1.5538991227908193E-3</v>
      </c>
      <c r="N104" s="2">
        <v>2.915312884817649E-3</v>
      </c>
      <c r="O104" s="2">
        <v>0</v>
      </c>
      <c r="P104" s="2">
        <v>7.3584175587679019E-4</v>
      </c>
      <c r="Q104" s="2">
        <v>8.5017749649840991E-4</v>
      </c>
      <c r="R104" s="2">
        <v>4.6586517123874006E-3</v>
      </c>
      <c r="S104" s="2">
        <v>5.3718666721517139E-4</v>
      </c>
      <c r="T104" s="2">
        <v>2.9048545033798375E-3</v>
      </c>
      <c r="U104" s="2">
        <v>1.1893135232949601E-5</v>
      </c>
      <c r="V104" s="2">
        <v>1.6269257256554192E-3</v>
      </c>
      <c r="W104" s="2">
        <v>1.4299790907888294E-3</v>
      </c>
    </row>
    <row r="105" spans="1:23" x14ac:dyDescent="0.35">
      <c r="A105" t="s">
        <v>101</v>
      </c>
      <c r="B105" s="2">
        <v>6.0153853312673831E-3</v>
      </c>
      <c r="C105" s="2">
        <v>2.0366802946880235E-3</v>
      </c>
      <c r="D105" s="2">
        <v>8.4891466504910616E-4</v>
      </c>
      <c r="E105" s="2">
        <v>8.1273625402856911E-4</v>
      </c>
      <c r="F105" s="2">
        <v>2.803677938065234E-4</v>
      </c>
      <c r="G105" s="2">
        <v>3.4730479428907986E-5</v>
      </c>
      <c r="H105" s="2">
        <v>6.5143024152217333E-3</v>
      </c>
      <c r="I105" s="55">
        <v>4.1846111889644107E-2</v>
      </c>
      <c r="J105" s="2">
        <v>9.0208238488785359E-3</v>
      </c>
      <c r="K105" s="2">
        <v>1.1474738381993604E-3</v>
      </c>
      <c r="L105" s="2">
        <v>1.0062197488685002E-2</v>
      </c>
      <c r="M105" s="2">
        <v>3.1255784767957553E-2</v>
      </c>
      <c r="N105" s="2">
        <v>0.14933144460378181</v>
      </c>
      <c r="O105" s="2">
        <v>0</v>
      </c>
      <c r="P105" s="2">
        <v>2.0688639568603715E-3</v>
      </c>
      <c r="Q105" s="2">
        <v>7.5401871939155627E-3</v>
      </c>
      <c r="R105" s="2">
        <v>1.2861952331916705E-2</v>
      </c>
      <c r="S105" s="2">
        <v>3.3623849881064473E-3</v>
      </c>
      <c r="T105" s="2">
        <v>1.9879207138324296E-3</v>
      </c>
      <c r="U105" s="2">
        <v>9.6418305437269696E-4</v>
      </c>
      <c r="V105" s="2">
        <v>6.179702416066496E-3</v>
      </c>
      <c r="W105" s="2">
        <v>2.4076096038661232E-2</v>
      </c>
    </row>
    <row r="106" spans="1:23" x14ac:dyDescent="0.35">
      <c r="A106" t="s">
        <v>102</v>
      </c>
      <c r="B106" s="2">
        <v>1.7763783114218141E-4</v>
      </c>
      <c r="C106" s="2">
        <v>3.914443753729708E-5</v>
      </c>
      <c r="D106" s="2">
        <v>3.2520845825057204E-4</v>
      </c>
      <c r="E106" s="2">
        <v>1.3636671023564843E-5</v>
      </c>
      <c r="F106" s="2">
        <v>2.3994651653157215E-4</v>
      </c>
      <c r="G106" s="2">
        <v>2.0042222225820308E-6</v>
      </c>
      <c r="H106" s="2">
        <v>4.2457565859107819E-6</v>
      </c>
      <c r="I106" s="55">
        <v>2.8620019360124566E-3</v>
      </c>
      <c r="J106" s="2">
        <v>0</v>
      </c>
      <c r="K106" s="2">
        <v>1.845432476044579E-5</v>
      </c>
      <c r="L106" s="2">
        <v>1.2241279695623245E-4</v>
      </c>
      <c r="M106" s="2">
        <v>4.1190498004605916E-4</v>
      </c>
      <c r="N106" s="2">
        <v>4.0498136565515563E-4</v>
      </c>
      <c r="O106" s="2">
        <v>0</v>
      </c>
      <c r="P106" s="2">
        <v>1.5425172313801401E-4</v>
      </c>
      <c r="Q106" s="2">
        <v>6.7876065171621164E-5</v>
      </c>
      <c r="R106" s="2">
        <v>9.2411627178507069E-4</v>
      </c>
      <c r="S106" s="2">
        <v>2.1711885961451323E-4</v>
      </c>
      <c r="T106" s="2">
        <v>3.8504762442454724E-4</v>
      </c>
      <c r="U106" s="2">
        <v>1.19365741082048E-4</v>
      </c>
      <c r="V106" s="2">
        <v>5.6119335474264257E-4</v>
      </c>
      <c r="W106" s="2">
        <v>1.9573179631819166E-4</v>
      </c>
    </row>
    <row r="107" spans="1:23" x14ac:dyDescent="0.35">
      <c r="A107" t="s">
        <v>103</v>
      </c>
      <c r="B107" s="2">
        <v>1.2313713808053425E-5</v>
      </c>
      <c r="C107" s="2">
        <v>3.8529658354422148E-6</v>
      </c>
      <c r="D107" s="2">
        <v>4.3022735285019024E-4</v>
      </c>
      <c r="E107" s="2">
        <v>1.3422501603937503E-6</v>
      </c>
      <c r="F107" s="2">
        <v>2.3617805969204253E-5</v>
      </c>
      <c r="G107" s="2">
        <v>5.978937757033806E-7</v>
      </c>
      <c r="H107" s="2">
        <v>1.8836779989164707E-7</v>
      </c>
      <c r="I107" s="55">
        <v>1.6670419288736883E-4</v>
      </c>
      <c r="J107" s="2">
        <v>0</v>
      </c>
      <c r="K107" s="2">
        <v>1.5769144709155732E-6</v>
      </c>
      <c r="L107" s="2">
        <v>1.2049025459719401E-5</v>
      </c>
      <c r="M107" s="2">
        <v>2.3116276027557413E-5</v>
      </c>
      <c r="N107" s="2">
        <v>3.986209699330347E-5</v>
      </c>
      <c r="O107" s="2">
        <v>2.1978364607940747E-9</v>
      </c>
      <c r="P107" s="2">
        <v>1.5182985819154014E-5</v>
      </c>
      <c r="Q107" s="2">
        <v>3.4440797364761134E-6</v>
      </c>
      <c r="R107" s="2">
        <v>2.4250640232264568E-4</v>
      </c>
      <c r="S107" s="2">
        <v>4.1798414049065665E-5</v>
      </c>
      <c r="T107" s="2">
        <v>1.3318511821328268E-3</v>
      </c>
      <c r="U107" s="2">
        <v>7.0636829465366393E-5</v>
      </c>
      <c r="V107" s="2">
        <v>9.4528406826145349E-5</v>
      </c>
      <c r="W107" s="2">
        <v>9.8816482657774344E-6</v>
      </c>
    </row>
    <row r="108" spans="1:23" x14ac:dyDescent="0.35">
      <c r="A108" t="s">
        <v>104</v>
      </c>
      <c r="B108" s="2">
        <v>3.6386441147664129E-3</v>
      </c>
      <c r="C108" s="2">
        <v>3.7282219096042473E-3</v>
      </c>
      <c r="D108" s="2">
        <v>2.367835354601399E-3</v>
      </c>
      <c r="E108" s="2">
        <v>5.2729109479875734E-3</v>
      </c>
      <c r="F108" s="2">
        <v>1.342554717413314E-3</v>
      </c>
      <c r="G108" s="2">
        <v>2.3874810578059983E-4</v>
      </c>
      <c r="H108" s="2">
        <v>9.2540004127752648E-4</v>
      </c>
      <c r="I108" s="55">
        <v>0.28214700129014281</v>
      </c>
      <c r="J108" s="2">
        <v>0</v>
      </c>
      <c r="K108" s="2">
        <v>1.5455495767554143E-3</v>
      </c>
      <c r="L108" s="2">
        <v>4.0669403799096018E-4</v>
      </c>
      <c r="M108" s="2">
        <v>1.0479875410983282E-2</v>
      </c>
      <c r="N108" s="2">
        <v>0.32990414212952751</v>
      </c>
      <c r="O108" s="2">
        <v>0</v>
      </c>
      <c r="P108" s="2">
        <v>8.6136978642056879E-3</v>
      </c>
      <c r="Q108" s="2">
        <v>1.3605488691678026E-2</v>
      </c>
      <c r="R108" s="2">
        <v>1.1704290415300595E-2</v>
      </c>
      <c r="S108" s="2">
        <v>5.8791244538976307E-3</v>
      </c>
      <c r="T108" s="2">
        <v>2.127415726481852E-2</v>
      </c>
      <c r="U108" s="2">
        <v>8.3941773627790601E-4</v>
      </c>
      <c r="V108" s="2">
        <v>1.2382689394216141E-2</v>
      </c>
      <c r="W108" s="2">
        <v>1.3081101653409286E-2</v>
      </c>
    </row>
    <row r="109" spans="1:23" x14ac:dyDescent="0.35">
      <c r="A109" t="s">
        <v>105</v>
      </c>
      <c r="B109" s="2">
        <v>5.35749919168894E-2</v>
      </c>
      <c r="C109" s="2">
        <v>7.0993648629154277E-2</v>
      </c>
      <c r="D109" s="2">
        <v>9.6905740485485406E-3</v>
      </c>
      <c r="E109" s="2">
        <v>0.19039143318946031</v>
      </c>
      <c r="F109" s="2">
        <v>3.200468761548773E-3</v>
      </c>
      <c r="G109" s="2">
        <v>4.8452219050033891E-2</v>
      </c>
      <c r="H109" s="2">
        <v>1.4834027798379506E-2</v>
      </c>
      <c r="I109" s="55">
        <v>0.36054518322508322</v>
      </c>
      <c r="J109" s="2">
        <v>7.432825599149312E-2</v>
      </c>
      <c r="K109" s="2">
        <v>3.2209736338071004E-2</v>
      </c>
      <c r="L109" s="2">
        <v>3.5289500748687968E-3</v>
      </c>
      <c r="M109" s="2">
        <v>0.39466637558758855</v>
      </c>
      <c r="N109" s="2">
        <v>2.2411867504381187</v>
      </c>
      <c r="O109" s="2">
        <v>8.8326153261358786E-2</v>
      </c>
      <c r="P109" s="2">
        <v>2.3616159806775994E-2</v>
      </c>
      <c r="Q109" s="2">
        <v>0.90737429624402144</v>
      </c>
      <c r="R109" s="2">
        <v>0.14682241527083356</v>
      </c>
      <c r="S109" s="2">
        <v>9.9731277212868633E-2</v>
      </c>
      <c r="T109" s="2">
        <v>2.2692614079086838E-2</v>
      </c>
      <c r="U109" s="2">
        <v>7.2774396396936298E-4</v>
      </c>
      <c r="V109" s="2">
        <v>0.14704881284961938</v>
      </c>
      <c r="W109" s="2">
        <v>1.2790371539851513</v>
      </c>
    </row>
    <row r="110" spans="1:23" x14ac:dyDescent="0.35">
      <c r="A110" t="s">
        <v>106</v>
      </c>
      <c r="B110" s="2">
        <v>1.3083331531685397E-4</v>
      </c>
      <c r="C110" s="2">
        <v>7.3367250534797017E-4</v>
      </c>
      <c r="D110" s="2">
        <v>5.2836422022077838E-4</v>
      </c>
      <c r="E110" s="2">
        <v>2.9315784798493529E-5</v>
      </c>
      <c r="F110" s="2">
        <v>5.4158185967642312E-5</v>
      </c>
      <c r="G110" s="2">
        <v>1.5443331782050046E-5</v>
      </c>
      <c r="H110" s="2">
        <v>3.4967082693990789E-6</v>
      </c>
      <c r="I110" s="55">
        <v>4.7336852313209297E-2</v>
      </c>
      <c r="J110" s="2">
        <v>0</v>
      </c>
      <c r="K110" s="2">
        <v>7.1924726543188606E-5</v>
      </c>
      <c r="L110" s="2">
        <v>9.4773388436536824E-5</v>
      </c>
      <c r="M110" s="2">
        <v>5.7874365668722017E-4</v>
      </c>
      <c r="N110" s="2">
        <v>1.2890550961333909E-2</v>
      </c>
      <c r="O110" s="2">
        <v>3.0385256597532349E-6</v>
      </c>
      <c r="P110" s="2">
        <v>2.9750160906524673E-4</v>
      </c>
      <c r="Q110" s="2">
        <v>2.2476002366216569E-4</v>
      </c>
      <c r="R110" s="2">
        <v>1.6421931978118016E-3</v>
      </c>
      <c r="S110" s="2">
        <v>7.8449435390776936E-4</v>
      </c>
      <c r="T110" s="2">
        <v>7.3460161081111337E-4</v>
      </c>
      <c r="U110" s="2">
        <v>6.9629786350964101E-5</v>
      </c>
      <c r="V110" s="2">
        <v>1.6338846812463841E-3</v>
      </c>
      <c r="W110" s="2">
        <v>1.08025631210129E-3</v>
      </c>
    </row>
    <row r="111" spans="1:23" x14ac:dyDescent="0.35">
      <c r="A111" t="s">
        <v>107</v>
      </c>
      <c r="B111" s="2">
        <v>7.1450311356951752E-4</v>
      </c>
      <c r="C111" s="2">
        <v>1.1996289389095243E-4</v>
      </c>
      <c r="D111" s="2">
        <v>6.813222564887128E-4</v>
      </c>
      <c r="E111" s="2">
        <v>3.7743558975190604E-3</v>
      </c>
      <c r="F111" s="2">
        <v>2.6856481362282872E-2</v>
      </c>
      <c r="G111" s="2">
        <v>6.3992889291656827E-5</v>
      </c>
      <c r="H111" s="2">
        <v>1.0253836122568417E-3</v>
      </c>
      <c r="I111" s="55">
        <v>6.3037645304240289E-2</v>
      </c>
      <c r="J111" s="2">
        <v>0</v>
      </c>
      <c r="K111" s="2">
        <v>2.2035718079196046E-3</v>
      </c>
      <c r="L111" s="2">
        <v>8.8489246385696946E-5</v>
      </c>
      <c r="M111" s="2">
        <v>1.375514142685127E-2</v>
      </c>
      <c r="N111" s="2">
        <v>5.3530621827950556E-3</v>
      </c>
      <c r="O111" s="2">
        <v>3.9570545701595389E-7</v>
      </c>
      <c r="P111" s="2">
        <v>1.2908593832924524E-3</v>
      </c>
      <c r="Q111" s="2">
        <v>1.9107240412502961E-3</v>
      </c>
      <c r="R111" s="2">
        <v>1.2631639838743937E-3</v>
      </c>
      <c r="S111" s="2">
        <v>1.3521345620427702E-3</v>
      </c>
      <c r="T111" s="2">
        <v>7.6224261351436437E-2</v>
      </c>
      <c r="U111" s="2">
        <v>-1.8572513784176101E-4</v>
      </c>
      <c r="V111" s="2">
        <v>2.0452111488581965E-2</v>
      </c>
      <c r="W111" s="2">
        <v>2.2374172854686971E-3</v>
      </c>
    </row>
    <row r="112" spans="1:23" x14ac:dyDescent="0.35">
      <c r="A112" t="s">
        <v>108</v>
      </c>
      <c r="B112" s="2">
        <v>6.0334044185239586E-3</v>
      </c>
      <c r="C112" s="2">
        <v>7.3879623527626616E-3</v>
      </c>
      <c r="D112" s="2">
        <v>1.6470725364925193E-2</v>
      </c>
      <c r="E112" s="2">
        <v>8.3753806706279525E-3</v>
      </c>
      <c r="F112" s="2">
        <v>9.3920880642863108E-2</v>
      </c>
      <c r="G112" s="2">
        <v>1.4675801523763984E-3</v>
      </c>
      <c r="H112" s="2">
        <v>1.4698859310855884E-3</v>
      </c>
      <c r="I112" s="55">
        <v>0.47288692014350381</v>
      </c>
      <c r="J112" s="2">
        <v>0</v>
      </c>
      <c r="K112" s="2">
        <v>4.5099903938210402E-3</v>
      </c>
      <c r="L112" s="2">
        <v>2.2554272199552305E-2</v>
      </c>
      <c r="M112" s="2">
        <v>1.7207065534521577E-2</v>
      </c>
      <c r="N112" s="2">
        <v>1.1743903856220204</v>
      </c>
      <c r="O112" s="2">
        <v>2.5829486651846994E-4</v>
      </c>
      <c r="P112" s="2">
        <v>1.3681033589789561E-2</v>
      </c>
      <c r="Q112" s="2">
        <v>2.1610671624601823E-2</v>
      </c>
      <c r="R112" s="2">
        <v>0.77284158226416166</v>
      </c>
      <c r="S112" s="2">
        <v>0.21126969238919741</v>
      </c>
      <c r="T112" s="2">
        <v>3.3791423237986423E-2</v>
      </c>
      <c r="U112" s="2">
        <v>8.8573924087260102E-4</v>
      </c>
      <c r="V112" s="2">
        <v>0.30714006655555137</v>
      </c>
      <c r="W112" s="2">
        <v>5.8356552165359218E-2</v>
      </c>
    </row>
    <row r="113" spans="1:23" x14ac:dyDescent="0.35">
      <c r="A113" t="s">
        <v>109</v>
      </c>
      <c r="B113" s="2">
        <v>3.6735570242055879E-5</v>
      </c>
      <c r="C113" s="2">
        <v>1.1494574203564671E-5</v>
      </c>
      <c r="D113" s="2">
        <v>5.456725930314702E-3</v>
      </c>
      <c r="E113" s="2">
        <v>4.004342298203059E-6</v>
      </c>
      <c r="F113" s="2">
        <v>7.0459130662717866E-5</v>
      </c>
      <c r="G113" s="2">
        <v>3.3424904859039555E-6</v>
      </c>
      <c r="H113" s="2">
        <v>5.6195869516923757E-7</v>
      </c>
      <c r="I113" s="55">
        <v>4.9732953704462125E-4</v>
      </c>
      <c r="J113" s="2">
        <v>0</v>
      </c>
      <c r="K113" s="2">
        <v>4.7516805045559181E-6</v>
      </c>
      <c r="L113" s="2">
        <v>3.5945924034254707E-5</v>
      </c>
      <c r="M113" s="2">
        <v>6.8839032787892948E-5</v>
      </c>
      <c r="N113" s="2">
        <v>1.213224922797092E-4</v>
      </c>
      <c r="O113" s="2">
        <v>2.9457621772612934E-7</v>
      </c>
      <c r="P113" s="2">
        <v>4.5278096306897728E-5</v>
      </c>
      <c r="Q113" s="2">
        <v>1.02743405986342E-5</v>
      </c>
      <c r="R113" s="2">
        <v>9.8344009369743142E-3</v>
      </c>
      <c r="S113" s="2">
        <v>2.6134807915134872E-3</v>
      </c>
      <c r="T113" s="2">
        <v>1.1306736714858083E-4</v>
      </c>
      <c r="U113" s="2">
        <v>7.0636829465366393E-5</v>
      </c>
      <c r="V113" s="2">
        <v>4.5114993501275871E-3</v>
      </c>
      <c r="W113" s="2">
        <v>3.1543687128619919E-5</v>
      </c>
    </row>
    <row r="114" spans="1:23" x14ac:dyDescent="0.35">
      <c r="A114" t="s">
        <v>110</v>
      </c>
      <c r="B114" s="2">
        <v>1.1621029757394492E-3</v>
      </c>
      <c r="C114" s="2">
        <v>9.0204373169358448E-3</v>
      </c>
      <c r="D114" s="2">
        <v>1.2820622849364917E-2</v>
      </c>
      <c r="E114" s="2">
        <v>4.6382766420698476E-4</v>
      </c>
      <c r="F114" s="2">
        <v>2.7253689482637693E-3</v>
      </c>
      <c r="G114" s="2">
        <v>1.4388018386022605E-3</v>
      </c>
      <c r="H114" s="2">
        <v>8.9249955600386783E-5</v>
      </c>
      <c r="I114" s="55">
        <v>3.8429066494204543E-2</v>
      </c>
      <c r="J114" s="2">
        <v>8.4542222700354566E-3</v>
      </c>
      <c r="K114" s="2">
        <v>6.8841277710598211E-4</v>
      </c>
      <c r="L114" s="2">
        <v>4.6538836568981806E-4</v>
      </c>
      <c r="M114" s="2">
        <v>7.0466124503066026E-3</v>
      </c>
      <c r="N114" s="2">
        <v>9.7100168091259938E-3</v>
      </c>
      <c r="O114" s="2">
        <v>0</v>
      </c>
      <c r="P114" s="2">
        <v>2.450864144164525E-3</v>
      </c>
      <c r="Q114" s="2">
        <v>1.9424432160968876E-2</v>
      </c>
      <c r="R114" s="2">
        <v>1.5516545984042712E-2</v>
      </c>
      <c r="S114" s="2">
        <v>1.7892047181151704E-3</v>
      </c>
      <c r="T114" s="2">
        <v>9.6751831348105347E-3</v>
      </c>
      <c r="U114" s="2">
        <v>4.5196460288501303E-5</v>
      </c>
      <c r="V114" s="2">
        <v>5.4187926879422244E-3</v>
      </c>
      <c r="W114" s="2">
        <v>1.9718387741542377E-2</v>
      </c>
    </row>
    <row r="115" spans="1:23" x14ac:dyDescent="0.35">
      <c r="A115" t="s">
        <v>111</v>
      </c>
      <c r="B115" s="2">
        <v>2.2672074998147246E-4</v>
      </c>
      <c r="C115" s="2">
        <v>1.3373496849161104E-3</v>
      </c>
      <c r="D115" s="2">
        <v>2.2673561984880473E-4</v>
      </c>
      <c r="E115" s="2">
        <v>5.0731792412586304E-4</v>
      </c>
      <c r="F115" s="2">
        <v>1.29170031313245E-4</v>
      </c>
      <c r="G115" s="2">
        <v>2.297046064466957E-5</v>
      </c>
      <c r="H115" s="2">
        <v>8.9034696879544022E-5</v>
      </c>
      <c r="I115" s="55">
        <v>1.512831276201464E-2</v>
      </c>
      <c r="J115" s="2">
        <v>3.534940225462508E-2</v>
      </c>
      <c r="K115" s="2">
        <v>1.4870059643476663E-4</v>
      </c>
      <c r="L115" s="2">
        <v>3.9128894294466106E-5</v>
      </c>
      <c r="M115" s="2">
        <v>2.4745078026252752E-3</v>
      </c>
      <c r="N115" s="2">
        <v>3.707623001217069E-2</v>
      </c>
      <c r="O115" s="2">
        <v>2.5670965812456996E-3</v>
      </c>
      <c r="P115" s="2">
        <v>8.2871577791255593E-4</v>
      </c>
      <c r="Q115" s="2">
        <v>9.4581514901011465E-2</v>
      </c>
      <c r="R115" s="2">
        <v>1.1260945567690113E-3</v>
      </c>
      <c r="S115" s="2">
        <v>5.6430679847563933E-4</v>
      </c>
      <c r="T115" s="2">
        <v>2.0468317040768496E-3</v>
      </c>
      <c r="U115" s="2">
        <v>4.6780345715202102E-4</v>
      </c>
      <c r="V115" s="2">
        <v>1.1896832850752978E-3</v>
      </c>
      <c r="W115" s="2">
        <v>1.8964524567041029E-2</v>
      </c>
    </row>
    <row r="116" spans="1:23" x14ac:dyDescent="0.35">
      <c r="A116" t="s">
        <v>112</v>
      </c>
      <c r="B116" s="2">
        <v>2.5846916765722311E-4</v>
      </c>
      <c r="C116" s="2">
        <v>6.9960798329255479E-4</v>
      </c>
      <c r="D116" s="2">
        <v>3.4244845079122598E-3</v>
      </c>
      <c r="E116" s="2">
        <v>1.687281588460073E-4</v>
      </c>
      <c r="F116" s="2">
        <v>7.2796648425990684E-4</v>
      </c>
      <c r="G116" s="2">
        <v>3.8431476100189536E-4</v>
      </c>
      <c r="H116" s="2">
        <v>2.3839332447137818E-5</v>
      </c>
      <c r="I116" s="55">
        <v>7.7422209368830444E-3</v>
      </c>
      <c r="J116" s="2">
        <v>0</v>
      </c>
      <c r="K116" s="2">
        <v>1.450655919947055E-4</v>
      </c>
      <c r="L116" s="2">
        <v>1.2430872253186466E-4</v>
      </c>
      <c r="M116" s="2">
        <v>1.3921844424124061E-3</v>
      </c>
      <c r="N116" s="2">
        <v>3.7311121679550873E-3</v>
      </c>
      <c r="O116" s="2">
        <v>1.3532542614346394E-5</v>
      </c>
      <c r="P116" s="2">
        <v>6.5457359071825327E-4</v>
      </c>
      <c r="Q116" s="2">
        <v>6.8748306904668614E-4</v>
      </c>
      <c r="R116" s="2">
        <v>0.17229489401992615</v>
      </c>
      <c r="S116" s="2">
        <v>1.9208753431118866E-3</v>
      </c>
      <c r="T116" s="2">
        <v>2.5843139717672842E-3</v>
      </c>
      <c r="U116" s="2">
        <v>3.4089769694112203E-5</v>
      </c>
      <c r="V116" s="2">
        <v>4.4102923791014461E-3</v>
      </c>
      <c r="W116" s="2">
        <v>1.4433868987788964E-3</v>
      </c>
    </row>
    <row r="117" spans="1:23" x14ac:dyDescent="0.35">
      <c r="A117" t="s">
        <v>113</v>
      </c>
      <c r="B117" s="2">
        <v>1.287671415107415E-4</v>
      </c>
      <c r="C117" s="2">
        <v>1.3672312473109356E-5</v>
      </c>
      <c r="D117" s="2">
        <v>3.7278521057765247E-4</v>
      </c>
      <c r="E117" s="2">
        <v>4.2962238832612324E-5</v>
      </c>
      <c r="F117" s="2">
        <v>7.1821297858952227E-5</v>
      </c>
      <c r="G117" s="2">
        <v>2.1999702082364709E-5</v>
      </c>
      <c r="H117" s="2">
        <v>9.5377354137503914E-6</v>
      </c>
      <c r="I117" s="55">
        <v>1.2208160212338712E-2</v>
      </c>
      <c r="J117" s="2">
        <v>0</v>
      </c>
      <c r="K117" s="2">
        <v>1.0596332470811959E-4</v>
      </c>
      <c r="L117" s="2">
        <v>1.0350637522311701E-5</v>
      </c>
      <c r="M117" s="2">
        <v>9.3193158310500535E-4</v>
      </c>
      <c r="N117" s="2">
        <v>3.1448562396060138E-4</v>
      </c>
      <c r="O117" s="2">
        <v>0</v>
      </c>
      <c r="P117" s="2">
        <v>1.5099696562630106E-4</v>
      </c>
      <c r="Q117" s="2">
        <v>5.78790232099201E-4</v>
      </c>
      <c r="R117" s="2">
        <v>1.4775301025093089E-4</v>
      </c>
      <c r="S117" s="2">
        <v>1.7762203631928515E-4</v>
      </c>
      <c r="T117" s="2">
        <v>7.3806170532461938E-4</v>
      </c>
      <c r="U117" s="2">
        <v>-3.0749943611609699E-4</v>
      </c>
      <c r="V117" s="2">
        <v>6.7498091557223635E-4</v>
      </c>
      <c r="W117" s="2">
        <v>1.6827575367619717E-4</v>
      </c>
    </row>
    <row r="118" spans="1:23" x14ac:dyDescent="0.35">
      <c r="A118" t="s">
        <v>114</v>
      </c>
      <c r="B118" s="2">
        <v>4.4268659975024596E-4</v>
      </c>
      <c r="C118" s="2">
        <v>1.7442813257846233E-4</v>
      </c>
      <c r="D118" s="2">
        <v>1.0370257059638384E-3</v>
      </c>
      <c r="E118" s="2">
        <v>1.1138268814310615E-4</v>
      </c>
      <c r="F118" s="2">
        <v>1.2253799040006389E-4</v>
      </c>
      <c r="G118" s="2">
        <v>4.8839035807725604E-5</v>
      </c>
      <c r="H118" s="2">
        <v>3.4086641339257755E-5</v>
      </c>
      <c r="I118" s="55">
        <v>9.6859579577117574E-3</v>
      </c>
      <c r="J118" s="2">
        <v>0</v>
      </c>
      <c r="K118" s="2">
        <v>1.5320966490983828E-4</v>
      </c>
      <c r="L118" s="2">
        <v>8.9310257946006985E-5</v>
      </c>
      <c r="M118" s="2">
        <v>1.7601943152395576E-3</v>
      </c>
      <c r="N118" s="2">
        <v>5.2633217590170667E-3</v>
      </c>
      <c r="O118" s="2">
        <v>2.5341298259853102E-5</v>
      </c>
      <c r="P118" s="2">
        <v>1.8933182902952398E-4</v>
      </c>
      <c r="Q118" s="2">
        <v>1.7310653051860869E-3</v>
      </c>
      <c r="R118" s="2">
        <v>1.9752517447197823E-3</v>
      </c>
      <c r="S118" s="2">
        <v>4.3699210579506854E-4</v>
      </c>
      <c r="T118" s="2">
        <v>7.3678646422447105E-4</v>
      </c>
      <c r="U118" s="2">
        <v>4.3844261513475898E-4</v>
      </c>
      <c r="V118" s="2">
        <v>8.0995007302971935E-4</v>
      </c>
      <c r="W118" s="2">
        <v>8.7247963606690532E-4</v>
      </c>
    </row>
    <row r="119" spans="1:23" x14ac:dyDescent="0.35">
      <c r="A119" t="s">
        <v>115</v>
      </c>
      <c r="B119" s="2">
        <v>7.0335685599433118E-3</v>
      </c>
      <c r="C119" s="2">
        <v>7.6112102929054761E-3</v>
      </c>
      <c r="D119" s="2">
        <v>4.5250846927969303E-2</v>
      </c>
      <c r="E119" s="2">
        <v>4.513265052382115E-3</v>
      </c>
      <c r="F119" s="2">
        <v>3.7620234187146252E-3</v>
      </c>
      <c r="G119" s="2">
        <v>2.0582566103732455E-3</v>
      </c>
      <c r="H119" s="2">
        <v>1.3956469270856489E-3</v>
      </c>
      <c r="I119" s="55">
        <v>8.0461595819103948E-2</v>
      </c>
      <c r="J119" s="2">
        <v>0</v>
      </c>
      <c r="K119" s="2">
        <v>6.578490231028601E-3</v>
      </c>
      <c r="L119" s="2">
        <v>3.8970729348083689E-3</v>
      </c>
      <c r="M119" s="2">
        <v>7.6844584444195563E-2</v>
      </c>
      <c r="N119" s="2">
        <v>0.22966621355694389</v>
      </c>
      <c r="O119" s="2">
        <v>3.9882399351250973E-3</v>
      </c>
      <c r="P119" s="2">
        <v>8.2615969199091865E-3</v>
      </c>
      <c r="Q119" s="2">
        <v>7.0696104491301939E-2</v>
      </c>
      <c r="R119" s="2">
        <v>8.6190548441077861E-2</v>
      </c>
      <c r="S119" s="2">
        <v>3.2137335447806371E-2</v>
      </c>
      <c r="T119" s="2">
        <v>3.2149840953300209E-2</v>
      </c>
      <c r="U119" s="2">
        <v>8.3468312151855804E-5</v>
      </c>
      <c r="V119" s="2">
        <v>5.1288414312356936E-2</v>
      </c>
      <c r="W119" s="2">
        <v>3.5614394968713776E-2</v>
      </c>
    </row>
    <row r="120" spans="1:23" x14ac:dyDescent="0.35">
      <c r="A120" t="s">
        <v>116</v>
      </c>
      <c r="B120" s="2">
        <v>2.9382019310572561E-3</v>
      </c>
      <c r="C120" s="2">
        <v>7.1125421661259328E-3</v>
      </c>
      <c r="D120" s="2">
        <v>1.3419368085378129E-2</v>
      </c>
      <c r="E120" s="2">
        <v>5.126219858161132E-4</v>
      </c>
      <c r="F120" s="2">
        <v>1.2690434346922809E-3</v>
      </c>
      <c r="G120" s="2">
        <v>1.3408329192408155E-3</v>
      </c>
      <c r="H120" s="2">
        <v>5.8748626823814452E-5</v>
      </c>
      <c r="I120" s="55">
        <v>7.6715471111126726E-2</v>
      </c>
      <c r="J120" s="2">
        <v>2.3494444433364648E-5</v>
      </c>
      <c r="K120" s="2">
        <v>3.6808000437226423E-4</v>
      </c>
      <c r="L120" s="2">
        <v>9.9165911231496482E-4</v>
      </c>
      <c r="M120" s="2">
        <v>1.0226324215795451E-2</v>
      </c>
      <c r="N120" s="2">
        <v>2.0440381917118632E-2</v>
      </c>
      <c r="O120" s="2">
        <v>1.7987868492071891E-3</v>
      </c>
      <c r="P120" s="2">
        <v>2.2771494703046147E-3</v>
      </c>
      <c r="Q120" s="2">
        <v>5.0220184616748015E-2</v>
      </c>
      <c r="R120" s="2">
        <v>2.3250910336443373E-2</v>
      </c>
      <c r="S120" s="2">
        <v>1.336567537131227E-2</v>
      </c>
      <c r="T120" s="2">
        <v>1.0231116685151396E-2</v>
      </c>
      <c r="U120" s="2">
        <v>5.5461629229265001E-4</v>
      </c>
      <c r="V120" s="2">
        <v>2.3467289768102924E-2</v>
      </c>
      <c r="W120" s="2">
        <v>8.3341006422938107E-3</v>
      </c>
    </row>
    <row r="121" spans="1:23" x14ac:dyDescent="0.35">
      <c r="A121" t="s">
        <v>117</v>
      </c>
      <c r="B121" s="2">
        <v>1.5657661634503443E-2</v>
      </c>
      <c r="C121" s="2">
        <v>3.962230185139895E-2</v>
      </c>
      <c r="D121" s="2">
        <v>0.13724534071742617</v>
      </c>
      <c r="E121" s="2">
        <v>4.9565672256795923E-2</v>
      </c>
      <c r="F121" s="2">
        <v>1.2979023860991822E-2</v>
      </c>
      <c r="G121" s="2">
        <v>1.3713244146485573E-2</v>
      </c>
      <c r="H121" s="2">
        <v>1.2705288508602992E-2</v>
      </c>
      <c r="I121" s="55">
        <v>0.33722868915077631</v>
      </c>
      <c r="J121" s="2">
        <v>6.9890572567087125E-2</v>
      </c>
      <c r="K121" s="2">
        <v>1.5891225921273545E-2</v>
      </c>
      <c r="L121" s="2">
        <v>1.0142101467020959E-2</v>
      </c>
      <c r="M121" s="2">
        <v>0.18975287514369582</v>
      </c>
      <c r="N121" s="2">
        <v>0.85948192291180203</v>
      </c>
      <c r="O121" s="2">
        <v>7.8032541458788768E-2</v>
      </c>
      <c r="P121" s="2">
        <v>2.3289334708464927E-2</v>
      </c>
      <c r="Q121" s="2">
        <v>2.9917885995257638</v>
      </c>
      <c r="R121" s="2">
        <v>0.23779652594763587</v>
      </c>
      <c r="S121" s="2">
        <v>0.13669620347123634</v>
      </c>
      <c r="T121" s="2">
        <v>0.10463779564280283</v>
      </c>
      <c r="U121" s="2">
        <v>2.38379353144919E-4</v>
      </c>
      <c r="V121" s="2">
        <v>0.24000952648785623</v>
      </c>
      <c r="W121" s="2">
        <v>0.64502019073284078</v>
      </c>
    </row>
    <row r="122" spans="1:23" x14ac:dyDescent="0.35">
      <c r="A122" t="s">
        <v>118</v>
      </c>
      <c r="B122" s="2">
        <v>4.50927862589264E-3</v>
      </c>
      <c r="C122" s="2">
        <v>2.0982233421616954E-3</v>
      </c>
      <c r="D122" s="2">
        <v>2.851008534124433E-3</v>
      </c>
      <c r="E122" s="2">
        <v>1.9916172397480217E-4</v>
      </c>
      <c r="F122" s="2">
        <v>1.3585703012718961E-4</v>
      </c>
      <c r="G122" s="2">
        <v>1.2055904330926875E-3</v>
      </c>
      <c r="H122" s="2">
        <v>3.6579937660652861E-5</v>
      </c>
      <c r="I122" s="55">
        <v>6.0014916603606173E-2</v>
      </c>
      <c r="J122" s="2">
        <v>1.5870156094592789E-4</v>
      </c>
      <c r="K122" s="2">
        <v>4.5561861664850079E-4</v>
      </c>
      <c r="L122" s="2">
        <v>1.232382615268372E-4</v>
      </c>
      <c r="M122" s="2">
        <v>2.3166491852952041E-3</v>
      </c>
      <c r="N122" s="2">
        <v>9.227739623256459E-3</v>
      </c>
      <c r="O122" s="2">
        <v>2.6633269179629888E-3</v>
      </c>
      <c r="P122" s="2">
        <v>1.6809082064940472E-3</v>
      </c>
      <c r="Q122" s="2">
        <v>1.3838199332237477E-3</v>
      </c>
      <c r="R122" s="2">
        <v>7.8025076068674148E-4</v>
      </c>
      <c r="S122" s="2">
        <v>1.0287661936270907E-3</v>
      </c>
      <c r="T122" s="2">
        <v>1.6299328171267349E-2</v>
      </c>
      <c r="U122" s="2">
        <v>1.93548881183388E-3</v>
      </c>
      <c r="V122" s="2">
        <v>1.4742117868187483E-2</v>
      </c>
      <c r="W122" s="2">
        <v>1.8068973481521297E-2</v>
      </c>
    </row>
    <row r="123" spans="1:23" x14ac:dyDescent="0.35">
      <c r="A123" t="s">
        <v>119</v>
      </c>
      <c r="B123" s="2">
        <v>5.11929148175767E-3</v>
      </c>
      <c r="C123" s="2">
        <v>6.1727686273350992E-3</v>
      </c>
      <c r="D123" s="2">
        <v>3.6698895120224569E-2</v>
      </c>
      <c r="E123" s="2">
        <v>3.6603036639468933E-3</v>
      </c>
      <c r="F123" s="2">
        <v>3.0510390911137014E-3</v>
      </c>
      <c r="G123" s="2">
        <v>7.6156151901398831E-3</v>
      </c>
      <c r="H123" s="2">
        <v>1.1318837917776504E-3</v>
      </c>
      <c r="I123" s="55">
        <v>4.8957985455706628E-2</v>
      </c>
      <c r="J123" s="2">
        <v>1.3842141650429421E-2</v>
      </c>
      <c r="K123" s="2">
        <v>5.7221213220082865E-3</v>
      </c>
      <c r="L123" s="2">
        <v>3.1605656163310233E-3</v>
      </c>
      <c r="M123" s="2">
        <v>6.8678527759121449E-2</v>
      </c>
      <c r="N123" s="2">
        <v>0.18626162505647542</v>
      </c>
      <c r="O123" s="2">
        <v>8.9011375609791277E-2</v>
      </c>
      <c r="P123" s="2">
        <v>6.7002387683912402E-3</v>
      </c>
      <c r="Q123" s="2">
        <v>0.19226868907153422</v>
      </c>
      <c r="R123" s="2">
        <v>6.9901407649425845E-2</v>
      </c>
      <c r="S123" s="2">
        <v>1.2684123267562233E-2</v>
      </c>
      <c r="T123" s="2">
        <v>2.6073846599052222E-2</v>
      </c>
      <c r="U123" s="2">
        <v>6.26224783647757E-5</v>
      </c>
      <c r="V123" s="2">
        <v>2.6035661460388639E-2</v>
      </c>
      <c r="W123" s="2">
        <v>3.1192433243049086E-2</v>
      </c>
    </row>
    <row r="124" spans="1:23" x14ac:dyDescent="0.35">
      <c r="A124" t="s">
        <v>120</v>
      </c>
      <c r="B124" s="2">
        <v>1.5118930139593017E-2</v>
      </c>
      <c r="C124" s="2">
        <v>9.0384415184049174E-3</v>
      </c>
      <c r="D124" s="2">
        <v>1.0228369319002791E-2</v>
      </c>
      <c r="E124" s="2">
        <v>3.0517480525785535E-3</v>
      </c>
      <c r="F124" s="2">
        <v>2.1914475919803996E-3</v>
      </c>
      <c r="G124" s="2">
        <v>0.19058790158383282</v>
      </c>
      <c r="H124" s="2">
        <v>2.68693754832812E-4</v>
      </c>
      <c r="I124" s="55">
        <v>0.17926403643346445</v>
      </c>
      <c r="J124" s="2">
        <v>0.17142026035025265</v>
      </c>
      <c r="K124" s="2">
        <v>5.2064685444155436E-3</v>
      </c>
      <c r="L124" s="2">
        <v>9.0523257682673076E-4</v>
      </c>
      <c r="M124" s="2">
        <v>1.4087988802941707E-2</v>
      </c>
      <c r="N124" s="2">
        <v>6.3931128179796126E-2</v>
      </c>
      <c r="O124" s="2">
        <v>0.28384300541511959</v>
      </c>
      <c r="P124" s="2">
        <v>1.2347482528516428E-2</v>
      </c>
      <c r="Q124" s="2">
        <v>5.3433347733384061E-2</v>
      </c>
      <c r="R124" s="2">
        <v>3.0096573957345184E-2</v>
      </c>
      <c r="S124" s="2">
        <v>9.9440302129736331E-3</v>
      </c>
      <c r="T124" s="2">
        <v>2.5477007435652382E-2</v>
      </c>
      <c r="U124" s="2">
        <v>7.8706394488821298E-4</v>
      </c>
      <c r="V124" s="2">
        <v>3.8031347688710811E-2</v>
      </c>
      <c r="W124" s="2">
        <v>7.8475396095903108E-2</v>
      </c>
    </row>
    <row r="125" spans="1:23" x14ac:dyDescent="0.35">
      <c r="A125" t="s">
        <v>121</v>
      </c>
      <c r="B125" s="2">
        <v>3.417921885515439E-4</v>
      </c>
      <c r="C125" s="2">
        <v>1.4893494089789777E-3</v>
      </c>
      <c r="D125" s="2">
        <v>1.3722164234114323E-3</v>
      </c>
      <c r="E125" s="2">
        <v>3.8642801984995623E-4</v>
      </c>
      <c r="F125" s="2">
        <v>1.3967365117256395E-3</v>
      </c>
      <c r="G125" s="2">
        <v>1.2519395176700641E-2</v>
      </c>
      <c r="H125" s="2">
        <v>1.5470549414162114E-4</v>
      </c>
      <c r="I125" s="55">
        <v>5.7455235577876899E-2</v>
      </c>
      <c r="J125" s="2">
        <v>1.5973564265644582E-2</v>
      </c>
      <c r="K125" s="2">
        <v>5.0582542635318442E-4</v>
      </c>
      <c r="L125" s="2">
        <v>3.5881629875436118E-4</v>
      </c>
      <c r="M125" s="2">
        <v>1.560963638154536E-3</v>
      </c>
      <c r="N125" s="2">
        <v>6.5533270463389581E-2</v>
      </c>
      <c r="O125" s="2">
        <v>5.171882159730694E-3</v>
      </c>
      <c r="P125" s="2">
        <v>4.9108499132533758E-3</v>
      </c>
      <c r="Q125" s="2">
        <v>2.7180026557722123E-4</v>
      </c>
      <c r="R125" s="2">
        <v>7.6288511872662388E-3</v>
      </c>
      <c r="S125" s="2">
        <v>2.5879495417352248E-3</v>
      </c>
      <c r="T125" s="2">
        <v>2.6542465456663362E-3</v>
      </c>
      <c r="U125" s="2">
        <v>4.6968253405048803E-3</v>
      </c>
      <c r="V125" s="2">
        <v>4.0221148435770201E-3</v>
      </c>
      <c r="W125" s="2">
        <v>4.0590682000021423E-3</v>
      </c>
    </row>
    <row r="126" spans="1:23" x14ac:dyDescent="0.35">
      <c r="A126" t="s">
        <v>122</v>
      </c>
      <c r="B126" s="2">
        <v>2.7223497972968108E-6</v>
      </c>
      <c r="C126" s="2">
        <v>8.5182430943356401E-7</v>
      </c>
      <c r="D126" s="2">
        <v>1.4537738864145617E-5</v>
      </c>
      <c r="E126" s="2">
        <v>2.9674836601121075E-7</v>
      </c>
      <c r="F126" s="2">
        <v>5.2214896573938339E-6</v>
      </c>
      <c r="G126" s="2">
        <v>4.3613992641372514E-8</v>
      </c>
      <c r="H126" s="2">
        <v>4.164487252553228E-8</v>
      </c>
      <c r="I126" s="55">
        <v>3.6855422562983762E-5</v>
      </c>
      <c r="J126" s="2">
        <v>0</v>
      </c>
      <c r="K126" s="2">
        <v>3.5416414149949435E-7</v>
      </c>
      <c r="L126" s="2">
        <v>2.6638317675077242E-6</v>
      </c>
      <c r="M126" s="2">
        <v>5.0946947312183788E-6</v>
      </c>
      <c r="N126" s="2">
        <v>9.9083495053442731E-6</v>
      </c>
      <c r="O126" s="2">
        <v>0</v>
      </c>
      <c r="P126" s="2">
        <v>3.3565371251666587E-6</v>
      </c>
      <c r="Q126" s="2">
        <v>7.6139689303172941E-7</v>
      </c>
      <c r="R126" s="2">
        <v>8.7539059572972548E-5</v>
      </c>
      <c r="S126" s="2">
        <v>4.7650344889060168E-6</v>
      </c>
      <c r="T126" s="2">
        <v>8.3790430367522936E-6</v>
      </c>
      <c r="U126" s="2">
        <v>7.0636829465366393E-5</v>
      </c>
      <c r="V126" s="2">
        <v>1.2280588504797426E-5</v>
      </c>
      <c r="W126" s="2">
        <v>2.4158496217710275E-6</v>
      </c>
    </row>
    <row r="127" spans="1:23" x14ac:dyDescent="0.35">
      <c r="A127" t="s">
        <v>123</v>
      </c>
      <c r="B127" s="2">
        <v>1.2007139066850035E-4</v>
      </c>
      <c r="C127" s="2">
        <v>4.1472771819048488E-4</v>
      </c>
      <c r="D127" s="2">
        <v>4.4115359160583107E-4</v>
      </c>
      <c r="E127" s="2">
        <v>1.0760564978980151E-4</v>
      </c>
      <c r="F127" s="2">
        <v>2.5135731123403059E-4</v>
      </c>
      <c r="G127" s="2">
        <v>1.4843994315752781E-3</v>
      </c>
      <c r="H127" s="2">
        <v>4.3079653565560041E-5</v>
      </c>
      <c r="I127" s="55">
        <v>2.0856467174484181E-2</v>
      </c>
      <c r="J127" s="2">
        <v>1.8472901941665764E-4</v>
      </c>
      <c r="K127" s="2">
        <v>2.7432566405770722E-4</v>
      </c>
      <c r="L127" s="2">
        <v>9.9916825383486625E-5</v>
      </c>
      <c r="M127" s="2">
        <v>4.2598069578490361E-4</v>
      </c>
      <c r="N127" s="2">
        <v>2.8074948319043096E-2</v>
      </c>
      <c r="O127" s="2">
        <v>2.3654188577805019E-4</v>
      </c>
      <c r="P127" s="2">
        <v>1.3674859968020505E-3</v>
      </c>
      <c r="Q127" s="2">
        <v>7.5686137360933968E-5</v>
      </c>
      <c r="R127" s="2">
        <v>2.1243477361559534E-3</v>
      </c>
      <c r="S127" s="2">
        <v>5.6268482504223433E-4</v>
      </c>
      <c r="T127" s="2">
        <v>8.6828316250116234E-4</v>
      </c>
      <c r="U127" s="2">
        <v>6.1227860242063599E-3</v>
      </c>
      <c r="V127" s="2">
        <v>1.2014726993810276E-3</v>
      </c>
      <c r="W127" s="2">
        <v>1.0586750199071411E-3</v>
      </c>
    </row>
    <row r="128" spans="1:23" x14ac:dyDescent="0.35">
      <c r="A128" t="s">
        <v>124</v>
      </c>
      <c r="B128" s="2">
        <v>8.9275186120937742E-5</v>
      </c>
      <c r="C128" s="2">
        <v>4.7537373068533626E-4</v>
      </c>
      <c r="D128" s="2">
        <v>1.8167213091792257E-4</v>
      </c>
      <c r="E128" s="2">
        <v>1.2862914328158133E-5</v>
      </c>
      <c r="F128" s="2">
        <v>2.3763037935318636E-5</v>
      </c>
      <c r="G128" s="2">
        <v>6.7760851370432842E-6</v>
      </c>
      <c r="H128" s="2">
        <v>1.5342539593943858E-6</v>
      </c>
      <c r="I128" s="55">
        <v>3.6913670336484697E-2</v>
      </c>
      <c r="J128" s="2">
        <v>0</v>
      </c>
      <c r="K128" s="2">
        <v>2.7409074058731696E-5</v>
      </c>
      <c r="L128" s="2">
        <v>1.2363308223948943E-5</v>
      </c>
      <c r="M128" s="2">
        <v>2.5017097965423401E-4</v>
      </c>
      <c r="N128" s="2">
        <v>2.9455251909521257E-3</v>
      </c>
      <c r="O128" s="2">
        <v>2.3070820574744578E-5</v>
      </c>
      <c r="P128" s="2">
        <v>1.3053500137505861E-4</v>
      </c>
      <c r="Q128" s="2">
        <v>9.8618165900501409E-5</v>
      </c>
      <c r="R128" s="2">
        <v>2.229510235246315E-4</v>
      </c>
      <c r="S128" s="2">
        <v>1.2322848222257263E-4</v>
      </c>
      <c r="T128" s="2">
        <v>2.3636591871723889E-4</v>
      </c>
      <c r="U128" s="2">
        <v>1.23749959056361E-4</v>
      </c>
      <c r="V128" s="2">
        <v>3.3094025878155359E-4</v>
      </c>
      <c r="W128" s="2">
        <v>1.1601416717754683E-3</v>
      </c>
    </row>
    <row r="129" spans="1:23" x14ac:dyDescent="0.35">
      <c r="A129" t="s">
        <v>125</v>
      </c>
      <c r="B129" s="2">
        <v>4.864815113971254E-5</v>
      </c>
      <c r="C129" s="2">
        <v>3.0313101549568196E-5</v>
      </c>
      <c r="D129" s="2">
        <v>3.8737411086925004E-5</v>
      </c>
      <c r="E129" s="2">
        <v>4.7072337804801234E-6</v>
      </c>
      <c r="F129" s="2">
        <v>3.2110125819724434E-6</v>
      </c>
      <c r="G129" s="2">
        <v>2.6217364737071098E-5</v>
      </c>
      <c r="H129" s="2">
        <v>8.6457535518153887E-7</v>
      </c>
      <c r="I129" s="55">
        <v>5.7681752993170895E-4</v>
      </c>
      <c r="J129" s="2">
        <v>0</v>
      </c>
      <c r="K129" s="2">
        <v>1.0177649860828662E-5</v>
      </c>
      <c r="L129" s="2">
        <v>2.9127650440511719E-6</v>
      </c>
      <c r="M129" s="2">
        <v>4.1103556333966636E-5</v>
      </c>
      <c r="N129" s="2">
        <v>2.0161385116810769E-4</v>
      </c>
      <c r="O129" s="2">
        <v>4.2655922180573153E-5</v>
      </c>
      <c r="P129" s="2">
        <v>3.9730468892369811E-5</v>
      </c>
      <c r="Q129" s="2">
        <v>2.4587061211578473E-5</v>
      </c>
      <c r="R129" s="2">
        <v>1.3236251155877715E-5</v>
      </c>
      <c r="S129" s="2">
        <v>3.2806320779762945E-5</v>
      </c>
      <c r="T129" s="2">
        <v>8.197731564824603E-5</v>
      </c>
      <c r="U129" s="2">
        <v>7.8706394488821298E-4</v>
      </c>
      <c r="V129" s="2">
        <v>1.2271206100004589E-4</v>
      </c>
      <c r="W129" s="2">
        <v>1.4410591910531652E-4</v>
      </c>
    </row>
    <row r="130" spans="1:23" x14ac:dyDescent="0.35">
      <c r="A130" t="s">
        <v>126</v>
      </c>
      <c r="B130" s="2">
        <v>1.2664980060096312E-3</v>
      </c>
      <c r="C130" s="2">
        <v>6.0462399742846036E-3</v>
      </c>
      <c r="D130" s="2">
        <v>1.7851055644943062E-2</v>
      </c>
      <c r="E130" s="2">
        <v>1.4192026632977105E-2</v>
      </c>
      <c r="F130" s="2">
        <v>3.7947230271161481E-3</v>
      </c>
      <c r="G130" s="2">
        <v>3.4762303334617425E-2</v>
      </c>
      <c r="H130" s="2">
        <v>2.0356739267649148E-3</v>
      </c>
      <c r="I130" s="55">
        <v>3.6432086908421486E-2</v>
      </c>
      <c r="J130" s="2">
        <v>1.2988700376587506E-3</v>
      </c>
      <c r="K130" s="2">
        <v>1.0406490088661043E-3</v>
      </c>
      <c r="L130" s="2">
        <v>6.4799298053211049E-4</v>
      </c>
      <c r="M130" s="2">
        <v>7.9012289464347914E-3</v>
      </c>
      <c r="N130" s="2">
        <v>6.0129102131132456E-2</v>
      </c>
      <c r="O130" s="2">
        <v>2.3906923837403653E-3</v>
      </c>
      <c r="P130" s="2">
        <v>3.4119569202401417E-3</v>
      </c>
      <c r="Q130" s="2">
        <v>1.3788144414325396E-2</v>
      </c>
      <c r="R130" s="2">
        <v>2.1604779193093962E-2</v>
      </c>
      <c r="S130" s="2">
        <v>0.10961466107719113</v>
      </c>
      <c r="T130" s="2">
        <v>1.3471438520872873E-2</v>
      </c>
      <c r="U130" s="2">
        <v>3.0773284937325103E-5</v>
      </c>
      <c r="V130" s="2">
        <v>0.21396544883690663</v>
      </c>
      <c r="W130" s="2">
        <v>3.3688077985505792E-2</v>
      </c>
    </row>
    <row r="131" spans="1:23" x14ac:dyDescent="0.35">
      <c r="A131" t="s">
        <v>127</v>
      </c>
      <c r="B131" s="2">
        <v>1.899852946646251E-4</v>
      </c>
      <c r="C131" s="2">
        <v>4.1368766836126199E-4</v>
      </c>
      <c r="D131" s="2">
        <v>2.1983064330715783E-3</v>
      </c>
      <c r="E131" s="2">
        <v>9.2727149407035146E-5</v>
      </c>
      <c r="F131" s="2">
        <v>4.673092845686936E-4</v>
      </c>
      <c r="G131" s="2">
        <v>2.4670621504720755E-4</v>
      </c>
      <c r="H131" s="2">
        <v>2.955490587959901E-5</v>
      </c>
      <c r="I131" s="55">
        <v>6.138764014707981E-3</v>
      </c>
      <c r="J131" s="2">
        <v>4.9167147947895193E-4</v>
      </c>
      <c r="K131" s="2">
        <v>9.6138956802945311E-5</v>
      </c>
      <c r="L131" s="2">
        <v>7.9798481726905623E-5</v>
      </c>
      <c r="M131" s="2">
        <v>8.8244913366777335E-4</v>
      </c>
      <c r="N131" s="2">
        <v>1.6649419195567561E-3</v>
      </c>
      <c r="O131" s="2">
        <v>3.1984336668728185E-5</v>
      </c>
      <c r="P131" s="2">
        <v>4.2024092573382505E-4</v>
      </c>
      <c r="Q131" s="2">
        <v>8.6000239751271579E-4</v>
      </c>
      <c r="R131" s="2">
        <v>2.6605667491000039E-3</v>
      </c>
      <c r="S131" s="2">
        <v>3.0678854593319818E-4</v>
      </c>
      <c r="T131" s="2">
        <v>1.6589691137707259E-3</v>
      </c>
      <c r="U131" s="2">
        <v>4.2106236009448699E-5</v>
      </c>
      <c r="V131" s="2">
        <v>9.2914103825889407E-4</v>
      </c>
      <c r="W131" s="2">
        <v>1.1075467845457266E-3</v>
      </c>
    </row>
    <row r="132" spans="1:23" x14ac:dyDescent="0.35">
      <c r="A132" t="s">
        <v>128</v>
      </c>
      <c r="B132" s="2">
        <v>6.6629959757090779E-5</v>
      </c>
      <c r="C132" s="2">
        <v>1.6064887385000687E-4</v>
      </c>
      <c r="D132" s="2">
        <v>8.4409851112341328E-4</v>
      </c>
      <c r="E132" s="2">
        <v>3.0538004695642412E-5</v>
      </c>
      <c r="F132" s="2">
        <v>1.7943589001258135E-4</v>
      </c>
      <c r="G132" s="2">
        <v>9.4729445209907142E-5</v>
      </c>
      <c r="H132" s="2">
        <v>5.8761384314373652E-6</v>
      </c>
      <c r="I132" s="55">
        <v>2.0501962527271806E-3</v>
      </c>
      <c r="J132" s="2">
        <v>6.9033733267559818E-5</v>
      </c>
      <c r="K132" s="2">
        <v>3.5586768430174819E-5</v>
      </c>
      <c r="L132" s="2">
        <v>3.0640759906012943E-5</v>
      </c>
      <c r="M132" s="2">
        <v>3.3663118514801421E-4</v>
      </c>
      <c r="N132" s="2">
        <v>6.3929895043847852E-4</v>
      </c>
      <c r="O132" s="2">
        <v>0</v>
      </c>
      <c r="P132" s="2">
        <v>1.6136273559888025E-4</v>
      </c>
      <c r="Q132" s="2">
        <v>1.6636396193538832E-4</v>
      </c>
      <c r="R132" s="2">
        <v>1.0215957147165612E-3</v>
      </c>
      <c r="S132" s="2">
        <v>1.1779966202896407E-4</v>
      </c>
      <c r="T132" s="2">
        <v>6.3700553201629208E-4</v>
      </c>
      <c r="U132" s="2">
        <v>3.6623176815873803E-5</v>
      </c>
      <c r="V132" s="2">
        <v>3.5676853564139028E-4</v>
      </c>
      <c r="W132" s="2">
        <v>3.308978766866911E-4</v>
      </c>
    </row>
    <row r="133" spans="1:23" x14ac:dyDescent="0.35">
      <c r="A133" t="s">
        <v>129</v>
      </c>
      <c r="B133" s="2">
        <v>2.9506182301006505E-4</v>
      </c>
      <c r="C133" s="2">
        <v>1.140967903925695E-3</v>
      </c>
      <c r="D133" s="2">
        <v>5.7632653799828803E-3</v>
      </c>
      <c r="E133" s="2">
        <v>2.0850484027262821E-4</v>
      </c>
      <c r="F133" s="2">
        <v>1.2251373971263026E-3</v>
      </c>
      <c r="G133" s="2">
        <v>6.4678580147788101E-4</v>
      </c>
      <c r="H133" s="2">
        <v>4.0120607658480346E-5</v>
      </c>
      <c r="I133" s="55">
        <v>6.2337120008294066E-3</v>
      </c>
      <c r="J133" s="2">
        <v>0</v>
      </c>
      <c r="K133" s="2">
        <v>2.7200646458925887E-4</v>
      </c>
      <c r="L133" s="2">
        <v>2.0920642372377441E-4</v>
      </c>
      <c r="M133" s="2">
        <v>2.3623054931516669E-3</v>
      </c>
      <c r="N133" s="2">
        <v>4.3649520286652673E-3</v>
      </c>
      <c r="O133" s="2">
        <v>0</v>
      </c>
      <c r="P133" s="2">
        <v>1.1017390215019446E-3</v>
      </c>
      <c r="Q133" s="2">
        <v>2.3620901668328521E-3</v>
      </c>
      <c r="R133" s="2">
        <v>6.9751659757447395E-3</v>
      </c>
      <c r="S133" s="2">
        <v>8.0430270282274066E-4</v>
      </c>
      <c r="T133" s="2">
        <v>4.3492932177323926E-3</v>
      </c>
      <c r="U133" s="2">
        <v>1.6309168831782799E-5</v>
      </c>
      <c r="V133" s="2">
        <v>2.4359144377504873E-3</v>
      </c>
      <c r="W133" s="2">
        <v>4.1579260980727142E-3</v>
      </c>
    </row>
    <row r="134" spans="1:23" x14ac:dyDescent="0.35">
      <c r="A134" t="s">
        <v>130</v>
      </c>
      <c r="B134" s="2">
        <v>7.0678234201526597E-5</v>
      </c>
      <c r="C134" s="2">
        <v>1.1038441513871214E-5</v>
      </c>
      <c r="D134" s="2">
        <v>2.186691192747656E-4</v>
      </c>
      <c r="E134" s="2">
        <v>2.3919571401557644E-5</v>
      </c>
      <c r="F134" s="2">
        <v>3.2974752199785795E-6</v>
      </c>
      <c r="G134" s="2">
        <v>1.6031629897744654E-5</v>
      </c>
      <c r="H134" s="2">
        <v>4.5270482985938985E-6</v>
      </c>
      <c r="I134" s="55">
        <v>2.1640446324288125E-2</v>
      </c>
      <c r="J134" s="2">
        <v>0</v>
      </c>
      <c r="K134" s="2">
        <v>9.5050401046370724E-6</v>
      </c>
      <c r="L134" s="2">
        <v>1.0528683861381158E-5</v>
      </c>
      <c r="M134" s="2">
        <v>8.8280362059178498E-5</v>
      </c>
      <c r="N134" s="2">
        <v>7.1179534745485987E-5</v>
      </c>
      <c r="O134" s="2">
        <v>1.4669453130645501E-7</v>
      </c>
      <c r="P134" s="2">
        <v>5.1042540086042346E-5</v>
      </c>
      <c r="Q134" s="2">
        <v>2.2702562561866899E-5</v>
      </c>
      <c r="R134" s="2">
        <v>1.5814309843865742E-4</v>
      </c>
      <c r="S134" s="2">
        <v>7.1679870332254383E-6</v>
      </c>
      <c r="T134" s="2">
        <v>1.6820506733653952E-4</v>
      </c>
      <c r="U134" s="2">
        <v>6.6999931736927603E-3</v>
      </c>
      <c r="V134" s="2">
        <v>1.691734164958191E-5</v>
      </c>
      <c r="W134" s="2">
        <v>2.8173794089970089E-5</v>
      </c>
    </row>
    <row r="135" spans="1:23" x14ac:dyDescent="0.35">
      <c r="A135" t="s">
        <v>131</v>
      </c>
      <c r="B135" s="2">
        <v>3.3586547200056844E-3</v>
      </c>
      <c r="C135" s="2">
        <v>1.4039347120053211E-3</v>
      </c>
      <c r="D135" s="2">
        <v>7.8678940904642492E-3</v>
      </c>
      <c r="E135" s="2">
        <v>2.2031262988376939E-3</v>
      </c>
      <c r="F135" s="2">
        <v>6.5411376435471321E-4</v>
      </c>
      <c r="G135" s="2">
        <v>4.3945807924712296E-3</v>
      </c>
      <c r="H135" s="2">
        <v>1.8945335736075214E-3</v>
      </c>
      <c r="I135" s="55">
        <v>7.3487176776525262E-2</v>
      </c>
      <c r="J135" s="2">
        <v>3.3963923410493123E-3</v>
      </c>
      <c r="K135" s="2">
        <v>1.5802841334356271E-3</v>
      </c>
      <c r="L135" s="2">
        <v>6.7759520971385546E-4</v>
      </c>
      <c r="M135" s="2">
        <v>1.4534163035279988E-2</v>
      </c>
      <c r="N135" s="2">
        <v>3.9932720978689322E-2</v>
      </c>
      <c r="O135" s="2">
        <v>3.9944269269892357E-4</v>
      </c>
      <c r="P135" s="2">
        <v>1.4364674696016383E-3</v>
      </c>
      <c r="Q135" s="2">
        <v>6.7987633970129954E-2</v>
      </c>
      <c r="R135" s="2">
        <v>1.4986197005613955E-2</v>
      </c>
      <c r="S135" s="2">
        <v>2.7999193116991163E-3</v>
      </c>
      <c r="T135" s="2">
        <v>5.5899847366058519E-3</v>
      </c>
      <c r="U135" s="2">
        <v>4.3844261513475898E-4</v>
      </c>
      <c r="V135" s="2">
        <v>5.674599107128875E-3</v>
      </c>
      <c r="W135" s="2">
        <v>2.400700688745392E-2</v>
      </c>
    </row>
    <row r="136" spans="1:23" x14ac:dyDescent="0.35">
      <c r="A136" t="s">
        <v>132</v>
      </c>
      <c r="B136" s="2">
        <v>1.5368825059332136E-3</v>
      </c>
      <c r="C136" s="2">
        <v>1.3518501147382522E-3</v>
      </c>
      <c r="D136" s="2">
        <v>1.8648767886526559E-3</v>
      </c>
      <c r="E136" s="2">
        <v>1.8187211759939013E-4</v>
      </c>
      <c r="F136" s="2">
        <v>1.2406302409353632E-4</v>
      </c>
      <c r="G136" s="2">
        <v>2.1334248486610759E-2</v>
      </c>
      <c r="H136" s="2">
        <v>3.3404364007405029E-5</v>
      </c>
      <c r="I136" s="55">
        <v>1.7306989790004536E-2</v>
      </c>
      <c r="J136" s="2">
        <v>2.0918757845830548E-2</v>
      </c>
      <c r="K136" s="2">
        <v>4.4658675194732988E-4</v>
      </c>
      <c r="L136" s="2">
        <v>1.1253971468929989E-4</v>
      </c>
      <c r="M136" s="2">
        <v>1.6162698064819598E-3</v>
      </c>
      <c r="N136" s="2">
        <v>8.6312798292416098E-3</v>
      </c>
      <c r="O136" s="2">
        <v>4.8836741410065018E-3</v>
      </c>
      <c r="P136" s="2">
        <v>1.5350487501996463E-3</v>
      </c>
      <c r="Q136" s="2">
        <v>9.7717465128470925E-4</v>
      </c>
      <c r="R136" s="2">
        <v>5.2376548041661256E-3</v>
      </c>
      <c r="S136" s="2">
        <v>9.393012056865055E-4</v>
      </c>
      <c r="T136" s="2">
        <v>3.1673353581643049E-3</v>
      </c>
      <c r="U136" s="2">
        <v>6.1121323426499802E-4</v>
      </c>
      <c r="V136" s="2">
        <v>4.3778797126232403E-3</v>
      </c>
      <c r="W136" s="2">
        <v>9.3996139869919736E-3</v>
      </c>
    </row>
    <row r="137" spans="1:23" x14ac:dyDescent="0.35">
      <c r="A137" t="s">
        <v>133</v>
      </c>
      <c r="B137" s="2">
        <v>1.3325123082074333E-4</v>
      </c>
      <c r="C137" s="2">
        <v>7.9715278866813164E-4</v>
      </c>
      <c r="D137" s="2">
        <v>6.2660463638240359E-4</v>
      </c>
      <c r="E137" s="2">
        <v>9.8818689559891583E-5</v>
      </c>
      <c r="F137" s="2">
        <v>2.3083174680851051E-4</v>
      </c>
      <c r="G137" s="2">
        <v>6.9079954468241058E-4</v>
      </c>
      <c r="H137" s="2">
        <v>3.9561815948870599E-5</v>
      </c>
      <c r="I137" s="55">
        <v>2.3637956253714579E-2</v>
      </c>
      <c r="J137" s="2">
        <v>4.774993380179108E-4</v>
      </c>
      <c r="K137" s="2">
        <v>1.3418181467512815E-4</v>
      </c>
      <c r="L137" s="2">
        <v>9.1757726185084094E-5</v>
      </c>
      <c r="M137" s="2">
        <v>3.9119557585966659E-4</v>
      </c>
      <c r="N137" s="2">
        <v>1.4627544538889498E-2</v>
      </c>
      <c r="O137" s="2">
        <v>2.5338325085332149E-3</v>
      </c>
      <c r="P137" s="2">
        <v>1.2558222515347201E-3</v>
      </c>
      <c r="Q137" s="2">
        <v>6.950568977063413E-5</v>
      </c>
      <c r="R137" s="2">
        <v>3.1314139457103529E-3</v>
      </c>
      <c r="S137" s="2">
        <v>8.0028279636886943E-4</v>
      </c>
      <c r="T137" s="2">
        <v>6.7875296805200338E-4</v>
      </c>
      <c r="U137" s="2">
        <v>7.5563879106540803E-3</v>
      </c>
      <c r="V137" s="2">
        <v>1.0590516402044642E-3</v>
      </c>
      <c r="W137" s="2">
        <v>1.1669556962486509E-3</v>
      </c>
    </row>
    <row r="138" spans="1:23" x14ac:dyDescent="0.35">
      <c r="A138" t="s">
        <v>134</v>
      </c>
      <c r="B138" s="2">
        <v>6.6295855378620391E-3</v>
      </c>
      <c r="C138" s="2">
        <v>2.0901583879377763E-2</v>
      </c>
      <c r="D138" s="2">
        <v>0.18312296848912954</v>
      </c>
      <c r="E138" s="2">
        <v>1.3370713062889072E-2</v>
      </c>
      <c r="F138" s="2">
        <v>3.4043650793329975E-3</v>
      </c>
      <c r="G138" s="2">
        <v>2.7382133427016264E-3</v>
      </c>
      <c r="H138" s="2">
        <v>2.3465707163193819E-3</v>
      </c>
      <c r="I138" s="55">
        <v>0.46244875095710819</v>
      </c>
      <c r="J138" s="2">
        <v>0</v>
      </c>
      <c r="K138" s="2">
        <v>9.6872460660556974E-3</v>
      </c>
      <c r="L138" s="2">
        <v>1.0312689404398513E-3</v>
      </c>
      <c r="M138" s="2">
        <v>2.8044543125218441E-2</v>
      </c>
      <c r="N138" s="2">
        <v>2.3829070539727333</v>
      </c>
      <c r="O138" s="2">
        <v>0.16305364248112489</v>
      </c>
      <c r="P138" s="2">
        <v>2.1842069038652472E-2</v>
      </c>
      <c r="Q138" s="2">
        <v>4.2914601973421E-2</v>
      </c>
      <c r="R138" s="2">
        <v>2.967899710262201E-2</v>
      </c>
      <c r="S138" s="2">
        <v>7.5021033844706694E-2</v>
      </c>
      <c r="T138" s="2">
        <v>5.3945658337208817E-2</v>
      </c>
      <c r="U138" s="2">
        <v>5.4257800089446001E-4</v>
      </c>
      <c r="V138" s="2">
        <v>0.12643711283850984</v>
      </c>
      <c r="W138" s="2">
        <v>0.27272342888400353</v>
      </c>
    </row>
    <row r="139" spans="1:23" x14ac:dyDescent="0.35">
      <c r="A139" t="s">
        <v>135</v>
      </c>
      <c r="B139" s="2">
        <v>2.2297499055794223E-4</v>
      </c>
      <c r="C139" s="2">
        <v>3.4405362295172773E-4</v>
      </c>
      <c r="D139" s="2">
        <v>1.3517314505475751E-3</v>
      </c>
      <c r="E139" s="2">
        <v>2.7052099629925079E-5</v>
      </c>
      <c r="F139" s="2">
        <v>1.278306036372604E-4</v>
      </c>
      <c r="G139" s="2">
        <v>3.8481308275982672E-3</v>
      </c>
      <c r="H139" s="2">
        <v>1.4176738827502326E-5</v>
      </c>
      <c r="I139" s="55">
        <v>5.4587554939729511E-3</v>
      </c>
      <c r="J139" s="2">
        <v>7.7881659481714088E-9</v>
      </c>
      <c r="K139" s="2">
        <v>3.6227828089375673E-5</v>
      </c>
      <c r="L139" s="2">
        <v>9.9889711781496053E-5</v>
      </c>
      <c r="M139" s="2">
        <v>9.3197143118241082E-4</v>
      </c>
      <c r="N139" s="2">
        <v>2.5471573641023398E-3</v>
      </c>
      <c r="O139" s="2">
        <v>2.812213468755833E-6</v>
      </c>
      <c r="P139" s="2">
        <v>2.2937701216813776E-4</v>
      </c>
      <c r="Q139" s="2">
        <v>1.1092667646070092E-3</v>
      </c>
      <c r="R139" s="2">
        <v>2.3420616049631667E-3</v>
      </c>
      <c r="S139" s="2">
        <v>1.346322989448191E-3</v>
      </c>
      <c r="T139" s="2">
        <v>1.0305792425956469E-3</v>
      </c>
      <c r="U139" s="2">
        <v>3.91782430122E-4</v>
      </c>
      <c r="V139" s="2">
        <v>2.3638574809809443E-3</v>
      </c>
      <c r="W139" s="2">
        <v>4.1354351546552128E-4</v>
      </c>
    </row>
    <row r="140" spans="1:23" x14ac:dyDescent="0.35">
      <c r="A140" t="s">
        <v>136</v>
      </c>
      <c r="B140" s="2">
        <v>8.9373866293032092E-4</v>
      </c>
      <c r="C140" s="2">
        <v>1.258917438775993E-3</v>
      </c>
      <c r="D140" s="2">
        <v>5.4180724763359398E-3</v>
      </c>
      <c r="E140" s="2">
        <v>1.0843147606917068E-4</v>
      </c>
      <c r="F140" s="2">
        <v>5.1237653375593576E-4</v>
      </c>
      <c r="G140" s="2">
        <v>5.4136155211507704E-4</v>
      </c>
      <c r="H140" s="2">
        <v>2.3719769514591958E-5</v>
      </c>
      <c r="I140" s="55">
        <v>2.1880036071485566E-2</v>
      </c>
      <c r="J140" s="2">
        <v>0</v>
      </c>
      <c r="K140" s="2">
        <v>1.3926706000308051E-4</v>
      </c>
      <c r="L140" s="2">
        <v>4.0038255960769001E-4</v>
      </c>
      <c r="M140" s="2">
        <v>3.633955904203789E-3</v>
      </c>
      <c r="N140" s="2">
        <v>2.0809870448312447E-2</v>
      </c>
      <c r="O140" s="2">
        <v>0</v>
      </c>
      <c r="P140" s="2">
        <v>9.193995418460679E-4</v>
      </c>
      <c r="Q140" s="2">
        <v>8.3870289862877593E-3</v>
      </c>
      <c r="R140" s="2">
        <v>9.3875595737553646E-3</v>
      </c>
      <c r="S140" s="2">
        <v>5.3963940325814242E-3</v>
      </c>
      <c r="T140" s="2">
        <v>4.1308153529524558E-3</v>
      </c>
      <c r="U140" s="2">
        <v>3.91782430122E-4</v>
      </c>
      <c r="V140" s="2">
        <v>9.4749228114026883E-3</v>
      </c>
      <c r="W140" s="2">
        <v>1.2341410580831379E-3</v>
      </c>
    </row>
    <row r="141" spans="1:23" x14ac:dyDescent="0.35">
      <c r="A141" t="s">
        <v>137</v>
      </c>
      <c r="B141" s="2">
        <v>2.8661392374162487E-5</v>
      </c>
      <c r="C141" s="2">
        <v>3.0786727416083721E-5</v>
      </c>
      <c r="D141" s="2">
        <v>2.0564600783297326E-5</v>
      </c>
      <c r="E141" s="2">
        <v>4.1534419104351137E-5</v>
      </c>
      <c r="F141" s="2">
        <v>1.0575227014757412E-5</v>
      </c>
      <c r="G141" s="2">
        <v>2.7268598193295633E-6</v>
      </c>
      <c r="H141" s="2">
        <v>7.2893233989232941E-6</v>
      </c>
      <c r="I141" s="55">
        <v>2.2224558533637329E-3</v>
      </c>
      <c r="J141" s="2">
        <v>0</v>
      </c>
      <c r="K141" s="2">
        <v>1.2174205955822482E-5</v>
      </c>
      <c r="L141" s="2">
        <v>3.2035057651797183E-6</v>
      </c>
      <c r="M141" s="2">
        <v>8.2627732712835657E-5</v>
      </c>
      <c r="N141" s="2">
        <v>2.6081755959008472E-3</v>
      </c>
      <c r="O141" s="2">
        <v>0</v>
      </c>
      <c r="P141" s="2">
        <v>6.7849404530150379E-5</v>
      </c>
      <c r="Q141" s="2">
        <v>1.0716965922880536E-4</v>
      </c>
      <c r="R141" s="2">
        <v>9.2194028729741532E-5</v>
      </c>
      <c r="S141" s="2">
        <v>4.636785436663372E-5</v>
      </c>
      <c r="T141" s="2">
        <v>1.6757532464417628E-4</v>
      </c>
      <c r="U141" s="2">
        <v>8.3941773627790601E-4</v>
      </c>
      <c r="V141" s="2">
        <v>9.76153674907095E-5</v>
      </c>
      <c r="W141" s="2">
        <v>1.2418307300443855E-4</v>
      </c>
    </row>
    <row r="142" spans="1:23" x14ac:dyDescent="0.35">
      <c r="A142" t="s">
        <v>138</v>
      </c>
      <c r="B142" s="2">
        <v>2.7639360067218933E-3</v>
      </c>
      <c r="C142" s="2">
        <v>1.0299172777964894E-3</v>
      </c>
      <c r="D142" s="2">
        <v>6.0994608818300952E-3</v>
      </c>
      <c r="E142" s="2">
        <v>7.9193923291678153E-4</v>
      </c>
      <c r="F142" s="2">
        <v>5.0709138583648439E-4</v>
      </c>
      <c r="G142" s="2">
        <v>2.7743692178234353E-4</v>
      </c>
      <c r="H142" s="2">
        <v>1.9997162074095526E-4</v>
      </c>
      <c r="I142" s="55">
        <v>6.1432440788150293E-2</v>
      </c>
      <c r="J142" s="2">
        <v>0</v>
      </c>
      <c r="K142" s="2">
        <v>1.2902925737283632E-3</v>
      </c>
      <c r="L142" s="2">
        <v>5.2529500624242048E-4</v>
      </c>
      <c r="M142" s="2">
        <v>1.0751224569407601E-2</v>
      </c>
      <c r="N142" s="2">
        <v>3.0957212529049139E-2</v>
      </c>
      <c r="O142" s="2">
        <v>1.1065415498914772E-4</v>
      </c>
      <c r="P142" s="2">
        <v>1.1135987645633989E-3</v>
      </c>
      <c r="Q142" s="2">
        <v>2.3519890317588783E-2</v>
      </c>
      <c r="R142" s="2">
        <v>1.1617813019868457E-2</v>
      </c>
      <c r="S142" s="2">
        <v>2.108137409514833E-3</v>
      </c>
      <c r="T142" s="2">
        <v>4.3335475590956839E-3</v>
      </c>
      <c r="U142" s="2">
        <v>4.7278753957666201E-4</v>
      </c>
      <c r="V142" s="2">
        <v>4.3272010803043536E-3</v>
      </c>
      <c r="W142" s="2">
        <v>1.0489066615266242E-2</v>
      </c>
    </row>
    <row r="143" spans="1:23" x14ac:dyDescent="0.35">
      <c r="A143" t="s">
        <v>139</v>
      </c>
      <c r="B143" s="2">
        <v>2.3005010641089344E-2</v>
      </c>
      <c r="C143" s="2">
        <v>4.3787635166059033E-2</v>
      </c>
      <c r="D143" s="2">
        <v>5.4445726942186294E-2</v>
      </c>
      <c r="E143" s="2">
        <v>8.6024197052352355E-2</v>
      </c>
      <c r="F143" s="2">
        <v>4.5264589220062688E-3</v>
      </c>
      <c r="G143" s="2">
        <v>0.15061773283169558</v>
      </c>
      <c r="H143" s="2">
        <v>3.5336770725420921E-2</v>
      </c>
      <c r="I143" s="55">
        <v>0.50193245602413539</v>
      </c>
      <c r="J143" s="2">
        <v>3.1074560184171828E-2</v>
      </c>
      <c r="K143" s="2">
        <v>1.5138349287969003E-2</v>
      </c>
      <c r="L143" s="2">
        <v>4.6889502249562167E-3</v>
      </c>
      <c r="M143" s="2">
        <v>0.13683002921564455</v>
      </c>
      <c r="N143" s="2">
        <v>0.45667523922136977</v>
      </c>
      <c r="O143" s="2">
        <v>2.0624423323489381E-4</v>
      </c>
      <c r="P143" s="2">
        <v>9.9403366024019887E-3</v>
      </c>
      <c r="Q143" s="2">
        <v>1.9885601842779173</v>
      </c>
      <c r="R143" s="2">
        <v>0.10370429249401888</v>
      </c>
      <c r="S143" s="2">
        <v>9.8614338611722654E-2</v>
      </c>
      <c r="T143" s="2">
        <v>3.8682623212874613E-2</v>
      </c>
      <c r="U143" s="2">
        <v>4.3275408885422398E-4</v>
      </c>
      <c r="V143" s="2">
        <v>0.15579933458560796</v>
      </c>
      <c r="W143" s="2">
        <v>1.0054870605147839</v>
      </c>
    </row>
    <row r="144" spans="1:23" x14ac:dyDescent="0.35">
      <c r="A144" t="s">
        <v>140</v>
      </c>
      <c r="B144" s="2">
        <v>2.0191806546393628E-2</v>
      </c>
      <c r="C144" s="2">
        <v>1.8590465330279124E-2</v>
      </c>
      <c r="D144" s="2">
        <v>8.4259623717075433E-2</v>
      </c>
      <c r="E144" s="2">
        <v>3.5508800335640285E-3</v>
      </c>
      <c r="F144" s="2">
        <v>7.7057484982626214E-3</v>
      </c>
      <c r="G144" s="2">
        <v>0.1028291922542145</v>
      </c>
      <c r="H144" s="2">
        <v>1.8379539860813846E-4</v>
      </c>
      <c r="I144" s="55">
        <v>0.26573060354364897</v>
      </c>
      <c r="J144" s="2">
        <v>6.2640191948084803E-2</v>
      </c>
      <c r="K144" s="2">
        <v>2.7092440211444035E-3</v>
      </c>
      <c r="L144" s="2">
        <v>3.7952529409550394E-3</v>
      </c>
      <c r="M144" s="2">
        <v>1.045146916305886E-2</v>
      </c>
      <c r="N144" s="2">
        <v>0.12599267225678315</v>
      </c>
      <c r="O144" s="2">
        <v>6.7450415267006653E-2</v>
      </c>
      <c r="P144" s="2">
        <v>8.4453058028984007E-3</v>
      </c>
      <c r="Q144" s="2">
        <v>1.1451299961954034E-2</v>
      </c>
      <c r="R144" s="2">
        <v>3.5651064760790123E-3</v>
      </c>
      <c r="S144" s="2">
        <v>8.0612112512357198E-2</v>
      </c>
      <c r="T144" s="2">
        <v>3.7020574027600818E-2</v>
      </c>
      <c r="U144" s="2">
        <v>1.7056163824187901E-3</v>
      </c>
      <c r="V144" s="2">
        <v>0.13029882838654491</v>
      </c>
      <c r="W144" s="2">
        <v>0.23400744021886294</v>
      </c>
    </row>
    <row r="145" spans="1:23" x14ac:dyDescent="0.35">
      <c r="A145" t="s">
        <v>141</v>
      </c>
      <c r="B145" s="2">
        <v>9.9470832107516442E-3</v>
      </c>
      <c r="C145" s="2">
        <v>9.0628019247204691E-3</v>
      </c>
      <c r="D145" s="2">
        <v>5.0944279736943023E-2</v>
      </c>
      <c r="E145" s="2">
        <v>9.0016936034399762E-4</v>
      </c>
      <c r="F145" s="2">
        <v>3.5583531055403341E-3</v>
      </c>
      <c r="G145" s="2">
        <v>3.1187163457644721E-2</v>
      </c>
      <c r="H145" s="2">
        <v>1.2846293856751004E-4</v>
      </c>
      <c r="I145" s="55">
        <v>0.12520584525758435</v>
      </c>
      <c r="J145" s="2">
        <v>9.3005121341550492E-2</v>
      </c>
      <c r="K145" s="2">
        <v>1.5617982312565769E-3</v>
      </c>
      <c r="L145" s="2">
        <v>3.7947986355513878E-3</v>
      </c>
      <c r="M145" s="2">
        <v>7.611386652999751E-3</v>
      </c>
      <c r="N145" s="2">
        <v>3.5307616359142958E-2</v>
      </c>
      <c r="O145" s="2">
        <v>2.1882480246779461E-2</v>
      </c>
      <c r="P145" s="2">
        <v>5.9024282536204878E-3</v>
      </c>
      <c r="Q145" s="2">
        <v>4.4402306389439193E-3</v>
      </c>
      <c r="R145" s="2">
        <v>1.9667085221792132E-3</v>
      </c>
      <c r="S145" s="2">
        <v>1.5846901389581572E-2</v>
      </c>
      <c r="T145" s="2">
        <v>0.29435933250186969</v>
      </c>
      <c r="U145" s="2">
        <v>1.1497970009937801E-3</v>
      </c>
      <c r="V145" s="2">
        <v>0.23542207838467349</v>
      </c>
      <c r="W145" s="2">
        <v>0.10103257036074831</v>
      </c>
    </row>
    <row r="146" spans="1:23" x14ac:dyDescent="0.35">
      <c r="A146" t="s">
        <v>142</v>
      </c>
      <c r="B146" s="2">
        <v>1.8844580270612743E-3</v>
      </c>
      <c r="C146" s="2">
        <v>6.2505259702671347E-3</v>
      </c>
      <c r="D146" s="2">
        <v>3.4030395333254922E-2</v>
      </c>
      <c r="E146" s="2">
        <v>1.2311600586742003E-3</v>
      </c>
      <c r="F146" s="2">
        <v>7.2340777689273881E-3</v>
      </c>
      <c r="G146" s="2">
        <v>3.8190808628517144E-3</v>
      </c>
      <c r="H146" s="2">
        <v>2.3690044612045214E-4</v>
      </c>
      <c r="I146" s="55">
        <v>4.3714776220255304E-2</v>
      </c>
      <c r="J146" s="2">
        <v>0</v>
      </c>
      <c r="K146" s="2">
        <v>2.7771915789772776E-3</v>
      </c>
      <c r="L146" s="2">
        <v>1.235302703620709E-3</v>
      </c>
      <c r="M146" s="2">
        <v>1.8102925324228521E-2</v>
      </c>
      <c r="N146" s="2">
        <v>2.5773764238254348E-2</v>
      </c>
      <c r="O146" s="2">
        <v>0</v>
      </c>
      <c r="P146" s="2">
        <v>6.5054464758823915E-3</v>
      </c>
      <c r="Q146" s="2">
        <v>4.8071268743271632E-2</v>
      </c>
      <c r="R146" s="2">
        <v>4.1186313664141459E-2</v>
      </c>
      <c r="S146" s="2">
        <v>4.7491720648034112E-3</v>
      </c>
      <c r="T146" s="2">
        <v>2.5681303542561727E-2</v>
      </c>
      <c r="U146" s="2">
        <v>1.9369346919705E-5</v>
      </c>
      <c r="V146" s="2">
        <v>1.4383361835556966E-2</v>
      </c>
      <c r="W146" s="2">
        <v>9.6229047636091969E-2</v>
      </c>
    </row>
    <row r="147" spans="1:23" x14ac:dyDescent="0.35">
      <c r="A147" t="s">
        <v>143</v>
      </c>
      <c r="B147" s="2">
        <v>2.7739867192426424E-3</v>
      </c>
      <c r="C147" s="2">
        <v>8.9100107677673335E-3</v>
      </c>
      <c r="D147" s="2">
        <v>1.9200837986379359E-2</v>
      </c>
      <c r="E147" s="2">
        <v>3.8426492331385099E-4</v>
      </c>
      <c r="F147" s="2">
        <v>1.8157857532617406E-3</v>
      </c>
      <c r="G147" s="2">
        <v>1.9185043204231877E-3</v>
      </c>
      <c r="H147" s="2">
        <v>9.5267148969240651E-5</v>
      </c>
      <c r="I147" s="55">
        <v>6.5314720372799645E-2</v>
      </c>
      <c r="J147" s="2">
        <v>2.7029986983778077E-3</v>
      </c>
      <c r="K147" s="2">
        <v>1.1291827705070718E-3</v>
      </c>
      <c r="L147" s="2">
        <v>1.418895869919786E-3</v>
      </c>
      <c r="M147" s="2">
        <v>1.9768614604302622E-2</v>
      </c>
      <c r="N147" s="2">
        <v>4.7919628272416935E-2</v>
      </c>
      <c r="O147" s="2">
        <v>1.4508045396677192E-2</v>
      </c>
      <c r="P147" s="2">
        <v>3.2582143787925209E-3</v>
      </c>
      <c r="Q147" s="2">
        <v>0.16654700704109399</v>
      </c>
      <c r="R147" s="2">
        <v>3.3268106185441348E-2</v>
      </c>
      <c r="S147" s="2">
        <v>1.9124012826113361E-2</v>
      </c>
      <c r="T147" s="2">
        <v>1.4638991392253709E-2</v>
      </c>
      <c r="U147" s="2">
        <v>3.3001419523270701E-4</v>
      </c>
      <c r="V147" s="2">
        <v>3.3577708424864745E-2</v>
      </c>
      <c r="W147" s="2">
        <v>4.3978276218252017E-2</v>
      </c>
    </row>
    <row r="148" spans="1:23" x14ac:dyDescent="0.35">
      <c r="A148" t="s">
        <v>144</v>
      </c>
      <c r="B148" s="2">
        <v>7.3405171757948311E-5</v>
      </c>
      <c r="C148" s="2">
        <v>1.324468840631082E-5</v>
      </c>
      <c r="D148" s="2">
        <v>2.1295502612272021E-5</v>
      </c>
      <c r="E148" s="2">
        <v>4.6383230845794038E-5</v>
      </c>
      <c r="F148" s="2">
        <v>7.7540275571196389E-5</v>
      </c>
      <c r="G148" s="2">
        <v>2.3347213297264545E-6</v>
      </c>
      <c r="H148" s="2">
        <v>1.0297205068053238E-5</v>
      </c>
      <c r="I148" s="55">
        <v>6.1606665808479101E-3</v>
      </c>
      <c r="J148" s="2">
        <v>0</v>
      </c>
      <c r="K148" s="2">
        <v>9.8377336592783888E-5</v>
      </c>
      <c r="L148" s="2">
        <v>1.1174836848448499E-5</v>
      </c>
      <c r="M148" s="2">
        <v>1.0361801679569702E-3</v>
      </c>
      <c r="N148" s="2">
        <v>5.4627207172756583E-4</v>
      </c>
      <c r="O148" s="2">
        <v>1.8632509480330825E-5</v>
      </c>
      <c r="P148" s="2">
        <v>1.6302558406888334E-4</v>
      </c>
      <c r="Q148" s="2">
        <v>3.8278828186952556E-4</v>
      </c>
      <c r="R148" s="2">
        <v>1.5951826927202963E-4</v>
      </c>
      <c r="S148" s="2">
        <v>1.707538909543547E-4</v>
      </c>
      <c r="T148" s="2">
        <v>7.9683199448455397E-4</v>
      </c>
      <c r="U148" s="2">
        <v>-1.4373009662147201E-4</v>
      </c>
      <c r="V148" s="2">
        <v>6.852164658609569E-4</v>
      </c>
      <c r="W148" s="2">
        <v>1.0871047401733466E-4</v>
      </c>
    </row>
    <row r="149" spans="1:23" x14ac:dyDescent="0.35">
      <c r="A149" t="s">
        <v>145</v>
      </c>
      <c r="B149" s="2">
        <v>2.6505570487383922E-3</v>
      </c>
      <c r="C149" s="2">
        <v>3.612493645279171E-2</v>
      </c>
      <c r="D149" s="2">
        <v>5.4298697154735211E-2</v>
      </c>
      <c r="E149" s="2">
        <v>9.9499078597680025E-3</v>
      </c>
      <c r="F149" s="2">
        <v>1.3073865468647443E-2</v>
      </c>
      <c r="G149" s="2">
        <v>6.3048772641882498E-3</v>
      </c>
      <c r="H149" s="2">
        <v>1.3788667988854E-3</v>
      </c>
      <c r="I149" s="55">
        <v>0.11837898008839687</v>
      </c>
      <c r="J149" s="2">
        <v>9.4258067892712301E-3</v>
      </c>
      <c r="K149" s="2">
        <v>3.9729212623435478E-3</v>
      </c>
      <c r="L149" s="2">
        <v>3.7299071119685336E-3</v>
      </c>
      <c r="M149" s="2">
        <v>3.3566997185967354E-2</v>
      </c>
      <c r="N149" s="2">
        <v>0.11817298064610833</v>
      </c>
      <c r="O149" s="2">
        <v>1.0739494325693289E-2</v>
      </c>
      <c r="P149" s="2">
        <v>8.6431711752322019E-3</v>
      </c>
      <c r="Q149" s="2">
        <v>0.40188568313947753</v>
      </c>
      <c r="R149" s="2">
        <v>9.7364371539027772E-2</v>
      </c>
      <c r="S149" s="2">
        <v>6.1551319217180663E-2</v>
      </c>
      <c r="T149" s="2">
        <v>4.1508460300406023E-2</v>
      </c>
      <c r="U149" s="2">
        <v>8.2100618651931807E-6</v>
      </c>
      <c r="V149" s="2">
        <v>0.10621274364873104</v>
      </c>
      <c r="W149" s="2">
        <v>0.23189838843278945</v>
      </c>
    </row>
    <row r="150" spans="1:23" x14ac:dyDescent="0.35">
      <c r="A150" t="s">
        <v>146</v>
      </c>
      <c r="B150" s="2">
        <v>1.4320423369790138E-3</v>
      </c>
      <c r="C150" s="2">
        <v>2.0171702823926752E-3</v>
      </c>
      <c r="D150" s="2">
        <v>8.6814070966724013E-3</v>
      </c>
      <c r="E150" s="2">
        <v>5.8858831704717359E-4</v>
      </c>
      <c r="F150" s="2">
        <v>8.209837162099613E-4</v>
      </c>
      <c r="G150" s="2">
        <v>0.14376086305518185</v>
      </c>
      <c r="H150" s="2">
        <v>8.957005956881269E-5</v>
      </c>
      <c r="I150" s="55">
        <v>3.5058501202423813E-2</v>
      </c>
      <c r="J150" s="2">
        <v>2.1472038314613689E-5</v>
      </c>
      <c r="K150" s="2">
        <v>2.2406955822579824E-4</v>
      </c>
      <c r="L150" s="2">
        <v>6.4153516025180308E-4</v>
      </c>
      <c r="M150" s="2">
        <v>6.060383244154202E-3</v>
      </c>
      <c r="N150" s="2">
        <v>2.9739194683016987E-2</v>
      </c>
      <c r="O150" s="2">
        <v>1.1084518356893171E-3</v>
      </c>
      <c r="P150" s="2">
        <v>1.4731589033038465E-3</v>
      </c>
      <c r="Q150" s="2">
        <v>2.1180327474960972E-2</v>
      </c>
      <c r="R150" s="2">
        <v>1.5041737935397386E-2</v>
      </c>
      <c r="S150" s="2">
        <v>8.6466716079395996E-3</v>
      </c>
      <c r="T150" s="2">
        <v>6.6188279829760676E-3</v>
      </c>
      <c r="U150" s="2">
        <v>3.91782430122E-4</v>
      </c>
      <c r="V150" s="2">
        <v>1.5181720527843745E-2</v>
      </c>
      <c r="W150" s="2">
        <v>2.1260684548299476E-3</v>
      </c>
    </row>
    <row r="151" spans="1:23" x14ac:dyDescent="0.35">
      <c r="A151" t="s">
        <v>147</v>
      </c>
      <c r="B151" s="2">
        <v>4.176845216222675E-4</v>
      </c>
      <c r="C151" s="2">
        <v>1.0617961202261339E-4</v>
      </c>
      <c r="D151" s="2">
        <v>3.2146755521523856E-4</v>
      </c>
      <c r="E151" s="2">
        <v>3.4307868083577596E-4</v>
      </c>
      <c r="F151" s="2">
        <v>5.7353519730117867E-4</v>
      </c>
      <c r="G151" s="2">
        <v>1.726902372507614E-5</v>
      </c>
      <c r="H151" s="2">
        <v>7.6164412582387333E-5</v>
      </c>
      <c r="I151" s="55">
        <v>3.2167083011020503E-2</v>
      </c>
      <c r="J151" s="2">
        <v>0</v>
      </c>
      <c r="K151" s="2">
        <v>6.8442043658012474E-4</v>
      </c>
      <c r="L151" s="2">
        <v>2.8858969517118445E-3</v>
      </c>
      <c r="M151" s="2">
        <v>7.8461628553702575E-3</v>
      </c>
      <c r="N151" s="2">
        <v>3.1784664124161754E-3</v>
      </c>
      <c r="O151" s="2">
        <v>7.3827674996680085E-4</v>
      </c>
      <c r="P151" s="2">
        <v>1.2058738780151164E-3</v>
      </c>
      <c r="Q151" s="2">
        <v>1.097296543991219E-3</v>
      </c>
      <c r="R151" s="2">
        <v>8.2888932158051883E-3</v>
      </c>
      <c r="S151" s="2">
        <v>2.9363114604085859E-3</v>
      </c>
      <c r="T151" s="2">
        <v>1.6200438573586877E-2</v>
      </c>
      <c r="U151" s="2">
        <v>-1.01460957625922E-4</v>
      </c>
      <c r="V151" s="2">
        <v>1.0946421840234923E-2</v>
      </c>
      <c r="W151" s="2">
        <v>1.1556494451063926E-3</v>
      </c>
    </row>
    <row r="152" spans="1:23" x14ac:dyDescent="0.35">
      <c r="A152" t="s">
        <v>148</v>
      </c>
      <c r="B152" s="2">
        <v>7.0079218582011389E-3</v>
      </c>
      <c r="C152" s="2">
        <v>1.3746016066258526E-2</v>
      </c>
      <c r="D152" s="2">
        <v>5.8478200997683062E-2</v>
      </c>
      <c r="E152" s="2">
        <v>8.0155165452998074E-3</v>
      </c>
      <c r="F152" s="2">
        <v>2.0408593387119135E-3</v>
      </c>
      <c r="G152" s="2">
        <v>1.2619199371675747E-2</v>
      </c>
      <c r="H152" s="2">
        <v>1.4067294925039608E-3</v>
      </c>
      <c r="I152" s="55">
        <v>0.57275904493548191</v>
      </c>
      <c r="J152" s="2">
        <v>4.2553938549669094E-2</v>
      </c>
      <c r="K152" s="2">
        <v>9.6202189500540231E-3</v>
      </c>
      <c r="L152" s="2">
        <v>6.1822830359679578E-4</v>
      </c>
      <c r="M152" s="2">
        <v>2.0571278800938054E-2</v>
      </c>
      <c r="N152" s="2">
        <v>1.7259436173875986</v>
      </c>
      <c r="O152" s="2">
        <v>0</v>
      </c>
      <c r="P152" s="2">
        <v>1.3091419039360128E-2</v>
      </c>
      <c r="Q152" s="2">
        <v>2.068212810547387E-2</v>
      </c>
      <c r="R152" s="2">
        <v>1.7792057252671998E-2</v>
      </c>
      <c r="S152" s="2">
        <v>4.3665364261703685E-2</v>
      </c>
      <c r="T152" s="2">
        <v>3.2339510609134002E-2</v>
      </c>
      <c r="U152" s="2">
        <v>1.12096894328989E-3</v>
      </c>
      <c r="V152" s="2">
        <v>7.7391780667990961E-2</v>
      </c>
      <c r="W152" s="2">
        <v>0.22749487892799539</v>
      </c>
    </row>
    <row r="153" spans="1:23" x14ac:dyDescent="0.35">
      <c r="A153" t="s">
        <v>149</v>
      </c>
      <c r="B153" s="2">
        <v>1.6555821987336316E-6</v>
      </c>
      <c r="C153" s="2">
        <v>5.1803231331517976E-7</v>
      </c>
      <c r="D153" s="2">
        <v>4.303765759226684E-6</v>
      </c>
      <c r="E153" s="2">
        <v>1.8046590219937439E-7</v>
      </c>
      <c r="F153" s="2">
        <v>3.1754204901356774E-6</v>
      </c>
      <c r="G153" s="2">
        <v>2.8369392789173688E-7</v>
      </c>
      <c r="H153" s="2">
        <v>2.5326102358434539E-8</v>
      </c>
      <c r="I153" s="55">
        <v>2.2413424455104738E-5</v>
      </c>
      <c r="J153" s="2">
        <v>0</v>
      </c>
      <c r="K153" s="2">
        <v>2.1200284267304706E-7</v>
      </c>
      <c r="L153" s="2">
        <v>1.6199947777049397E-6</v>
      </c>
      <c r="M153" s="2">
        <v>3.0983108465203453E-6</v>
      </c>
      <c r="N153" s="2">
        <v>5.3594698735928532E-6</v>
      </c>
      <c r="O153" s="2">
        <v>0</v>
      </c>
      <c r="P153" s="2">
        <v>2.0413716700733789E-6</v>
      </c>
      <c r="Q153" s="2">
        <v>4.6303937265009434E-7</v>
      </c>
      <c r="R153" s="2">
        <v>1.2229632616100048E-5</v>
      </c>
      <c r="S153" s="2">
        <v>4.3245148586015138E-6</v>
      </c>
      <c r="T153" s="2">
        <v>5.0956693764499524E-6</v>
      </c>
      <c r="U153" s="2">
        <v>7.0636829465366393E-5</v>
      </c>
      <c r="V153" s="2">
        <v>9.8990231032082397E-6</v>
      </c>
      <c r="W153" s="2">
        <v>1.3279730882077412E-6</v>
      </c>
    </row>
    <row r="154" spans="1:23" x14ac:dyDescent="0.35">
      <c r="A154" t="s">
        <v>150</v>
      </c>
      <c r="B154" s="2">
        <v>1.4874655391693037E-3</v>
      </c>
      <c r="C154" s="2">
        <v>6.1131758278903741E-4</v>
      </c>
      <c r="D154" s="2">
        <v>3.4844967110461344E-3</v>
      </c>
      <c r="E154" s="2">
        <v>7.7437712206944508E-4</v>
      </c>
      <c r="F154" s="2">
        <v>2.8969089242144534E-4</v>
      </c>
      <c r="G154" s="2">
        <v>1.5849401450432463E-4</v>
      </c>
      <c r="H154" s="2">
        <v>1.5123047278486025E-4</v>
      </c>
      <c r="I154" s="55">
        <v>3.2545662516252662E-2</v>
      </c>
      <c r="J154" s="2">
        <v>3.1077410489234812E-2</v>
      </c>
      <c r="K154" s="2">
        <v>5.7838685093806162E-4</v>
      </c>
      <c r="L154" s="2">
        <v>3.0009024683366427E-4</v>
      </c>
      <c r="M154" s="2">
        <v>6.1651538048919895E-3</v>
      </c>
      <c r="N154" s="2">
        <v>1.7685219617026592E-2</v>
      </c>
      <c r="O154" s="2">
        <v>1.2722924226373444E-2</v>
      </c>
      <c r="P154" s="2">
        <v>6.3617565082873802E-4</v>
      </c>
      <c r="Q154" s="2">
        <v>6.0389416646459944E-3</v>
      </c>
      <c r="R154" s="2">
        <v>6.6370179334823802E-3</v>
      </c>
      <c r="S154" s="2">
        <v>5.0813598384146794E-3</v>
      </c>
      <c r="T154" s="2">
        <v>2.4756667038907556E-3</v>
      </c>
      <c r="U154" s="2">
        <v>4.3844261513475898E-4</v>
      </c>
      <c r="V154" s="2">
        <v>6.9810206111906182E-3</v>
      </c>
      <c r="W154" s="2">
        <v>5.3644098024345603E-3</v>
      </c>
    </row>
    <row r="155" spans="1:23" x14ac:dyDescent="0.35">
      <c r="A155" t="s">
        <v>151</v>
      </c>
      <c r="B155" s="2">
        <v>3.2649771611407336E-3</v>
      </c>
      <c r="C155" s="2">
        <v>1.2449801986070284E-2</v>
      </c>
      <c r="D155" s="2">
        <v>2.8162639834271516E-2</v>
      </c>
      <c r="E155" s="2">
        <v>3.0806282871874485E-3</v>
      </c>
      <c r="F155" s="2">
        <v>4.1499386045526334E-3</v>
      </c>
      <c r="G155" s="2">
        <v>4.0488758086572402E-2</v>
      </c>
      <c r="H155" s="2">
        <v>5.8304360107405608E-4</v>
      </c>
      <c r="I155" s="55">
        <v>0.68524777724905594</v>
      </c>
      <c r="J155" s="2">
        <v>1.7687435379624448E-2</v>
      </c>
      <c r="K155" s="2">
        <v>3.4034860502910485E-3</v>
      </c>
      <c r="L155" s="2">
        <v>1.3560009410583591E-3</v>
      </c>
      <c r="M155" s="2">
        <v>3.8976976436513724E-2</v>
      </c>
      <c r="N155" s="2">
        <v>0.10466763990910008</v>
      </c>
      <c r="O155" s="2">
        <v>1.9739113329571737E-2</v>
      </c>
      <c r="P155" s="2">
        <v>6.5707849559597234E-3</v>
      </c>
      <c r="Q155" s="2">
        <v>0.20829995735981668</v>
      </c>
      <c r="R155" s="2">
        <v>2.0367426083640953E-2</v>
      </c>
      <c r="S155" s="2">
        <v>3.4897578256810065E-2</v>
      </c>
      <c r="T155" s="2">
        <v>2.166331828384975E-2</v>
      </c>
      <c r="U155" s="2">
        <v>1.6472892970757799E-3</v>
      </c>
      <c r="V155" s="2">
        <v>5.8471180453024359E-2</v>
      </c>
      <c r="W155" s="2">
        <v>8.7047831102758377E-2</v>
      </c>
    </row>
    <row r="156" spans="1:23" x14ac:dyDescent="0.35">
      <c r="A156" t="s">
        <v>152</v>
      </c>
      <c r="B156" s="2">
        <v>3.7005145710784846E-3</v>
      </c>
      <c r="C156" s="2">
        <v>1.9500323527557727E-3</v>
      </c>
      <c r="D156" s="2">
        <v>5.568110783957152E-3</v>
      </c>
      <c r="E156" s="2">
        <v>3.2907088521858836E-4</v>
      </c>
      <c r="F156" s="2">
        <v>2.2447382094753791E-4</v>
      </c>
      <c r="G156" s="2">
        <v>1.1745079430309653E-2</v>
      </c>
      <c r="H156" s="2">
        <v>6.0440290568858394E-5</v>
      </c>
      <c r="I156" s="55">
        <v>4.4677340005541778E-2</v>
      </c>
      <c r="J156" s="2">
        <v>2.6361780162127719E-3</v>
      </c>
      <c r="K156" s="2">
        <v>7.6378967147922928E-4</v>
      </c>
      <c r="L156" s="2">
        <v>2.0362408501026582E-4</v>
      </c>
      <c r="M156" s="2">
        <v>2.8768315102384889E-3</v>
      </c>
      <c r="N156" s="2">
        <v>1.4180760948001444E-2</v>
      </c>
      <c r="O156" s="2">
        <v>4.1264179389078373E-4</v>
      </c>
      <c r="P156" s="2">
        <v>2.7774530766547338E-3</v>
      </c>
      <c r="Q156" s="2">
        <v>4.2936956466564907E-3</v>
      </c>
      <c r="R156" s="2">
        <v>9.25313058149404E-4</v>
      </c>
      <c r="S156" s="2">
        <v>1.7075942070280499E-3</v>
      </c>
      <c r="T156" s="2">
        <v>5.7308281437129837E-3</v>
      </c>
      <c r="U156" s="2">
        <v>8.7203754573325902E-4</v>
      </c>
      <c r="V156" s="2">
        <v>7.9303790012444468E-3</v>
      </c>
      <c r="W156" s="2">
        <v>8.7351352985531212E-3</v>
      </c>
    </row>
    <row r="157" spans="1:23" x14ac:dyDescent="0.35">
      <c r="A157" t="s">
        <v>153</v>
      </c>
      <c r="B157" s="2">
        <v>4.9918788432118627E-4</v>
      </c>
      <c r="C157" s="2">
        <v>3.7072597861422869E-4</v>
      </c>
      <c r="D157" s="2">
        <v>4.9261594418642735E-4</v>
      </c>
      <c r="E157" s="2">
        <v>5.8146682817497546E-5</v>
      </c>
      <c r="F157" s="2">
        <v>3.8666932663589634E-5</v>
      </c>
      <c r="G157" s="2">
        <v>1.0293734431082399E-3</v>
      </c>
      <c r="H157" s="2">
        <v>1.0411194658374139E-5</v>
      </c>
      <c r="I157" s="55">
        <v>5.6873642583328589E-3</v>
      </c>
      <c r="J157" s="2">
        <v>1.060208025994552E-3</v>
      </c>
      <c r="K157" s="2">
        <v>1.2356272519117352E-4</v>
      </c>
      <c r="L157" s="2">
        <v>3.5075443321371236E-5</v>
      </c>
      <c r="M157" s="2">
        <v>4.977798237059491E-4</v>
      </c>
      <c r="N157" s="2">
        <v>2.3789997010822102E-3</v>
      </c>
      <c r="O157" s="2">
        <v>2.5765264746942468E-4</v>
      </c>
      <c r="P157" s="2">
        <v>4.7843349494230248E-4</v>
      </c>
      <c r="Q157" s="2">
        <v>1.4364156957171954E-3</v>
      </c>
      <c r="R157" s="2">
        <v>1.5939060314995563E-4</v>
      </c>
      <c r="S157" s="2">
        <v>4.2493712796070319E-4</v>
      </c>
      <c r="T157" s="2">
        <v>9.8716877096925834E-4</v>
      </c>
      <c r="U157" s="2">
        <v>6.4444357335985002E-4</v>
      </c>
      <c r="V157" s="2">
        <v>1.5243601164901038E-3</v>
      </c>
      <c r="W157" s="2">
        <v>1.8366732483967793E-3</v>
      </c>
    </row>
    <row r="158" spans="1:23" x14ac:dyDescent="0.35">
      <c r="A158" s="1" t="s">
        <v>440</v>
      </c>
      <c r="B158" s="42">
        <v>3.0486495036878409</v>
      </c>
      <c r="C158" s="42">
        <v>2.2070740679373446</v>
      </c>
      <c r="D158" s="42">
        <v>7.7185364538607777</v>
      </c>
      <c r="E158" s="42">
        <v>3.2315118943874492</v>
      </c>
      <c r="F158" s="42">
        <v>1.9876636789459359</v>
      </c>
      <c r="G158" s="42">
        <v>4.658252611855219</v>
      </c>
      <c r="H158" s="42">
        <v>0.50900240760970439</v>
      </c>
      <c r="I158" s="64">
        <f>SUM(I4:I157)</f>
        <v>26.342311472808063</v>
      </c>
      <c r="J158" s="42">
        <v>7.3248277383091187</v>
      </c>
      <c r="K158" s="42">
        <v>0.6688985252347146</v>
      </c>
      <c r="L158" s="42">
        <v>1.3413967368618651</v>
      </c>
      <c r="M158" s="42">
        <v>5.2487403962139974</v>
      </c>
      <c r="N158" s="42">
        <v>63.593387857356994</v>
      </c>
      <c r="O158" s="42">
        <v>9.285936144209229</v>
      </c>
      <c r="P158" s="42">
        <v>0.63662932645986114</v>
      </c>
      <c r="Q158" s="42">
        <v>35.524510954881393</v>
      </c>
      <c r="R158" s="42">
        <v>15.881281755969614</v>
      </c>
      <c r="S158" s="42">
        <v>12.093247499838428</v>
      </c>
      <c r="T158" s="42">
        <v>5.2922048086394327</v>
      </c>
      <c r="U158" s="42">
        <v>1.5135494583655964</v>
      </c>
      <c r="V158" s="42">
        <v>17.286008366699974</v>
      </c>
      <c r="W158" s="42">
        <v>30.822863619994965</v>
      </c>
    </row>
    <row r="160" spans="1:23" x14ac:dyDescent="0.35">
      <c r="C160" t="s">
        <v>577</v>
      </c>
      <c r="D160" t="s">
        <v>577</v>
      </c>
      <c r="E160" t="s">
        <v>577</v>
      </c>
      <c r="F160" t="s">
        <v>577</v>
      </c>
      <c r="G160" t="s">
        <v>577</v>
      </c>
      <c r="H160" t="s">
        <v>577</v>
      </c>
      <c r="I160" t="s">
        <v>577</v>
      </c>
      <c r="J160" t="s">
        <v>577</v>
      </c>
      <c r="K160" t="s">
        <v>577</v>
      </c>
      <c r="L160" t="s">
        <v>577</v>
      </c>
      <c r="M160" t="s">
        <v>577</v>
      </c>
      <c r="O160" t="s">
        <v>577</v>
      </c>
      <c r="P160" t="s">
        <v>577</v>
      </c>
      <c r="R160" t="s">
        <v>577</v>
      </c>
      <c r="S160" t="s">
        <v>577</v>
      </c>
      <c r="T160" t="s">
        <v>577</v>
      </c>
      <c r="U160" t="s">
        <v>577</v>
      </c>
      <c r="V160" t="s">
        <v>577</v>
      </c>
      <c r="W160" t="s">
        <v>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4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796875" defaultRowHeight="10" x14ac:dyDescent="0.35"/>
  <cols>
    <col min="1" max="1" width="2.81640625" style="66" customWidth="1"/>
    <col min="2" max="2" width="17.1796875" style="66" customWidth="1"/>
    <col min="3" max="6" width="9.453125" style="66" customWidth="1"/>
    <col min="7" max="7" width="3" style="66" customWidth="1"/>
    <col min="8" max="11" width="9.453125" style="66" customWidth="1"/>
    <col min="12" max="12" width="3" style="66" customWidth="1"/>
    <col min="13" max="16" width="9.453125" style="66" customWidth="1"/>
    <col min="17" max="17" width="3" style="66" customWidth="1"/>
    <col min="18" max="21" width="9.453125" style="66" customWidth="1"/>
    <col min="22" max="22" width="3" style="66" customWidth="1"/>
    <col min="23" max="26" width="9.453125" style="66" customWidth="1"/>
    <col min="27" max="33" width="9.1796875" style="66"/>
    <col min="34" max="34" width="11.26953125" style="66" bestFit="1" customWidth="1"/>
    <col min="35" max="39" width="9.26953125" style="66" bestFit="1" customWidth="1"/>
    <col min="40" max="16384" width="9.1796875" style="66"/>
  </cols>
  <sheetData>
    <row r="1" spans="1:56" ht="15.75" customHeight="1" thickBot="1" x14ac:dyDescent="0.4">
      <c r="A1" s="65" t="s">
        <v>460</v>
      </c>
    </row>
    <row r="2" spans="1:56" ht="18" customHeight="1" x14ac:dyDescent="0.35">
      <c r="A2" s="67"/>
      <c r="B2" s="67"/>
      <c r="C2" s="99" t="s">
        <v>438</v>
      </c>
      <c r="D2" s="100"/>
      <c r="E2" s="100"/>
      <c r="F2" s="100"/>
      <c r="G2" s="68"/>
      <c r="H2" s="99" t="s">
        <v>336</v>
      </c>
      <c r="I2" s="100"/>
      <c r="J2" s="100"/>
      <c r="K2" s="100"/>
      <c r="L2" s="68"/>
      <c r="M2" s="99" t="s">
        <v>332</v>
      </c>
      <c r="N2" s="100"/>
      <c r="O2" s="100"/>
      <c r="P2" s="100"/>
      <c r="Q2" s="68"/>
      <c r="R2" s="99" t="s">
        <v>454</v>
      </c>
      <c r="S2" s="100"/>
      <c r="T2" s="100"/>
      <c r="U2" s="100"/>
      <c r="V2" s="68"/>
      <c r="W2" s="99" t="s">
        <v>455</v>
      </c>
      <c r="X2" s="100"/>
      <c r="Y2" s="100"/>
      <c r="Z2" s="100"/>
      <c r="AH2" s="99" t="s">
        <v>341</v>
      </c>
      <c r="AI2" s="100"/>
      <c r="AJ2" s="100"/>
      <c r="AK2" s="99" t="s">
        <v>456</v>
      </c>
      <c r="AL2" s="100"/>
      <c r="AM2" s="100"/>
      <c r="AO2" s="99" t="s">
        <v>458</v>
      </c>
      <c r="AP2" s="100"/>
      <c r="AQ2" s="100"/>
      <c r="AR2" s="99" t="s">
        <v>457</v>
      </c>
      <c r="AS2" s="100"/>
      <c r="AT2" s="100"/>
      <c r="AU2" s="99" t="s">
        <v>459</v>
      </c>
      <c r="AV2" s="100"/>
      <c r="AW2" s="100"/>
      <c r="AY2" s="99" t="s">
        <v>332</v>
      </c>
      <c r="AZ2" s="100"/>
      <c r="BA2" s="100"/>
      <c r="BB2" s="99" t="s">
        <v>335</v>
      </c>
      <c r="BC2" s="100"/>
      <c r="BD2" s="100"/>
    </row>
    <row r="3" spans="1:56" ht="48" customHeight="1" x14ac:dyDescent="0.35">
      <c r="A3" s="102" t="s">
        <v>385</v>
      </c>
      <c r="B3" s="102"/>
      <c r="C3" s="69" t="s">
        <v>427</v>
      </c>
      <c r="D3" s="69" t="s">
        <v>428</v>
      </c>
      <c r="E3" s="69" t="s">
        <v>429</v>
      </c>
      <c r="F3" s="69" t="s">
        <v>430</v>
      </c>
      <c r="G3" s="69"/>
      <c r="H3" s="69" t="s">
        <v>427</v>
      </c>
      <c r="I3" s="69" t="s">
        <v>428</v>
      </c>
      <c r="J3" s="69" t="s">
        <v>429</v>
      </c>
      <c r="K3" s="69" t="s">
        <v>430</v>
      </c>
      <c r="L3" s="69"/>
      <c r="M3" s="69" t="s">
        <v>427</v>
      </c>
      <c r="N3" s="69" t="s">
        <v>428</v>
      </c>
      <c r="O3" s="69" t="s">
        <v>429</v>
      </c>
      <c r="P3" s="69" t="s">
        <v>430</v>
      </c>
      <c r="Q3" s="69"/>
      <c r="R3" s="69" t="s">
        <v>427</v>
      </c>
      <c r="S3" s="69" t="s">
        <v>428</v>
      </c>
      <c r="T3" s="69" t="s">
        <v>429</v>
      </c>
      <c r="U3" s="69" t="s">
        <v>430</v>
      </c>
      <c r="V3" s="69"/>
      <c r="W3" s="69" t="s">
        <v>427</v>
      </c>
      <c r="X3" s="69" t="s">
        <v>428</v>
      </c>
      <c r="Y3" s="69" t="s">
        <v>429</v>
      </c>
      <c r="Z3" s="69" t="s">
        <v>430</v>
      </c>
      <c r="AH3" s="69" t="s">
        <v>427</v>
      </c>
      <c r="AI3" s="69" t="s">
        <v>429</v>
      </c>
      <c r="AJ3" s="69" t="s">
        <v>430</v>
      </c>
      <c r="AK3" s="69" t="s">
        <v>427</v>
      </c>
      <c r="AL3" s="69" t="s">
        <v>429</v>
      </c>
      <c r="AM3" s="69" t="s">
        <v>430</v>
      </c>
      <c r="AO3" s="69" t="s">
        <v>427</v>
      </c>
      <c r="AP3" s="69" t="s">
        <v>429</v>
      </c>
      <c r="AQ3" s="69" t="s">
        <v>430</v>
      </c>
      <c r="AR3" s="69" t="s">
        <v>427</v>
      </c>
      <c r="AS3" s="69" t="s">
        <v>429</v>
      </c>
      <c r="AT3" s="69" t="s">
        <v>430</v>
      </c>
      <c r="AU3" s="69" t="s">
        <v>427</v>
      </c>
      <c r="AV3" s="69" t="s">
        <v>429</v>
      </c>
      <c r="AW3" s="69" t="s">
        <v>430</v>
      </c>
      <c r="AY3" s="69" t="s">
        <v>427</v>
      </c>
      <c r="AZ3" s="69" t="s">
        <v>429</v>
      </c>
      <c r="BA3" s="69" t="s">
        <v>430</v>
      </c>
      <c r="BB3" s="69" t="s">
        <v>427</v>
      </c>
      <c r="BC3" s="69" t="s">
        <v>429</v>
      </c>
      <c r="BD3" s="69" t="s">
        <v>430</v>
      </c>
    </row>
    <row r="4" spans="1:56" ht="11.25" customHeight="1" x14ac:dyDescent="0.35">
      <c r="A4" s="70"/>
      <c r="B4" s="70"/>
      <c r="C4" s="70" t="s">
        <v>451</v>
      </c>
      <c r="D4" s="71" t="s">
        <v>391</v>
      </c>
      <c r="E4" s="71" t="s">
        <v>391</v>
      </c>
      <c r="F4" s="71" t="s">
        <v>391</v>
      </c>
      <c r="G4" s="70"/>
      <c r="H4" s="70" t="s">
        <v>451</v>
      </c>
      <c r="I4" s="71" t="s">
        <v>391</v>
      </c>
      <c r="J4" s="71" t="s">
        <v>391</v>
      </c>
      <c r="K4" s="71" t="s">
        <v>391</v>
      </c>
      <c r="L4" s="70"/>
      <c r="M4" s="70" t="s">
        <v>451</v>
      </c>
      <c r="N4" s="71" t="s">
        <v>391</v>
      </c>
      <c r="O4" s="71" t="s">
        <v>391</v>
      </c>
      <c r="P4" s="71" t="s">
        <v>391</v>
      </c>
      <c r="Q4" s="70"/>
      <c r="R4" s="70" t="s">
        <v>451</v>
      </c>
      <c r="S4" s="71" t="s">
        <v>391</v>
      </c>
      <c r="T4" s="71" t="s">
        <v>391</v>
      </c>
      <c r="U4" s="71" t="s">
        <v>391</v>
      </c>
      <c r="V4" s="70"/>
      <c r="W4" s="70" t="s">
        <v>451</v>
      </c>
      <c r="X4" s="71" t="s">
        <v>391</v>
      </c>
      <c r="Y4" s="71" t="s">
        <v>391</v>
      </c>
      <c r="Z4" s="71" t="s">
        <v>391</v>
      </c>
      <c r="AH4" s="70" t="s">
        <v>451</v>
      </c>
      <c r="AI4" s="70" t="s">
        <v>451</v>
      </c>
      <c r="AJ4" s="70" t="s">
        <v>451</v>
      </c>
      <c r="AK4" s="70" t="s">
        <v>451</v>
      </c>
      <c r="AL4" s="70" t="s">
        <v>451</v>
      </c>
      <c r="AM4" s="70" t="s">
        <v>451</v>
      </c>
      <c r="AO4" s="70" t="s">
        <v>451</v>
      </c>
      <c r="AP4" s="70" t="s">
        <v>451</v>
      </c>
      <c r="AQ4" s="70" t="s">
        <v>451</v>
      </c>
      <c r="AR4" s="70" t="s">
        <v>451</v>
      </c>
      <c r="AS4" s="70" t="s">
        <v>451</v>
      </c>
      <c r="AT4" s="70" t="s">
        <v>451</v>
      </c>
      <c r="AU4" s="70" t="s">
        <v>451</v>
      </c>
      <c r="AV4" s="70" t="s">
        <v>451</v>
      </c>
      <c r="AW4" s="70" t="s">
        <v>451</v>
      </c>
      <c r="AY4" s="70" t="s">
        <v>451</v>
      </c>
      <c r="AZ4" s="70" t="s">
        <v>451</v>
      </c>
      <c r="BA4" s="70" t="s">
        <v>451</v>
      </c>
      <c r="BB4" s="70" t="s">
        <v>451</v>
      </c>
      <c r="BC4" s="70" t="s">
        <v>451</v>
      </c>
      <c r="BD4" s="70" t="s">
        <v>451</v>
      </c>
    </row>
    <row r="5" spans="1:56" ht="11.25" customHeight="1" x14ac:dyDescent="0.35">
      <c r="A5" s="66" t="s">
        <v>386</v>
      </c>
      <c r="C5" s="72"/>
      <c r="D5" s="73"/>
      <c r="E5" s="87"/>
      <c r="F5" s="72"/>
      <c r="G5" s="72"/>
      <c r="H5" s="72"/>
      <c r="I5" s="72"/>
      <c r="J5" s="87"/>
      <c r="K5" s="72"/>
      <c r="L5" s="72"/>
      <c r="M5" s="72"/>
      <c r="N5" s="72"/>
      <c r="O5" s="87"/>
      <c r="P5" s="72"/>
      <c r="Q5" s="72"/>
      <c r="R5" s="72"/>
      <c r="S5" s="72"/>
      <c r="T5" s="87"/>
      <c r="U5" s="72"/>
      <c r="V5" s="72"/>
      <c r="W5" s="72"/>
      <c r="X5" s="72"/>
      <c r="Y5" s="87"/>
      <c r="Z5" s="72"/>
      <c r="AH5" s="72"/>
      <c r="AI5" s="72"/>
      <c r="AJ5" s="72"/>
      <c r="AK5" s="72"/>
      <c r="AL5" s="72"/>
      <c r="AM5" s="72"/>
      <c r="AO5" s="72"/>
      <c r="AP5" s="72"/>
      <c r="AQ5" s="72"/>
      <c r="AR5" s="72"/>
      <c r="AS5" s="72"/>
      <c r="AT5" s="72"/>
      <c r="AU5" s="72"/>
      <c r="AV5" s="72"/>
      <c r="AW5" s="72"/>
      <c r="AY5" s="72"/>
      <c r="AZ5" s="72"/>
      <c r="BA5" s="72"/>
      <c r="BB5" s="72"/>
      <c r="BC5" s="72"/>
      <c r="BD5" s="72"/>
    </row>
    <row r="6" spans="1:56" ht="11.25" customHeight="1" x14ac:dyDescent="0.35">
      <c r="A6" s="74"/>
      <c r="B6" s="74" t="s">
        <v>365</v>
      </c>
      <c r="C6" s="75">
        <f>+'Summary-total'!$H$7*1000</f>
        <v>7051.2847068249339</v>
      </c>
      <c r="D6" s="88">
        <f t="shared" ref="D6:D11" si="0">+C6/C$33*100</f>
        <v>19.62524786860023</v>
      </c>
      <c r="E6" s="88">
        <f>+'Summary-hc1.9'!$H$7/'Summary-hc1.9'!$Z$7*100</f>
        <v>20.5509312174065</v>
      </c>
      <c r="F6" s="88">
        <f>+'Summary-gap1.9'!$H$7/'Summary-gap1.9'!$Z$7*100</f>
        <v>21.000714976364211</v>
      </c>
      <c r="G6" s="76"/>
      <c r="H6" s="75">
        <f>+'Summary-total'!$H$19*1000</f>
        <v>32283.03214456563</v>
      </c>
      <c r="I6" s="88">
        <f t="shared" ref="I6:I11" si="1">+H6/H$33*100</f>
        <v>36.156118451280626</v>
      </c>
      <c r="J6" s="88">
        <f>+'Summary-hc1.9'!$H$19/'Summary-hc1.9'!$Z$19*100</f>
        <v>35.091423063277574</v>
      </c>
      <c r="K6" s="88">
        <f>+'Summary-gap1.9'!$H$19/'Summary-gap1.9'!$Z$19*100</f>
        <v>33.965988199801821</v>
      </c>
      <c r="L6" s="76"/>
      <c r="M6" s="77">
        <f>+SUM(AY6,BB6)</f>
        <v>16131.869372272715</v>
      </c>
      <c r="N6" s="89">
        <f>+SUM(AY6,BB6)/SUM(AY$33,BB$33)*100</f>
        <v>65.388703561400661</v>
      </c>
      <c r="O6" s="89">
        <f t="shared" ref="O6:P6" si="2">+SUM(AZ6,BC6)/SUM(AZ$33,BC$33)*100</f>
        <v>64.712616880331169</v>
      </c>
      <c r="P6" s="89">
        <f t="shared" si="2"/>
        <v>58.636728522560119</v>
      </c>
      <c r="Q6" s="76"/>
      <c r="R6" s="75">
        <f>+SUM(AH6,AK6)</f>
        <v>3400.3821179641886</v>
      </c>
      <c r="S6" s="88">
        <f>+SUM(AH6,AK6)/SUM(AH$33,AK$33)*100</f>
        <v>24.835009098461978</v>
      </c>
      <c r="T6" s="88">
        <f>+SUM(AI6,AL6)/SUM(AI$33,AL$33)*100</f>
        <v>24.174064378607877</v>
      </c>
      <c r="U6" s="88">
        <f>+SUM(AJ6,AM6)/SUM(AJ$33,AM$33)*100</f>
        <v>15.145263384482027</v>
      </c>
      <c r="V6" s="76"/>
      <c r="W6" s="75">
        <f>+SUM(AO6,AR6,AU6)</f>
        <v>388.99075766700662</v>
      </c>
      <c r="X6" s="88">
        <f>+SUM(AO6,AR6,AU6)/SUM(AO$33,AR$33,AU$33)*100</f>
        <v>13.137636146806742</v>
      </c>
      <c r="Y6" s="88">
        <f t="shared" ref="Y6:Z6" si="3">+SUM(AP6,AS6,AV6)/SUM(AP$33,AS$33,AV$33)*100</f>
        <v>11.407082888612267</v>
      </c>
      <c r="Z6" s="88">
        <f t="shared" si="3"/>
        <v>8.6238396708375102</v>
      </c>
      <c r="AH6" s="75">
        <f>+'Summary-total'!$H$27*1000</f>
        <v>3335.2736582427297</v>
      </c>
      <c r="AI6" s="75">
        <f>+'Summary-hc1.9'!$H$27*1000</f>
        <v>23.933047662434127</v>
      </c>
      <c r="AJ6" s="76">
        <f>+'Summary-gap1.9'!$H$27*1000</f>
        <v>0.18945843453902916</v>
      </c>
      <c r="AK6" s="75">
        <f>+'Summary-total'!$H$30*1000</f>
        <v>65.108459721459084</v>
      </c>
      <c r="AL6" s="76">
        <f>+'Summary-hc1.9'!$H$30*1000</f>
        <v>0.43425363777484022</v>
      </c>
      <c r="AM6" s="76">
        <f>+'Summary-gap1.9'!$H$30*1000</f>
        <v>5.8956414503650969E-3</v>
      </c>
      <c r="AN6" s="90"/>
      <c r="AO6" s="75">
        <f>+'Summary-total'!$H$8*1000</f>
        <v>53.031403920323207</v>
      </c>
      <c r="AP6" s="76">
        <f>+'Summary-hc1.9'!$H$8*1000</f>
        <v>1.6723814205186891</v>
      </c>
      <c r="AQ6" s="76">
        <f>+'Summary-gap1.9'!$H$8*1000</f>
        <v>5.2667689693903175E-2</v>
      </c>
      <c r="AR6" s="75">
        <f>+'Summary-total'!$H$9*1000</f>
        <v>318.97554614377123</v>
      </c>
      <c r="AS6" s="76">
        <f>+'Summary-hc1.9'!$H$9*1000</f>
        <v>10.278344177533961</v>
      </c>
      <c r="AT6" s="76">
        <f>+'Summary-gap1.9'!$H$9*1000</f>
        <v>0.12506109345679656</v>
      </c>
      <c r="AU6" s="75">
        <f>+'Summary-total'!$H$10*1000</f>
        <v>16.983807602912186</v>
      </c>
      <c r="AV6" s="75">
        <f>+'Summary-hc1.9'!$H$10*1000</f>
        <v>0.62424842669352087</v>
      </c>
      <c r="AW6" s="75">
        <f>+'Summary-gap1.9'!$H$10*1000</f>
        <v>1.1951209239907322E-2</v>
      </c>
      <c r="AY6" s="75">
        <f>+'Summary-total'!$H$17*1000</f>
        <v>16131.675152248079</v>
      </c>
      <c r="AZ6" s="75">
        <f>+'Summary-hc1.9'!$H$17*1000</f>
        <v>886.98801201464005</v>
      </c>
      <c r="BA6" s="75">
        <f>+'Summary-gap1.9'!$H$17*1000</f>
        <v>11.814516206599714</v>
      </c>
      <c r="BB6" s="75">
        <f>+'Summary-total'!$H$18*1000</f>
        <v>0.19422002463658278</v>
      </c>
      <c r="BC6" s="75">
        <f>+'Summary-hc1.9'!$H$18*1000</f>
        <v>4.9558147585341071E-2</v>
      </c>
      <c r="BD6" s="75">
        <f>+'Summary-gap1.9'!$H$18*1000</f>
        <v>7.0159946919111441E-3</v>
      </c>
    </row>
    <row r="7" spans="1:56" ht="11.25" customHeight="1" x14ac:dyDescent="0.35">
      <c r="A7" s="74"/>
      <c r="B7" s="74" t="s">
        <v>361</v>
      </c>
      <c r="C7" s="77">
        <f>+'Summary-total'!$D$7*1000</f>
        <v>5419.6932129677525</v>
      </c>
      <c r="D7" s="88">
        <f t="shared" si="0"/>
        <v>15.084176444232069</v>
      </c>
      <c r="E7" s="89">
        <f>+'Summary-hc1.9'!$D$7/'Summary-hc1.9'!$Z$7*100</f>
        <v>12.154718279362786</v>
      </c>
      <c r="F7" s="89">
        <f>+'Summary-gap1.9'!$D$7/'Summary-gap1.9'!$Z$7*100</f>
        <v>10.918764031132781</v>
      </c>
      <c r="G7" s="78"/>
      <c r="H7" s="77">
        <f>+'Summary-total'!$D$19*1000</f>
        <v>7873.9946095851528</v>
      </c>
      <c r="I7" s="88">
        <f t="shared" si="1"/>
        <v>8.8186599237032883</v>
      </c>
      <c r="J7" s="89">
        <f>+'Summary-hc1.9'!$D$19/'Summary-hc1.9'!$Z$19*100</f>
        <v>8.9126197211232352</v>
      </c>
      <c r="K7" s="89">
        <f>+'Summary-gap1.9'!$D$19/'Summary-gap1.9'!$Z$19*100</f>
        <v>9.0616044263042159</v>
      </c>
      <c r="L7" s="78"/>
      <c r="M7" s="77">
        <f t="shared" ref="M7:M33" si="4">+SUM(AY7,BB7)</f>
        <v>4043.6351104705536</v>
      </c>
      <c r="N7" s="89">
        <f t="shared" ref="N7:N33" si="5">+SUM(AY7,BB7)/SUM(AY$33,BB$33)*100</f>
        <v>16.390416476065223</v>
      </c>
      <c r="O7" s="89">
        <f t="shared" ref="O7:O33" si="6">+SUM(AZ7,BC7)/SUM(AZ$33,BC$33)*100</f>
        <v>15.61429940536933</v>
      </c>
      <c r="P7" s="89">
        <f t="shared" ref="P7:P33" si="7">+SUM(BA7,BD7)/SUM(BA$33,BD$33)*100</f>
        <v>17.544585919610434</v>
      </c>
      <c r="Q7" s="78"/>
      <c r="R7" s="75">
        <f t="shared" ref="R7:R33" si="8">+SUM(AH7,AK7)</f>
        <v>1910.520871605401</v>
      </c>
      <c r="S7" s="88">
        <f t="shared" ref="S7:S33" si="9">+SUM(AH7,AK7)/SUM(AH$33,AK$33)*100</f>
        <v>13.953668024089207</v>
      </c>
      <c r="T7" s="88">
        <f t="shared" ref="T7:T33" si="10">+SUM(AI7,AL7)/SUM(AI$33,AL$33)*100</f>
        <v>19.115134269311639</v>
      </c>
      <c r="U7" s="88">
        <f t="shared" ref="U7:U33" si="11">+SUM(AJ7,AM7)/SUM(AJ$33,AM$33)*100</f>
        <v>25.287343540426065</v>
      </c>
      <c r="V7" s="76"/>
      <c r="W7" s="75">
        <f t="shared" ref="W7:W33" si="12">+SUM(AO7,AR7,AU7)</f>
        <v>1473.7360444565377</v>
      </c>
      <c r="X7" s="88">
        <f t="shared" ref="X7:X33" si="13">+SUM(AO7,AR7,AU7)/SUM(AO$33,AR$33,AU$33)*100</f>
        <v>49.773439463254341</v>
      </c>
      <c r="Y7" s="88">
        <f t="shared" ref="Y7:Y33" si="14">+SUM(AP7,AS7,AV7)/SUM(AP$33,AS$33,AV$33)*100</f>
        <v>53.530782393935581</v>
      </c>
      <c r="Z7" s="88">
        <f t="shared" ref="Z7:Z33" si="15">+SUM(AQ7,AT7,AW7)/SUM(AQ$33,AT$33,AW$33)*100</f>
        <v>63.238060349189595</v>
      </c>
      <c r="AH7" s="77">
        <f>+'Summary-total'!$D$27*1000</f>
        <v>1815.3847893368406</v>
      </c>
      <c r="AI7" s="77">
        <f>+'Summary-hc1.9'!$D$27*1000</f>
        <v>17.688129709641579</v>
      </c>
      <c r="AJ7" s="78">
        <f>+'Summary-gap1.9'!$D$27*1000</f>
        <v>0.30210303686038853</v>
      </c>
      <c r="AK7" s="77">
        <f>+'Summary-total'!$D$30*1000</f>
        <v>95.136082268560372</v>
      </c>
      <c r="AL7" s="78">
        <f>+'Summary-hc1.9'!$D$30*1000</f>
        <v>1.5798026015856763</v>
      </c>
      <c r="AM7" s="78">
        <f>+'Summary-gap1.9'!$D$30*1000</f>
        <v>2.4070599487716483E-2</v>
      </c>
      <c r="AN7" s="90"/>
      <c r="AO7" s="77">
        <f>+'Summary-total'!$D$8*1000</f>
        <v>125.64837102291709</v>
      </c>
      <c r="AP7" s="78">
        <f>+'Summary-hc1.9'!$D$8*1000</f>
        <v>4.0486678203871884</v>
      </c>
      <c r="AQ7" s="78">
        <f>+'Summary-gap1.9'!$D$8*1000</f>
        <v>0.19326027246680211</v>
      </c>
      <c r="AR7" s="77">
        <f>+'Summary-total'!$D$9*1000</f>
        <v>1178.6351942438635</v>
      </c>
      <c r="AS7" s="78">
        <f>+'Summary-hc1.9'!$D$9*1000</f>
        <v>48.902076389755159</v>
      </c>
      <c r="AT7" s="78">
        <f>+'Summary-gap1.9'!$D$9*1000</f>
        <v>1.0806875672598795</v>
      </c>
      <c r="AU7" s="77">
        <f>+'Summary-total'!$D$10*1000</f>
        <v>169.4524791897573</v>
      </c>
      <c r="AV7" s="77">
        <f>+'Summary-hc1.9'!$D$10*1000</f>
        <v>6.060679192425015</v>
      </c>
      <c r="AW7" s="77">
        <f>+'Summary-gap1.9'!$D$10*1000</f>
        <v>0.11696331628581526</v>
      </c>
      <c r="AY7" s="77">
        <f>+'Summary-total'!$D$17*1000</f>
        <v>4042.8523700762016</v>
      </c>
      <c r="AZ7" s="77">
        <f>+'Summary-hc1.9'!$D$17*1000</f>
        <v>213.82838159107115</v>
      </c>
      <c r="BA7" s="77">
        <f>+'Summary-gap1.9'!$D$17*1000</f>
        <v>3.508401011657301</v>
      </c>
      <c r="BB7" s="77">
        <f>+'Summary-total'!$D$18*1000</f>
        <v>0.78274039435208587</v>
      </c>
      <c r="BC7" s="77">
        <f>+'Summary-hc1.9'!$D$18*1000</f>
        <v>0.20206366100491382</v>
      </c>
      <c r="BD7" s="77">
        <f>+'Summary-gap1.9'!$D$18*1000</f>
        <v>2.8697537884135985E-2</v>
      </c>
    </row>
    <row r="8" spans="1:56" ht="11.25" customHeight="1" x14ac:dyDescent="0.35">
      <c r="A8" s="74"/>
      <c r="B8" s="74" t="s">
        <v>359</v>
      </c>
      <c r="C8" s="77">
        <f>+'Summary-total'!$C$7*1000</f>
        <v>1023.241525213205</v>
      </c>
      <c r="D8" s="88">
        <f t="shared" si="0"/>
        <v>2.8479021053166318</v>
      </c>
      <c r="E8" s="89">
        <f>+'Summary-hc1.9'!$C$7/'Summary-hc1.9'!$Z$7*100</f>
        <v>2.1451848169112049</v>
      </c>
      <c r="F8" s="89">
        <f>+'Summary-gap1.9'!$C$7/'Summary-gap1.9'!$Z$7*100</f>
        <v>1.6431092198212678</v>
      </c>
      <c r="G8" s="78"/>
      <c r="H8" s="77">
        <f>+'Summary-total'!$C$19*1000</f>
        <v>20532.882096670965</v>
      </c>
      <c r="I8" s="88">
        <f t="shared" si="1"/>
        <v>22.996269802320441</v>
      </c>
      <c r="J8" s="89">
        <f>+'Summary-hc1.9'!$C$19/'Summary-hc1.9'!$Z$19*100</f>
        <v>23.806840450794571</v>
      </c>
      <c r="K8" s="89">
        <f>+'Summary-gap1.9'!$C$19/'Summary-gap1.9'!$Z$19*100</f>
        <v>24.398534368788926</v>
      </c>
      <c r="L8" s="78"/>
      <c r="M8" s="77">
        <f t="shared" si="4"/>
        <v>207.07635461651248</v>
      </c>
      <c r="N8" s="89">
        <f t="shared" si="5"/>
        <v>0.83936052630501734</v>
      </c>
      <c r="O8" s="89">
        <f t="shared" si="6"/>
        <v>0.64062714609581073</v>
      </c>
      <c r="P8" s="89">
        <f t="shared" si="7"/>
        <v>0.63101275734018314</v>
      </c>
      <c r="Q8" s="78"/>
      <c r="R8" s="75">
        <f t="shared" si="8"/>
        <v>4465.2743451144652</v>
      </c>
      <c r="S8" s="88">
        <f t="shared" si="9"/>
        <v>32.612549160927706</v>
      </c>
      <c r="T8" s="88">
        <f t="shared" si="10"/>
        <v>19.558757378888984</v>
      </c>
      <c r="U8" s="88">
        <f t="shared" si="11"/>
        <v>6.0854238209736105</v>
      </c>
      <c r="V8" s="76"/>
      <c r="W8" s="75">
        <f t="shared" si="12"/>
        <v>331.1490316031024</v>
      </c>
      <c r="X8" s="88">
        <f t="shared" si="13"/>
        <v>11.184110166682162</v>
      </c>
      <c r="Y8" s="88">
        <f t="shared" si="14"/>
        <v>9.0706492291999954</v>
      </c>
      <c r="Z8" s="88">
        <f t="shared" si="15"/>
        <v>3.8529344582915104</v>
      </c>
      <c r="AH8" s="77">
        <f>+'Summary-total'!$C$27*1000</f>
        <v>4426.6454173002012</v>
      </c>
      <c r="AI8" s="77">
        <f>+'Summary-hc1.9'!$C$27*1000</f>
        <v>19.500435486815782</v>
      </c>
      <c r="AJ8" s="78">
        <f>+'Summary-gap1.9'!$C$27*1000</f>
        <v>7.5778304426304025E-2</v>
      </c>
      <c r="AK8" s="77">
        <f>+'Summary-total'!$C$30*1000</f>
        <v>38.628927814264379</v>
      </c>
      <c r="AL8" s="78">
        <f>+'Summary-hc1.9'!$C$30*1000</f>
        <v>0.21466606353919668</v>
      </c>
      <c r="AM8" s="78">
        <f>+'Summary-gap1.9'!$C$30*1000</f>
        <v>2.7156984424883536E-3</v>
      </c>
      <c r="AN8" s="90"/>
      <c r="AO8" s="77">
        <f>+'Summary-total'!$C$8*1000</f>
        <v>0.7271083252904712</v>
      </c>
      <c r="AP8" s="78">
        <f>+'Summary-hc1.9'!$C$8*1000</f>
        <v>2.2739214191267457E-2</v>
      </c>
      <c r="AQ8" s="78">
        <f>+'Summary-gap1.9'!$C$8*1000</f>
        <v>1.0854401806333061E-3</v>
      </c>
      <c r="AR8" s="77">
        <f>+'Summary-total'!$C$9*1000</f>
        <v>325.0087683427671</v>
      </c>
      <c r="AS8" s="78">
        <f>+'Summary-hc1.9'!$C$9*1000</f>
        <v>9.7845758662827311</v>
      </c>
      <c r="AT8" s="78">
        <f>+'Summary-gap1.9'!$C$9*1000</f>
        <v>7.9960346755225481E-2</v>
      </c>
      <c r="AU8" s="77">
        <f>+'Summary-total'!$C$10*1000</f>
        <v>5.4131549350448056</v>
      </c>
      <c r="AV8" s="77">
        <f>+'Summary-hc1.9'!$C$10*1000</f>
        <v>0.19201424487380994</v>
      </c>
      <c r="AW8" s="77">
        <f>+'Summary-gap1.9'!$C$10*1000</f>
        <v>3.6988983348573796E-3</v>
      </c>
      <c r="AY8" s="77">
        <f>+'Summary-total'!$C$17*1000</f>
        <v>207.06018383288355</v>
      </c>
      <c r="AZ8" s="77">
        <f>+'Summary-hc1.9'!$C$17*1000</f>
        <v>8.7771169778791283</v>
      </c>
      <c r="BA8" s="77">
        <f>+'Summary-gap1.9'!$C$17*1000</f>
        <v>0.12662326618390987</v>
      </c>
      <c r="BB8" s="77">
        <f>+'Summary-total'!$C$18*1000</f>
        <v>1.6170783628928532E-2</v>
      </c>
      <c r="BC8" s="77">
        <f>+'Summary-hc1.9'!$C$18*1000</f>
        <v>4.1744371108711677E-3</v>
      </c>
      <c r="BD8" s="77">
        <f>+'Summary-gap1.9'!$C$18*1000</f>
        <v>5.9286299445626353E-4</v>
      </c>
    </row>
    <row r="9" spans="1:56" ht="11.25" customHeight="1" x14ac:dyDescent="0.35">
      <c r="A9" s="74"/>
      <c r="B9" s="74" t="s">
        <v>362</v>
      </c>
      <c r="C9" s="77">
        <f>+'Summary-total'!$E$7*1000</f>
        <v>5412.0425427878636</v>
      </c>
      <c r="D9" s="88">
        <f t="shared" si="0"/>
        <v>15.062882977171252</v>
      </c>
      <c r="E9" s="89">
        <f>+'Summary-hc1.9'!$E$7/'Summary-hc1.9'!$Z$7*100</f>
        <v>16.03019333860524</v>
      </c>
      <c r="F9" s="89">
        <f>+'Summary-gap1.9'!$E$7/'Summary-gap1.9'!$Z$7*100</f>
        <v>16.270640119392183</v>
      </c>
      <c r="G9" s="78"/>
      <c r="H9" s="77">
        <f>+'Summary-total'!$E$19*1000</f>
        <v>2085.7977629050465</v>
      </c>
      <c r="I9" s="88">
        <f t="shared" si="1"/>
        <v>2.3360367961503856</v>
      </c>
      <c r="J9" s="89">
        <f>+'Summary-hc1.9'!$E$19/'Summary-hc1.9'!$Z$19*100</f>
        <v>2.4251613911397203</v>
      </c>
      <c r="K9" s="89">
        <f>+'Summary-gap1.9'!$E$19/'Summary-gap1.9'!$Z$19*100</f>
        <v>2.487970048056166</v>
      </c>
      <c r="L9" s="78"/>
      <c r="M9" s="77">
        <f t="shared" si="4"/>
        <v>163.31223432532283</v>
      </c>
      <c r="N9" s="89">
        <f t="shared" si="5"/>
        <v>0.66196762643039386</v>
      </c>
      <c r="O9" s="89">
        <f t="shared" si="6"/>
        <v>1.5721812210976911E-3</v>
      </c>
      <c r="P9" s="89">
        <f t="shared" si="7"/>
        <v>1.7835881440175685E-3</v>
      </c>
      <c r="Q9" s="78"/>
      <c r="R9" s="75">
        <f t="shared" si="8"/>
        <v>323.72618335610309</v>
      </c>
      <c r="S9" s="88">
        <f t="shared" si="9"/>
        <v>2.3643644832106663</v>
      </c>
      <c r="T9" s="88">
        <f t="shared" si="10"/>
        <v>5.2913355603994452</v>
      </c>
      <c r="U9" s="88">
        <f t="shared" si="11"/>
        <v>8.8014604649238404</v>
      </c>
      <c r="V9" s="76"/>
      <c r="W9" s="75">
        <f t="shared" si="12"/>
        <v>26.040562311342264</v>
      </c>
      <c r="X9" s="88">
        <f t="shared" si="13"/>
        <v>0.87948473315020514</v>
      </c>
      <c r="Y9" s="88">
        <f t="shared" si="14"/>
        <v>0.70096737586741786</v>
      </c>
      <c r="Z9" s="88">
        <f t="shared" si="15"/>
        <v>0.30693783849382128</v>
      </c>
      <c r="AH9" s="77">
        <f>+'Summary-total'!$E$27*1000</f>
        <v>322.61434993913383</v>
      </c>
      <c r="AI9" s="77">
        <f>+'Summary-hc1.9'!$E$27*1000</f>
        <v>5.3334865979291441</v>
      </c>
      <c r="AJ9" s="78">
        <f>+'Summary-gap1.9'!$E$27*1000</f>
        <v>0.11352593270173693</v>
      </c>
      <c r="AK9" s="77">
        <f>+'Summary-total'!$E$30*1000</f>
        <v>1.1118334169692801</v>
      </c>
      <c r="AL9" s="78">
        <f>+'Summary-hc1.9'!$E$30*1000</f>
        <v>1.4558991515804966E-4</v>
      </c>
      <c r="AM9" s="78">
        <f>+'Summary-gap1.9'!$E$30*1000</f>
        <v>1.3882060060826307E-6</v>
      </c>
      <c r="AN9" s="90"/>
      <c r="AO9" s="77">
        <f>+'Summary-total'!$E$8*1000</f>
        <v>1.0959052323555435E-2</v>
      </c>
      <c r="AP9" s="78">
        <f>+'Summary-hc1.9'!$E$8*1000</f>
        <v>2.1961449812894409E-3</v>
      </c>
      <c r="AQ9" s="78">
        <f>+'Summary-gap1.9'!$E$8*1000</f>
        <v>1.7153836437549231E-4</v>
      </c>
      <c r="AR9" s="77">
        <f>+'Summary-total'!$E$9*1000</f>
        <v>24.923313030531084</v>
      </c>
      <c r="AS9" s="78">
        <f>+'Summary-hc1.9'!$E$9*1000</f>
        <v>0.74961538657287796</v>
      </c>
      <c r="AT9" s="78">
        <f>+'Summary-gap1.9'!$E$9*1000</f>
        <v>6.0800332830884714E-3</v>
      </c>
      <c r="AU9" s="77">
        <f>+'Summary-total'!$E$10*1000</f>
        <v>1.1062902284876241</v>
      </c>
      <c r="AV9" s="77">
        <f>+'Summary-hc1.9'!$E$10*1000</f>
        <v>2.0922972946274376E-2</v>
      </c>
      <c r="AW9" s="77">
        <f>+'Summary-gap1.9'!$E$10*1000</f>
        <v>4.9947766375813614E-4</v>
      </c>
      <c r="AY9" s="77">
        <f>+'Summary-total'!$E$17*1000</f>
        <v>163.31193734764335</v>
      </c>
      <c r="AZ9" s="77">
        <f>+'Summary-hc1.9'!$E$17*1000</f>
        <v>2.1438473921033006E-2</v>
      </c>
      <c r="BA9" s="77">
        <f>+'Summary-gap1.9'!$E$17*1000</f>
        <v>3.4301558273652809E-4</v>
      </c>
      <c r="BB9" s="77">
        <f>+'Summary-total'!$E$18*1000</f>
        <v>2.9697767948091828E-4</v>
      </c>
      <c r="BC9" s="77">
        <f>+'Summary-hc1.9'!$E$18*1000</f>
        <v>1.1194201711533906E-4</v>
      </c>
      <c r="BD9" s="77">
        <f>+'Summary-gap1.9'!$E$18*1000</f>
        <v>1.6566972593676335E-5</v>
      </c>
    </row>
    <row r="10" spans="1:56" ht="11.25" customHeight="1" x14ac:dyDescent="0.35">
      <c r="A10" s="74"/>
      <c r="B10" s="74" t="s">
        <v>363</v>
      </c>
      <c r="C10" s="77">
        <f>+'Summary-total'!$F$7*1000</f>
        <v>4383.0662463217022</v>
      </c>
      <c r="D10" s="88">
        <f t="shared" si="0"/>
        <v>12.19901976519273</v>
      </c>
      <c r="E10" s="89">
        <f>+'Summary-hc1.9'!$F$7/'Summary-hc1.9'!$Z$7*100</f>
        <v>13.001461916058693</v>
      </c>
      <c r="F10" s="89">
        <f>+'Summary-gap1.9'!$F$7/'Summary-gap1.9'!$Z$7*100</f>
        <v>13.10133386587653</v>
      </c>
      <c r="G10" s="78"/>
      <c r="H10" s="77">
        <f>+'Summary-total'!$F$19*1000</f>
        <v>1665.2470516037433</v>
      </c>
      <c r="I10" s="88">
        <f t="shared" si="1"/>
        <v>1.8650314313355485</v>
      </c>
      <c r="J10" s="89">
        <f>+'Summary-hc1.9'!$F$19/'Summary-hc1.9'!$Z$19*100</f>
        <v>1.9272631143104488</v>
      </c>
      <c r="K10" s="89">
        <f>+'Summary-gap1.9'!$F$19/'Summary-gap1.9'!$Z$19*100</f>
        <v>1.9719022548194274</v>
      </c>
      <c r="L10" s="78"/>
      <c r="M10" s="77">
        <f t="shared" si="4"/>
        <v>42.553938549669091</v>
      </c>
      <c r="N10" s="89">
        <f t="shared" si="5"/>
        <v>0.17248756538885593</v>
      </c>
      <c r="O10" s="89">
        <f t="shared" si="6"/>
        <v>8.6925008379394236E-2</v>
      </c>
      <c r="P10" s="89">
        <f t="shared" si="7"/>
        <v>3.5460512357361244E-2</v>
      </c>
      <c r="Q10" s="78"/>
      <c r="R10" s="75">
        <f t="shared" si="8"/>
        <v>105.99661173074358</v>
      </c>
      <c r="S10" s="88">
        <f t="shared" si="9"/>
        <v>0.77415617581096863</v>
      </c>
      <c r="T10" s="88">
        <f t="shared" si="10"/>
        <v>5.9707269151609221</v>
      </c>
      <c r="U10" s="88">
        <f t="shared" si="11"/>
        <v>20.398348503097615</v>
      </c>
      <c r="V10" s="76"/>
      <c r="W10" s="75">
        <f t="shared" si="12"/>
        <v>21.72383169300231</v>
      </c>
      <c r="X10" s="88">
        <f t="shared" si="13"/>
        <v>0.7336930013680375</v>
      </c>
      <c r="Y10" s="88">
        <f t="shared" si="14"/>
        <v>0.59118742104600441</v>
      </c>
      <c r="Z10" s="88">
        <f t="shared" si="15"/>
        <v>0.23704282885577055</v>
      </c>
      <c r="AH10" s="77">
        <f>+'Summary-total'!$F$27*1000</f>
        <v>105.97492286313341</v>
      </c>
      <c r="AI10" s="77">
        <f>+'Summary-hc1.9'!$F$27*1000</f>
        <v>6.0184502883876183</v>
      </c>
      <c r="AJ10" s="78">
        <f>+'Summary-gap1.9'!$F$27*1000</f>
        <v>0.26311197823139099</v>
      </c>
      <c r="AK10" s="77">
        <f>+'Summary-total'!$F$30*1000</f>
        <v>2.1688867610168926E-2</v>
      </c>
      <c r="AL10" s="78">
        <f>+'Summary-hc1.9'!$F$30*1000</f>
        <v>4.0122363569657273E-6</v>
      </c>
      <c r="AM10" s="78">
        <f>+'Summary-gap1.9'!$F$30*1000</f>
        <v>2.0706524020567686E-8</v>
      </c>
      <c r="AN10" s="90"/>
      <c r="AO10" s="77">
        <f>+'Summary-total'!$F$8*1000</f>
        <v>0</v>
      </c>
      <c r="AP10" s="78">
        <f>+'Summary-hc1.9'!$F$8*1000</f>
        <v>0</v>
      </c>
      <c r="AQ10" s="78">
        <f>+'Summary-gap1.9'!$F$8*1000</f>
        <v>0</v>
      </c>
      <c r="AR10" s="77">
        <f>+'Summary-total'!$F$9*1000</f>
        <v>21.72383169300231</v>
      </c>
      <c r="AS10" s="78">
        <f>+'Summary-hc1.9'!$F$9*1000</f>
        <v>0.65171495079006925</v>
      </c>
      <c r="AT10" s="78">
        <f>+'Summary-gap1.9'!$F$9*1000</f>
        <v>5.2137196063205549E-3</v>
      </c>
      <c r="AU10" s="77">
        <f>+'Summary-total'!$F$10*1000</f>
        <v>0</v>
      </c>
      <c r="AV10" s="77">
        <f>+'Summary-hc1.9'!$F$10*1000</f>
        <v>0</v>
      </c>
      <c r="AW10" s="77">
        <f>+'Summary-gap1.9'!$F$10*1000</f>
        <v>0</v>
      </c>
      <c r="AY10" s="77">
        <f>+'Summary-total'!$F$17*1000</f>
        <v>42.553938549669091</v>
      </c>
      <c r="AZ10" s="77">
        <f>+'Summary-hc1.9'!$F$17*1000</f>
        <v>1.1915102793907346</v>
      </c>
      <c r="BA10" s="77">
        <f>+'Summary-gap1.9'!$F$17*1000</f>
        <v>7.1490616763444075E-3</v>
      </c>
      <c r="BB10" s="77">
        <f>+'Summary-total'!$F$18*1000</f>
        <v>0</v>
      </c>
      <c r="BC10" s="77">
        <f>+'Summary-hc1.9'!$F$18*1000</f>
        <v>0</v>
      </c>
      <c r="BD10" s="77">
        <f>+'Summary-gap1.9'!$F$18*1000</f>
        <v>0</v>
      </c>
    </row>
    <row r="11" spans="1:56" ht="11.25" customHeight="1" x14ac:dyDescent="0.35">
      <c r="A11" s="74"/>
      <c r="B11" s="74" t="s">
        <v>364</v>
      </c>
      <c r="C11" s="77">
        <f>+'Summary-total'!$G$7*1000</f>
        <v>156.57937796125273</v>
      </c>
      <c r="D11" s="88">
        <f t="shared" si="0"/>
        <v>0.43579421784324746</v>
      </c>
      <c r="E11" s="89">
        <f>+'Summary-hc1.9'!$G$7/'Summary-hc1.9'!$Z$7*100</f>
        <v>0.32392048192633338</v>
      </c>
      <c r="F11" s="89">
        <f>+'Summary-gap1.9'!$G$7/'Summary-gap1.9'!$Z$7*100</f>
        <v>0.3000634913964616</v>
      </c>
      <c r="G11" s="78"/>
      <c r="H11" s="77">
        <f>+'Summary-total'!$G$19*1000</f>
        <v>2492.1557560783185</v>
      </c>
      <c r="I11" s="88">
        <f t="shared" si="1"/>
        <v>2.7911467024629109</v>
      </c>
      <c r="J11" s="89">
        <f>+'Summary-hc1.9'!$G$19/'Summary-hc1.9'!$Z$19*100</f>
        <v>2.9094698740357123</v>
      </c>
      <c r="K11" s="89">
        <f>+'Summary-gap1.9'!$G$19/'Summary-gap1.9'!$Z$19*100</f>
        <v>2.9884774858700709</v>
      </c>
      <c r="L11" s="78"/>
      <c r="M11" s="77">
        <f t="shared" si="4"/>
        <v>52.397107612636319</v>
      </c>
      <c r="N11" s="89">
        <f t="shared" si="5"/>
        <v>0.21238573522336882</v>
      </c>
      <c r="O11" s="89">
        <f t="shared" si="6"/>
        <v>0.19615851249058211</v>
      </c>
      <c r="P11" s="89">
        <f t="shared" si="7"/>
        <v>0.2234200365520837</v>
      </c>
      <c r="Q11" s="78"/>
      <c r="R11" s="75">
        <f t="shared" si="8"/>
        <v>95.255236924532284</v>
      </c>
      <c r="S11" s="88">
        <f t="shared" si="9"/>
        <v>0.6957055394448538</v>
      </c>
      <c r="T11" s="88">
        <f t="shared" si="10"/>
        <v>0.86058861704667799</v>
      </c>
      <c r="U11" s="88">
        <f t="shared" si="11"/>
        <v>1.140014675766488</v>
      </c>
      <c r="V11" s="76"/>
      <c r="W11" s="75">
        <f t="shared" si="12"/>
        <v>5.6473393234501863</v>
      </c>
      <c r="X11" s="88">
        <f t="shared" si="13"/>
        <v>0.19073123915338505</v>
      </c>
      <c r="Y11" s="88">
        <f t="shared" si="14"/>
        <v>0.19254532143309663</v>
      </c>
      <c r="Z11" s="88">
        <f t="shared" si="15"/>
        <v>0.20875857311622695</v>
      </c>
      <c r="AH11" s="77">
        <f>+'Summary-total'!$G$27*1000</f>
        <v>91.373486269955393</v>
      </c>
      <c r="AI11" s="77">
        <f>+'Summary-hc1.9'!$G$27*1000</f>
        <v>0.80690974301176621</v>
      </c>
      <c r="AJ11" s="78">
        <f>+'Summary-gap1.9'!$G$27*1000</f>
        <v>1.3794262054467486E-2</v>
      </c>
      <c r="AK11" s="77">
        <f>+'Summary-total'!$G$30*1000</f>
        <v>3.8817506545768863</v>
      </c>
      <c r="AL11" s="78">
        <f>+'Summary-hc1.9'!$G$30*1000</f>
        <v>6.0558043897229047E-2</v>
      </c>
      <c r="AM11" s="78">
        <f>+'Summary-gap1.9'!$G$30*1000</f>
        <v>9.104352456070859E-4</v>
      </c>
      <c r="AN11" s="90"/>
      <c r="AO11" s="77">
        <f>+'Summary-total'!$G$8*1000</f>
        <v>0.37313270714746904</v>
      </c>
      <c r="AP11" s="78">
        <f>+'Summary-hc1.9'!$G$8*1000</f>
        <v>1.1774811978771969E-2</v>
      </c>
      <c r="AQ11" s="78">
        <f>+'Summary-gap1.9'!$G$8*1000</f>
        <v>5.6206225657831621E-4</v>
      </c>
      <c r="AR11" s="77">
        <f>+'Summary-total'!$G$9*1000</f>
        <v>3.2250561539304896</v>
      </c>
      <c r="AS11" s="78">
        <f>+'Summary-hc1.9'!$G$9*1000</f>
        <v>0.12775308441115329</v>
      </c>
      <c r="AT11" s="78">
        <f>+'Summary-gap1.9'!$G$9*1000</f>
        <v>2.6165216481777386E-3</v>
      </c>
      <c r="AU11" s="77">
        <f>+'Summary-total'!$G$10*1000</f>
        <v>2.0491504623722276</v>
      </c>
      <c r="AV11" s="77">
        <f>+'Summary-hc1.9'!$G$10*1000</f>
        <v>7.2730788784067593E-2</v>
      </c>
      <c r="AW11" s="77">
        <f>+'Summary-gap1.9'!$G$10*1000</f>
        <v>1.4130279609031304E-3</v>
      </c>
      <c r="AY11" s="77">
        <f>+'Summary-total'!$G$17*1000</f>
        <v>52.339289983486665</v>
      </c>
      <c r="AZ11" s="77">
        <f>+'Summary-hc1.9'!$G$17*1000</f>
        <v>2.6738850370442564</v>
      </c>
      <c r="BA11" s="77">
        <f>+'Summary-gap1.9'!$G$17*1000</f>
        <v>4.2923118181996608E-2</v>
      </c>
      <c r="BB11" s="77">
        <f>+'Summary-total'!$G$18*1000</f>
        <v>5.781762914965511E-2</v>
      </c>
      <c r="BC11" s="77">
        <f>+'Summary-hc1.9'!$G$18*1000</f>
        <v>1.492556395568957E-2</v>
      </c>
      <c r="BD11" s="77">
        <f>+'Summary-gap1.9'!$G$18*1000</f>
        <v>2.1197623309917161E-3</v>
      </c>
    </row>
    <row r="12" spans="1:56" ht="11.25" customHeight="1" x14ac:dyDescent="0.35">
      <c r="A12" s="74" t="s">
        <v>443</v>
      </c>
      <c r="B12" s="74"/>
      <c r="C12" s="77"/>
      <c r="D12" s="88"/>
      <c r="E12" s="91"/>
      <c r="F12" s="89"/>
      <c r="G12" s="78"/>
      <c r="H12" s="77"/>
      <c r="I12" s="88"/>
      <c r="J12" s="89"/>
      <c r="K12" s="89"/>
      <c r="L12" s="78"/>
      <c r="M12" s="77"/>
      <c r="N12" s="89"/>
      <c r="O12" s="89"/>
      <c r="P12" s="89"/>
      <c r="Q12" s="78"/>
      <c r="R12" s="75"/>
      <c r="S12" s="88"/>
      <c r="T12" s="88"/>
      <c r="U12" s="88"/>
      <c r="V12" s="76"/>
      <c r="W12" s="75"/>
      <c r="X12" s="88"/>
      <c r="Y12" s="88"/>
      <c r="Z12" s="88"/>
      <c r="AH12" s="77"/>
      <c r="AI12" s="77"/>
      <c r="AJ12" s="78"/>
      <c r="AK12" s="77"/>
      <c r="AL12" s="78"/>
      <c r="AM12" s="78"/>
      <c r="AN12" s="90"/>
      <c r="AO12" s="77"/>
      <c r="AP12" s="78"/>
      <c r="AQ12" s="78"/>
      <c r="AR12" s="77"/>
      <c r="AS12" s="78"/>
      <c r="AT12" s="78"/>
      <c r="AU12" s="77"/>
      <c r="AV12" s="77"/>
      <c r="AW12" s="77"/>
      <c r="AY12" s="77"/>
      <c r="AZ12" s="77"/>
      <c r="BA12" s="77"/>
      <c r="BB12" s="77"/>
      <c r="BC12" s="77"/>
      <c r="BD12" s="77"/>
    </row>
    <row r="13" spans="1:56" ht="11.25" customHeight="1" x14ac:dyDescent="0.35">
      <c r="A13" s="74"/>
      <c r="B13" s="74" t="s">
        <v>367</v>
      </c>
      <c r="C13" s="77">
        <f>+'Summary-total'!$L$7*1000</f>
        <v>231.12852034069559</v>
      </c>
      <c r="D13" s="88">
        <f t="shared" ref="D13:D18" si="16">+C13/C$33*100</f>
        <v>0.64328057790640802</v>
      </c>
      <c r="E13" s="89">
        <f>+'Summary-hc1.9'!$L$7/'Summary-hc1.9'!$Z$7*100</f>
        <v>0.5088073577345783</v>
      </c>
      <c r="F13" s="89">
        <f>+'Summary-gap1.9'!$L$7/'Summary-gap1.9'!$Z$7*100</f>
        <v>0.47143268206285133</v>
      </c>
      <c r="G13" s="78"/>
      <c r="H13" s="77">
        <f>+'Summary-total'!$L$19*1000</f>
        <v>3464.6431430887314</v>
      </c>
      <c r="I13" s="88">
        <f t="shared" ref="I13:I18" si="17">+H13/H$33*100</f>
        <v>3.8803061407607093</v>
      </c>
      <c r="J13" s="89">
        <f>+'Summary-hc1.9'!$L$19/'Summary-hc1.9'!$Z$19*100</f>
        <v>3.6454042296559748</v>
      </c>
      <c r="K13" s="89">
        <f>+'Summary-gap1.9'!$L$19/'Summary-gap1.9'!$Z$19*100</f>
        <v>3.5538993402769488</v>
      </c>
      <c r="L13" s="78"/>
      <c r="M13" s="77">
        <f t="shared" si="4"/>
        <v>207.6311243784879</v>
      </c>
      <c r="N13" s="89">
        <f t="shared" si="5"/>
        <v>0.84160922263856131</v>
      </c>
      <c r="O13" s="89">
        <f t="shared" si="6"/>
        <v>0.77011585531403826</v>
      </c>
      <c r="P13" s="89">
        <f t="shared" si="7"/>
        <v>0.74347294111066953</v>
      </c>
      <c r="Q13" s="78"/>
      <c r="R13" s="75">
        <f t="shared" si="8"/>
        <v>626.10643040228581</v>
      </c>
      <c r="S13" s="88">
        <f t="shared" si="9"/>
        <v>4.5728269224506253</v>
      </c>
      <c r="T13" s="88">
        <f t="shared" si="10"/>
        <v>4.1479977149115896</v>
      </c>
      <c r="U13" s="88">
        <f t="shared" si="11"/>
        <v>4.7025714053655285</v>
      </c>
      <c r="V13" s="76"/>
      <c r="W13" s="75">
        <f t="shared" si="12"/>
        <v>77.732704545742962</v>
      </c>
      <c r="X13" s="88">
        <f t="shared" si="13"/>
        <v>2.6253168459683933</v>
      </c>
      <c r="Y13" s="88">
        <f t="shared" si="14"/>
        <v>2.4132163244611124</v>
      </c>
      <c r="Z13" s="88">
        <f t="shared" si="15"/>
        <v>1.9975947786197379</v>
      </c>
      <c r="AH13" s="77">
        <f>+'Summary-total'!$L$27*1000</f>
        <v>609.91644785294818</v>
      </c>
      <c r="AI13" s="77">
        <f>+'Summary-hc1.9'!$L$27*1000</f>
        <v>3.9901918331146335</v>
      </c>
      <c r="AJ13" s="78">
        <f>+'Summary-gap1.9'!$L$27*1000</f>
        <v>5.8010776094046736E-2</v>
      </c>
      <c r="AK13" s="77">
        <f>+'Summary-total'!$L$30*1000</f>
        <v>16.189982549337646</v>
      </c>
      <c r="AL13" s="78">
        <f>+'Summary-hc1.9'!$L$30*1000</f>
        <v>0.19096316543301536</v>
      </c>
      <c r="AM13" s="78">
        <f>+'Summary-gap1.9'!$L$30*1000</f>
        <v>2.6462404495284607E-3</v>
      </c>
      <c r="AN13" s="90"/>
      <c r="AO13" s="77">
        <f>+'Summary-total'!$L$8*1000</f>
        <v>2.1030132081828365</v>
      </c>
      <c r="AP13" s="78">
        <f>+'Summary-hc1.9'!$L$8*1000</f>
        <v>5.998703303771008E-2</v>
      </c>
      <c r="AQ13" s="78">
        <f>+'Summary-gap1.9'!$L$8*1000</f>
        <v>2.7769707665670105E-3</v>
      </c>
      <c r="AR13" s="77">
        <f>+'Summary-total'!$L$9*1000</f>
        <v>34.838612800885663</v>
      </c>
      <c r="AS13" s="78">
        <f>+'Summary-hc1.9'!$L$9*1000</f>
        <v>1.1252479028910634</v>
      </c>
      <c r="AT13" s="78">
        <f>+'Summary-gap1.9'!$L$9*1000</f>
        <v>1.3026358322528148E-2</v>
      </c>
      <c r="AU13" s="77">
        <f>+'Summary-total'!$L$10*1000</f>
        <v>40.791078536674462</v>
      </c>
      <c r="AV13" s="77">
        <f>+'Summary-hc1.9'!$L$10*1000</f>
        <v>1.4750536665575449</v>
      </c>
      <c r="AW13" s="77">
        <f>+'Summary-gap1.9'!$L$10*1000</f>
        <v>2.8133452770314201E-2</v>
      </c>
      <c r="AY13" s="77">
        <f>+'Summary-total'!$L$17*1000</f>
        <v>207.52275870720081</v>
      </c>
      <c r="AZ13" s="77">
        <f>+'Summary-hc1.9'!$L$17*1000</f>
        <v>10.528269894815203</v>
      </c>
      <c r="BA13" s="77">
        <f>+'Summary-gap1.9'!$L$17*1000</f>
        <v>0.14591670353092692</v>
      </c>
      <c r="BB13" s="77">
        <f>+'Summary-total'!$L$18*1000</f>
        <v>0.10836567128707759</v>
      </c>
      <c r="BC13" s="77">
        <f>+'Summary-hc1.9'!$L$18*1000</f>
        <v>2.7966739911237628E-2</v>
      </c>
      <c r="BD13" s="77">
        <f>+'Summary-gap1.9'!$L$18*1000</f>
        <v>3.972103972159859E-3</v>
      </c>
    </row>
    <row r="14" spans="1:56" ht="11.25" customHeight="1" x14ac:dyDescent="0.35">
      <c r="A14" s="74"/>
      <c r="B14" s="74" t="s">
        <v>368</v>
      </c>
      <c r="C14" s="77">
        <f>+'Summary-total'!$J$7*1000</f>
        <v>1719.7208717075293</v>
      </c>
      <c r="D14" s="88">
        <f t="shared" si="16"/>
        <v>4.7863545120223217</v>
      </c>
      <c r="E14" s="89">
        <f>+'Summary-hc1.9'!$J$7/'Summary-hc1.9'!$Z$7*100</f>
        <v>5.1916757455472231</v>
      </c>
      <c r="F14" s="89">
        <f>+'Summary-gap1.9'!$J$7/'Summary-gap1.9'!$Z$7*100</f>
        <v>5.6957765942115097</v>
      </c>
      <c r="G14" s="78"/>
      <c r="H14" s="77">
        <f>+'Summary-total'!$J$19*1000</f>
        <v>1431.3136340161866</v>
      </c>
      <c r="I14" s="88">
        <f t="shared" si="17"/>
        <v>1.6030323626566052</v>
      </c>
      <c r="J14" s="89">
        <f>+'Summary-hc1.9'!$J$19/'Summary-hc1.9'!$Z$19*100</f>
        <v>1.4317128879072234</v>
      </c>
      <c r="K14" s="89">
        <f>+'Summary-gap1.9'!$J$19/'Summary-gap1.9'!$Z$19*100</f>
        <v>1.4318681219086815</v>
      </c>
      <c r="L14" s="78"/>
      <c r="M14" s="77">
        <f t="shared" si="4"/>
        <v>825.84796448815871</v>
      </c>
      <c r="N14" s="89">
        <f t="shared" si="5"/>
        <v>3.3474810941327675</v>
      </c>
      <c r="O14" s="89">
        <f t="shared" si="6"/>
        <v>3.3857041589958135</v>
      </c>
      <c r="P14" s="89">
        <f t="shared" si="7"/>
        <v>4.3561336078890758</v>
      </c>
      <c r="Q14" s="78"/>
      <c r="R14" s="75">
        <f t="shared" si="8"/>
        <v>309.5302117758564</v>
      </c>
      <c r="S14" s="88">
        <f t="shared" si="9"/>
        <v>2.2606828759305966</v>
      </c>
      <c r="T14" s="88">
        <f t="shared" si="10"/>
        <v>2.1380459522540365</v>
      </c>
      <c r="U14" s="88">
        <f t="shared" si="11"/>
        <v>2.7976048811540286</v>
      </c>
      <c r="V14" s="76"/>
      <c r="W14" s="75">
        <f t="shared" si="12"/>
        <v>23.379470846386425</v>
      </c>
      <c r="X14" s="88">
        <f t="shared" si="13"/>
        <v>0.7896099720385531</v>
      </c>
      <c r="Y14" s="88">
        <f t="shared" si="14"/>
        <v>0.72522272076347227</v>
      </c>
      <c r="Z14" s="88">
        <f t="shared" si="15"/>
        <v>1.2857291329930505</v>
      </c>
      <c r="AH14" s="77">
        <f>+'Summary-total'!$J$27*1000</f>
        <v>286.09457072112423</v>
      </c>
      <c r="AI14" s="77">
        <f>+'Summary-hc1.9'!$J$27*1000</f>
        <v>1.8773181163741641</v>
      </c>
      <c r="AJ14" s="78">
        <f>+'Summary-gap1.9'!$J$27*1000</f>
        <v>3.2202250778182305E-2</v>
      </c>
      <c r="AK14" s="77">
        <f>+'Summary-total'!$J$30*1000</f>
        <v>23.435641054732152</v>
      </c>
      <c r="AL14" s="78">
        <f>+'Summary-hc1.9'!$J$30*1000</f>
        <v>0.27781844222494517</v>
      </c>
      <c r="AM14" s="78">
        <f>+'Summary-gap1.9'!$J$30*1000</f>
        <v>3.8831907666136188E-3</v>
      </c>
      <c r="AN14" s="90"/>
      <c r="AO14" s="77">
        <f>+'Summary-total'!$J$8*1000</f>
        <v>8.4664067628167352</v>
      </c>
      <c r="AP14" s="78">
        <f>+'Summary-hc1.9'!$J$8*1000</f>
        <v>0.3229335977075804</v>
      </c>
      <c r="AQ14" s="78">
        <f>+'Summary-gap1.9'!$J$8*1000</f>
        <v>2.0864208219462884E-2</v>
      </c>
      <c r="AR14" s="77">
        <f>+'Summary-total'!$J$9*1000</f>
        <v>12.419721087474674</v>
      </c>
      <c r="AS14" s="78">
        <f>+'Summary-hc1.9'!$J$9*1000</f>
        <v>0.37348752359664433</v>
      </c>
      <c r="AT14" s="78">
        <f>+'Summary-gap1.9'!$J$9*1000</f>
        <v>5.3740321640688721E-3</v>
      </c>
      <c r="AU14" s="77">
        <f>+'Summary-total'!$J$10*1000</f>
        <v>2.4933429960950164</v>
      </c>
      <c r="AV14" s="77">
        <f>+'Summary-hc1.9'!$J$10*1000</f>
        <v>0.10305206257704576</v>
      </c>
      <c r="AW14" s="77">
        <f>+'Summary-gap1.9'!$J$10*1000</f>
        <v>2.0411689597566634E-3</v>
      </c>
      <c r="AY14" s="77">
        <f>+'Summary-total'!$J$17*1000</f>
        <v>819.69830615317119</v>
      </c>
      <c r="AZ14" s="77">
        <f>+'Summary-hc1.9'!$J$17*1000</f>
        <v>44.3275572588554</v>
      </c>
      <c r="BA14" s="77">
        <f>+'Summary-gap1.9'!$J$17*1000</f>
        <v>0.57106353663273646</v>
      </c>
      <c r="BB14" s="77">
        <f>+'Summary-total'!$J$18*1000</f>
        <v>6.1496583349874987</v>
      </c>
      <c r="BC14" s="77">
        <f>+'Summary-hc1.9'!$J$18*1000</f>
        <v>2.0814265724969347</v>
      </c>
      <c r="BD14" s="77">
        <f>+'Summary-gap1.9'!$J$18*1000</f>
        <v>0.30716031753362527</v>
      </c>
    </row>
    <row r="15" spans="1:56" ht="11.25" customHeight="1" x14ac:dyDescent="0.35">
      <c r="A15" s="74"/>
      <c r="B15" s="74" t="s">
        <v>366</v>
      </c>
      <c r="C15" s="77">
        <f>+'Summary-total'!$I$7*1000</f>
        <v>4960.7818603682636</v>
      </c>
      <c r="D15" s="88">
        <f t="shared" si="16"/>
        <v>13.806927060759804</v>
      </c>
      <c r="E15" s="89">
        <f>+'Summary-hc1.9'!$I$7/'Summary-hc1.9'!$Z$7*100</f>
        <v>15.233664142436126</v>
      </c>
      <c r="F15" s="89">
        <f>+'Summary-gap1.9'!$I$7/'Summary-gap1.9'!$Z$7*100</f>
        <v>15.912489817538559</v>
      </c>
      <c r="G15" s="78"/>
      <c r="H15" s="77">
        <f>+'Summary-total'!$I$19*1000</f>
        <v>2554.5353945284455</v>
      </c>
      <c r="I15" s="88">
        <f t="shared" si="17"/>
        <v>2.8610102018594668</v>
      </c>
      <c r="J15" s="89">
        <f>+'Summary-hc1.9'!$I$19/'Summary-hc1.9'!$Z$19*100</f>
        <v>2.8480180645408431</v>
      </c>
      <c r="K15" s="89">
        <f>+'Summary-gap1.9'!$I$19/'Summary-gap1.9'!$Z$19*100</f>
        <v>2.8691697470976849</v>
      </c>
      <c r="L15" s="78"/>
      <c r="M15" s="77">
        <f t="shared" si="4"/>
        <v>935.35720049572205</v>
      </c>
      <c r="N15" s="89">
        <f t="shared" si="5"/>
        <v>3.7913643667584247</v>
      </c>
      <c r="O15" s="89">
        <f t="shared" si="6"/>
        <v>5.3923475934551304</v>
      </c>
      <c r="P15" s="89">
        <f t="shared" si="7"/>
        <v>8.2597092275829223</v>
      </c>
      <c r="Q15" s="78"/>
      <c r="R15" s="75">
        <f t="shared" si="8"/>
        <v>585.53778490541595</v>
      </c>
      <c r="S15" s="88">
        <f t="shared" si="9"/>
        <v>4.2765300225509613</v>
      </c>
      <c r="T15" s="88">
        <f t="shared" si="10"/>
        <v>4.0249651446543213</v>
      </c>
      <c r="U15" s="88">
        <f t="shared" si="11"/>
        <v>5.2768678268857299</v>
      </c>
      <c r="V15" s="76"/>
      <c r="W15" s="75">
        <f t="shared" si="12"/>
        <v>68.147123524197468</v>
      </c>
      <c r="X15" s="88">
        <f t="shared" si="13"/>
        <v>2.3015768258401925</v>
      </c>
      <c r="Y15" s="88">
        <f t="shared" si="14"/>
        <v>2.7551234909377254</v>
      </c>
      <c r="Z15" s="88">
        <f t="shared" si="15"/>
        <v>4.2811553768583464</v>
      </c>
      <c r="AH15" s="77">
        <f>+'Summary-total'!$I$27*1000</f>
        <v>544.93229697380639</v>
      </c>
      <c r="AI15" s="77">
        <f>+'Summary-hc1.9'!$I$27*1000</f>
        <v>3.5757801021100528</v>
      </c>
      <c r="AJ15" s="78">
        <f>+'Summary-gap1.9'!$I$27*1000</f>
        <v>6.1336523933502765E-2</v>
      </c>
      <c r="AK15" s="77">
        <f>+'Summary-total'!$I$30*1000</f>
        <v>40.605487931609581</v>
      </c>
      <c r="AL15" s="78">
        <f>+'Summary-hc1.9'!$I$30*1000</f>
        <v>0.48135885750245877</v>
      </c>
      <c r="AM15" s="78">
        <f>+'Summary-gap1.9'!$I$30*1000</f>
        <v>6.7281648256013191E-3</v>
      </c>
      <c r="AN15" s="90"/>
      <c r="AO15" s="77">
        <f>+'Summary-total'!$I$8*1000</f>
        <v>9.2939229119372442</v>
      </c>
      <c r="AP15" s="78">
        <f>+'Summary-hc1.9'!$I$8*1000</f>
        <v>0.61032887373665379</v>
      </c>
      <c r="AQ15" s="78">
        <f>+'Summary-gap1.9'!$I$8*1000</f>
        <v>4.4534440512917849E-2</v>
      </c>
      <c r="AR15" s="77">
        <f>+'Summary-total'!$I$9*1000</f>
        <v>14.33083454893203</v>
      </c>
      <c r="AS15" s="78">
        <f>+'Summary-hc1.9'!$I$9*1000</f>
        <v>0.46500971061380081</v>
      </c>
      <c r="AT15" s="78">
        <f>+'Summary-gap1.9'!$I$9*1000</f>
        <v>6.8109458671890642E-3</v>
      </c>
      <c r="AU15" s="77">
        <f>+'Summary-total'!$I$10*1000</f>
        <v>44.522366063328199</v>
      </c>
      <c r="AV15" s="77">
        <f>+'Summary-hc1.9'!$I$10*1000</f>
        <v>1.9618626591065145</v>
      </c>
      <c r="AW15" s="77">
        <f>+'Summary-gap1.9'!$I$10*1000</f>
        <v>4.2817950404960538E-2</v>
      </c>
      <c r="AY15" s="77">
        <f>+'Summary-total'!$I$17*1000</f>
        <v>925.1380039601413</v>
      </c>
      <c r="AZ15" s="77">
        <f>+'Summary-hc1.9'!$I$17*1000</f>
        <v>70.153434671605154</v>
      </c>
      <c r="BA15" s="77">
        <f>+'Summary-gap1.9'!$I$17*1000</f>
        <v>1.1105742100842222</v>
      </c>
      <c r="BB15" s="77">
        <f>+'Summary-total'!$I$18*1000</f>
        <v>10.219196535580696</v>
      </c>
      <c r="BC15" s="77">
        <f>+'Summary-hc1.9'!$I$18*1000</f>
        <v>3.7612845494371845</v>
      </c>
      <c r="BD15" s="77">
        <f>+'Summary-gap1.9'!$I$18*1000</f>
        <v>0.55463496968114923</v>
      </c>
    </row>
    <row r="16" spans="1:56" ht="11.25" customHeight="1" x14ac:dyDescent="0.35">
      <c r="A16" s="74"/>
      <c r="B16" s="74" t="s">
        <v>387</v>
      </c>
      <c r="C16" s="77">
        <f>+'Summary-total'!$K$7*1000</f>
        <v>243.84853804851087</v>
      </c>
      <c r="D16" s="88">
        <f t="shared" si="16"/>
        <v>0.67868313372254729</v>
      </c>
      <c r="E16" s="89">
        <f>+'Summary-hc1.9'!$K$7/'Summary-hc1.9'!$Z$7*100</f>
        <v>0.59189414184910127</v>
      </c>
      <c r="F16" s="89">
        <f>+'Summary-gap1.9'!$K$7/'Summary-gap1.9'!$Z$7*100</f>
        <v>0.55827920487532923</v>
      </c>
      <c r="G16" s="78"/>
      <c r="H16" s="77">
        <f>+'Summary-total'!$K$19*1000</f>
        <v>269.38761171555001</v>
      </c>
      <c r="I16" s="88">
        <f t="shared" si="17"/>
        <v>0.30170680234987174</v>
      </c>
      <c r="J16" s="89">
        <f>+'Summary-hc1.9'!$K$19/'Summary-hc1.9'!$Z$19*100</f>
        <v>0.28844981562760164</v>
      </c>
      <c r="K16" s="89">
        <f>+'Summary-gap1.9'!$K$19/'Summary-gap1.9'!$Z$19*100</f>
        <v>0.28570908255604066</v>
      </c>
      <c r="L16" s="78"/>
      <c r="M16" s="77">
        <f t="shared" si="4"/>
        <v>125.82205940576529</v>
      </c>
      <c r="N16" s="89">
        <f t="shared" si="5"/>
        <v>0.51000545281562948</v>
      </c>
      <c r="O16" s="89">
        <f t="shared" si="6"/>
        <v>0.4066726975806777</v>
      </c>
      <c r="P16" s="89">
        <f t="shared" si="7"/>
        <v>0.41054201724868672</v>
      </c>
      <c r="Q16" s="78"/>
      <c r="R16" s="75">
        <f t="shared" si="8"/>
        <v>56.207235194361729</v>
      </c>
      <c r="S16" s="88">
        <f t="shared" si="9"/>
        <v>0.41051480363833237</v>
      </c>
      <c r="T16" s="88">
        <f t="shared" si="10"/>
        <v>0.38676146125798555</v>
      </c>
      <c r="U16" s="88">
        <f t="shared" si="11"/>
        <v>0.50688355546795627</v>
      </c>
      <c r="V16" s="76"/>
      <c r="W16" s="75">
        <f t="shared" si="12"/>
        <v>12.899190052484098</v>
      </c>
      <c r="X16" s="88">
        <f t="shared" si="13"/>
        <v>0.43565267852228634</v>
      </c>
      <c r="Y16" s="88">
        <f t="shared" si="14"/>
        <v>0.40294435931589601</v>
      </c>
      <c r="Z16" s="88">
        <f t="shared" si="15"/>
        <v>0.38991589480911487</v>
      </c>
      <c r="AH16" s="77">
        <f>+'Summary-total'!$K$27*1000</f>
        <v>52.230411749733143</v>
      </c>
      <c r="AI16" s="77">
        <f>+'Summary-hc1.9'!$K$27*1000</f>
        <v>0.34270970226863307</v>
      </c>
      <c r="AJ16" s="78">
        <f>+'Summary-gap1.9'!$K$27*1000</f>
        <v>5.8791909398643793E-3</v>
      </c>
      <c r="AK16" s="77">
        <f>+'Summary-total'!$K$30*1000</f>
        <v>3.9768234446285882</v>
      </c>
      <c r="AL16" s="78">
        <f>+'Summary-hc1.9'!$K$30*1000</f>
        <v>4.7143361336269722E-2</v>
      </c>
      <c r="AM16" s="78">
        <f>+'Summary-gap1.9'!$K$30*1000</f>
        <v>6.5894353154534577E-4</v>
      </c>
      <c r="AN16" s="90"/>
      <c r="AO16" s="77">
        <f>+'Summary-total'!$K$8*1000</f>
        <v>0.95662297793890305</v>
      </c>
      <c r="AP16" s="78">
        <f>+'Summary-hc1.9'!$K$8*1000</f>
        <v>3.0095732011835529E-2</v>
      </c>
      <c r="AQ16" s="78">
        <f>+'Summary-gap1.9'!$K$8*1000</f>
        <v>1.4365299285442315E-3</v>
      </c>
      <c r="AR16" s="77">
        <f>+'Summary-total'!$K$9*1000</f>
        <v>7.148195152464961</v>
      </c>
      <c r="AS16" s="78">
        <f>+'Summary-hc1.9'!$K$9*1000</f>
        <v>0.24839338844878076</v>
      </c>
      <c r="AT16" s="78">
        <f>+'Summary-gap1.9'!$K$9*1000</f>
        <v>3.8445224348566944E-3</v>
      </c>
      <c r="AU16" s="77">
        <f>+'Summary-total'!$K$10*1000</f>
        <v>4.7943719220802352</v>
      </c>
      <c r="AV16" s="77">
        <f>+'Summary-hc1.9'!$K$10*1000</f>
        <v>0.16570988302640141</v>
      </c>
      <c r="AW16" s="77">
        <f>+'Summary-gap1.9'!$K$10*1000</f>
        <v>3.2950861993869705E-3</v>
      </c>
      <c r="AY16" s="77">
        <f>+'Summary-total'!$K$17*1000</f>
        <v>125.75078694538827</v>
      </c>
      <c r="AZ16" s="77">
        <f>+'Summary-hc1.9'!$K$17*1000</f>
        <v>5.5560024378298793</v>
      </c>
      <c r="BA16" s="77">
        <f>+'Summary-gap1.9'!$K$17*1000</f>
        <v>8.0155128562121605E-2</v>
      </c>
      <c r="BB16" s="77">
        <f>+'Summary-total'!$K$18*1000</f>
        <v>7.1272460377014152E-2</v>
      </c>
      <c r="BC16" s="77">
        <f>+'Summary-hc1.9'!$K$18*1000</f>
        <v>1.8396789145653413E-2</v>
      </c>
      <c r="BD16" s="77">
        <f>+'Summary-gap1.9'!$K$18*1000</f>
        <v>2.6127167657656724E-3</v>
      </c>
    </row>
    <row r="17" spans="1:56" ht="11.25" customHeight="1" x14ac:dyDescent="0.35">
      <c r="A17" s="74"/>
      <c r="B17" s="74" t="s">
        <v>452</v>
      </c>
      <c r="C17" s="77">
        <f>+'Summary-total'!$M$7*1000</f>
        <v>464.73026277162921</v>
      </c>
      <c r="D17" s="88">
        <f t="shared" si="16"/>
        <v>1.2934446669137136</v>
      </c>
      <c r="E17" s="89">
        <f>+'Summary-hc1.9'!$M$7/'Summary-hc1.9'!$Z$7*100</f>
        <v>0.94017025700985113</v>
      </c>
      <c r="F17" s="89">
        <f>+'Summary-gap1.9'!$M$7/'Summary-gap1.9'!$Z$7*100</f>
        <v>0.7143597489047947</v>
      </c>
      <c r="G17" s="78"/>
      <c r="H17" s="77">
        <f>+'Summary-total'!$M$19*1000</f>
        <v>7267.4551734238003</v>
      </c>
      <c r="I17" s="88">
        <f t="shared" si="17"/>
        <v>8.1393522427822926</v>
      </c>
      <c r="J17" s="89">
        <f>+'Summary-hc1.9'!$M$19/'Summary-hc1.9'!$Z$19*100</f>
        <v>8.5607560850652611</v>
      </c>
      <c r="K17" s="89">
        <f>+'Summary-gap1.9'!$M$19/'Summary-gap1.9'!$Z$19*100</f>
        <v>8.7419310690661653</v>
      </c>
      <c r="L17" s="78"/>
      <c r="M17" s="77">
        <f t="shared" si="4"/>
        <v>956.29211797593473</v>
      </c>
      <c r="N17" s="89">
        <f t="shared" si="5"/>
        <v>3.8762216812832295</v>
      </c>
      <c r="O17" s="89">
        <f t="shared" si="6"/>
        <v>4.7071204542648157</v>
      </c>
      <c r="P17" s="89">
        <f t="shared" si="7"/>
        <v>5.0693081474255104</v>
      </c>
      <c r="Q17" s="78"/>
      <c r="R17" s="75">
        <f t="shared" si="8"/>
        <v>564.72833084225476</v>
      </c>
      <c r="S17" s="88">
        <f t="shared" si="9"/>
        <v>4.1245462268880058</v>
      </c>
      <c r="T17" s="88">
        <f t="shared" si="10"/>
        <v>5.8718706594388497</v>
      </c>
      <c r="U17" s="88">
        <f t="shared" si="11"/>
        <v>4.3238470195773884</v>
      </c>
      <c r="V17" s="76"/>
      <c r="W17" s="75">
        <f t="shared" si="12"/>
        <v>88.746225476165392</v>
      </c>
      <c r="X17" s="88">
        <f t="shared" si="13"/>
        <v>2.9972836030886043</v>
      </c>
      <c r="Y17" s="88">
        <f t="shared" si="14"/>
        <v>2.8669553114620028</v>
      </c>
      <c r="Z17" s="88">
        <f t="shared" si="15"/>
        <v>2.2737980559127591</v>
      </c>
      <c r="AH17" s="77">
        <f>+'Summary-total'!$M$27*1000</f>
        <v>541.38645896995331</v>
      </c>
      <c r="AI17" s="77">
        <f>+'Summary-hc1.9'!$M$27*1000</f>
        <v>5.6421009782226701</v>
      </c>
      <c r="AJ17" s="78">
        <f>+'Summary-gap1.9'!$M$27*1000</f>
        <v>5.1904314037106866E-2</v>
      </c>
      <c r="AK17" s="77">
        <f>+'Summary-total'!$M$30*1000</f>
        <v>23.3418718723015</v>
      </c>
      <c r="AL17" s="78">
        <f>+'Summary-hc1.9'!$M$30*1000</f>
        <v>0.2767068529097329</v>
      </c>
      <c r="AM17" s="78">
        <f>+'Summary-gap1.9'!$M$30*1000</f>
        <v>3.8676535930173327E-3</v>
      </c>
      <c r="AN17" s="90"/>
      <c r="AO17" s="77">
        <f>+'Summary-total'!$M$8*1000</f>
        <v>2.1535846270279357</v>
      </c>
      <c r="AP17" s="78">
        <f>+'Summary-hc1.9'!$M$8*1000</f>
        <v>6.8382095121090503E-2</v>
      </c>
      <c r="AQ17" s="78">
        <f>+'Summary-gap1.9'!$M$8*1000</f>
        <v>2.7402511764863437E-3</v>
      </c>
      <c r="AR17" s="77">
        <f>+'Summary-total'!$M$9*1000</f>
        <v>62.175094890531525</v>
      </c>
      <c r="AS17" s="78">
        <f>+'Summary-hc1.9'!$M$9*1000</f>
        <v>2.0016794354196716</v>
      </c>
      <c r="AT17" s="78">
        <f>+'Summary-gap1.9'!$M$9*1000</f>
        <v>2.3553305302749121E-2</v>
      </c>
      <c r="AU17" s="77">
        <f>+'Summary-total'!$M$10*1000</f>
        <v>24.417545958605935</v>
      </c>
      <c r="AV17" s="77">
        <f>+'Summary-hc1.9'!$M$10*1000</f>
        <v>1.090421208454103</v>
      </c>
      <c r="AW17" s="77">
        <f>+'Summary-gap1.9'!$M$10*1000</f>
        <v>2.3718272868865565E-2</v>
      </c>
      <c r="AY17" s="77">
        <f>+'Summary-total'!$M$17*1000</f>
        <v>953.61925019460648</v>
      </c>
      <c r="AZ17" s="77">
        <f>+'Summary-hc1.9'!$M$17*1000</f>
        <v>63.527068002693895</v>
      </c>
      <c r="BA17" s="77">
        <f>+'Summary-gap1.9'!$M$17*1000</f>
        <v>0.87492187472845739</v>
      </c>
      <c r="BB17" s="77">
        <f>+'Summary-total'!$M$18*1000</f>
        <v>2.6728677813282156</v>
      </c>
      <c r="BC17" s="77">
        <f>+'Summary-hc1.9'!$M$18*1000</f>
        <v>0.99501272127458973</v>
      </c>
      <c r="BD17" s="77">
        <f>+'Summary-gap1.9'!$M$18*1000</f>
        <v>0.14708243917190147</v>
      </c>
    </row>
    <row r="18" spans="1:56" ht="11.25" customHeight="1" x14ac:dyDescent="0.35">
      <c r="A18" s="74"/>
      <c r="B18" s="74" t="s">
        <v>453</v>
      </c>
      <c r="C18" s="77">
        <f>+'Summary-total'!$N$7*1000</f>
        <v>1252.2251154185674</v>
      </c>
      <c r="D18" s="88">
        <f t="shared" si="16"/>
        <v>3.4852128795181918</v>
      </c>
      <c r="E18" s="89">
        <f>+'Summary-hc1.9'!$N$7/'Summary-hc1.9'!$Z$7*100</f>
        <v>3.0976700495274478</v>
      </c>
      <c r="F18" s="89">
        <f>+'Summary-gap1.9'!$N$7/'Summary-gap1.9'!$Z$7*100</f>
        <v>2.8628731411995516</v>
      </c>
      <c r="G18" s="78"/>
      <c r="H18" s="77">
        <f>+'Summary-total'!$N$19*1000</f>
        <v>961.40350229071964</v>
      </c>
      <c r="I18" s="88">
        <f t="shared" si="17"/>
        <v>1.0767457887053133</v>
      </c>
      <c r="J18" s="89">
        <f>+'Summary-hc1.9'!$N$19/'Summary-hc1.9'!$Z$19*100</f>
        <v>0.87950575248960783</v>
      </c>
      <c r="K18" s="89">
        <f>+'Summary-gap1.9'!$N$19/'Summary-gap1.9'!$Z$19*100</f>
        <v>0.85756834958473482</v>
      </c>
      <c r="L18" s="78"/>
      <c r="M18" s="77">
        <f t="shared" si="4"/>
        <v>312.08301805491749</v>
      </c>
      <c r="N18" s="89">
        <f t="shared" si="5"/>
        <v>1.2649931314975236</v>
      </c>
      <c r="O18" s="89">
        <f t="shared" si="6"/>
        <v>1.0045887921543997</v>
      </c>
      <c r="P18" s="89">
        <f t="shared" si="7"/>
        <v>1.0144437416585133</v>
      </c>
      <c r="Q18" s="78"/>
      <c r="R18" s="75">
        <f t="shared" si="8"/>
        <v>221.13225752757617</v>
      </c>
      <c r="S18" s="88">
        <f t="shared" si="9"/>
        <v>1.6150601424020983</v>
      </c>
      <c r="T18" s="88">
        <f t="shared" si="10"/>
        <v>1.5333535373155087</v>
      </c>
      <c r="U18" s="88">
        <f t="shared" si="11"/>
        <v>2.0032783256349713</v>
      </c>
      <c r="V18" s="76"/>
      <c r="W18" s="75">
        <f t="shared" si="12"/>
        <v>253.26082700469868</v>
      </c>
      <c r="X18" s="88">
        <f t="shared" si="13"/>
        <v>8.553541516982186</v>
      </c>
      <c r="Y18" s="88">
        <f t="shared" si="14"/>
        <v>9.8872828448689685</v>
      </c>
      <c r="Z18" s="88">
        <f t="shared" si="15"/>
        <v>9.7105880267436309</v>
      </c>
      <c r="AH18" s="77">
        <f>+'Summary-total'!$N$27*1000</f>
        <v>203.26459217278588</v>
      </c>
      <c r="AI18" s="77">
        <f>+'Summary-hc1.9'!$N$27*1000</f>
        <v>1.3337977730284891</v>
      </c>
      <c r="AJ18" s="78">
        <f>+'Summary-gap1.9'!$N$27*1000</f>
        <v>2.2879068816211202E-2</v>
      </c>
      <c r="AK18" s="77">
        <f>+'Summary-total'!$N$30*1000</f>
        <v>17.86766535479028</v>
      </c>
      <c r="AL18" s="78">
        <f>+'Summary-hc1.9'!$N$30*1000</f>
        <v>0.21181272334183185</v>
      </c>
      <c r="AM18" s="78">
        <f>+'Summary-gap1.9'!$N$30*1000</f>
        <v>2.9605997533681131E-3</v>
      </c>
      <c r="AN18" s="90"/>
      <c r="AO18" s="77">
        <f>+'Summary-total'!$N$8*1000</f>
        <v>5.7560361517007497</v>
      </c>
      <c r="AP18" s="78">
        <f>+'Summary-hc1.9'!$N$8*1000</f>
        <v>0.18780244205200464</v>
      </c>
      <c r="AQ18" s="78">
        <f>+'Summary-gap1.9'!$N$8*1000</f>
        <v>7.3574392847095818E-3</v>
      </c>
      <c r="AR18" s="77">
        <f>+'Summary-total'!$N$9*1000</f>
        <v>7.7190437954921105</v>
      </c>
      <c r="AS18" s="78">
        <f>+'Summary-hc1.9'!$N$9*1000</f>
        <v>0.32955343143437371</v>
      </c>
      <c r="AT18" s="78">
        <f>+'Summary-gap1.9'!$N$9*1000</f>
        <v>6.938611508403119E-3</v>
      </c>
      <c r="AU18" s="77">
        <f>+'Summary-total'!$N$10*1000</f>
        <v>239.78574705750583</v>
      </c>
      <c r="AV18" s="77">
        <f>+'Summary-hc1.9'!$N$10*1000</f>
        <v>10.382216450448178</v>
      </c>
      <c r="AW18" s="77">
        <f>+'Summary-gap1.9'!$N$10*1000</f>
        <v>0.19928680015548036</v>
      </c>
      <c r="AY18" s="77">
        <f>+'Summary-total'!$N$17*1000</f>
        <v>310.61111166556384</v>
      </c>
      <c r="AZ18" s="77">
        <f>+'Summary-hc1.9'!$N$17*1000</f>
        <v>13.724296947402001</v>
      </c>
      <c r="BA18" s="77">
        <f>+'Summary-gap1.9'!$N$17*1000</f>
        <v>0.197993864037326</v>
      </c>
      <c r="BB18" s="77">
        <f>+'Summary-total'!$N$18*1000</f>
        <v>1.4719063893536657</v>
      </c>
      <c r="BC18" s="77">
        <f>+'Summary-hc1.9'!$N$18*1000</f>
        <v>4.5938968921886328E-2</v>
      </c>
      <c r="BD18" s="77">
        <f>+'Summary-gap1.9'!$N$18*1000</f>
        <v>6.5243562075316388E-3</v>
      </c>
    </row>
    <row r="19" spans="1:56" ht="11.25" customHeight="1" x14ac:dyDescent="0.35">
      <c r="A19" s="74" t="s">
        <v>442</v>
      </c>
      <c r="B19" s="74"/>
      <c r="C19" s="77"/>
      <c r="D19" s="88"/>
      <c r="E19" s="89"/>
      <c r="F19" s="89"/>
      <c r="G19" s="78"/>
      <c r="H19" s="77"/>
      <c r="I19" s="88"/>
      <c r="J19" s="89"/>
      <c r="K19" s="89"/>
      <c r="L19" s="78"/>
      <c r="M19" s="77"/>
      <c r="N19" s="89"/>
      <c r="O19" s="89"/>
      <c r="P19" s="89"/>
      <c r="Q19" s="78"/>
      <c r="R19" s="75"/>
      <c r="S19" s="88"/>
      <c r="T19" s="88"/>
      <c r="U19" s="88"/>
      <c r="V19" s="76"/>
      <c r="W19" s="75"/>
      <c r="X19" s="88"/>
      <c r="Y19" s="88"/>
      <c r="Z19" s="88"/>
      <c r="AH19" s="77"/>
      <c r="AI19" s="77"/>
      <c r="AJ19" s="78"/>
      <c r="AK19" s="77"/>
      <c r="AL19" s="78"/>
      <c r="AM19" s="78"/>
      <c r="AN19" s="90"/>
      <c r="AO19" s="77"/>
      <c r="AP19" s="78"/>
      <c r="AQ19" s="78"/>
      <c r="AR19" s="77"/>
      <c r="AS19" s="78"/>
      <c r="AT19" s="78"/>
      <c r="AU19" s="77"/>
      <c r="AV19" s="77"/>
      <c r="AW19" s="77"/>
      <c r="AY19" s="77"/>
      <c r="AZ19" s="77"/>
      <c r="BA19" s="77"/>
      <c r="BB19" s="77"/>
      <c r="BC19" s="77"/>
      <c r="BD19" s="77"/>
    </row>
    <row r="20" spans="1:56" ht="11.25" customHeight="1" x14ac:dyDescent="0.35">
      <c r="A20" s="74"/>
      <c r="B20" s="74" t="s">
        <v>390</v>
      </c>
      <c r="C20" s="77">
        <f>+SUM(C21:C26)</f>
        <v>937.03527138703896</v>
      </c>
      <c r="D20" s="89">
        <f t="shared" ref="D20:F20" si="18">+SUM(D21:D26)</f>
        <v>2.6079714870670996</v>
      </c>
      <c r="E20" s="89">
        <f t="shared" si="18"/>
        <v>2.5840378359235299</v>
      </c>
      <c r="F20" s="89">
        <f t="shared" si="18"/>
        <v>2.557954352868085</v>
      </c>
      <c r="G20" s="78"/>
      <c r="H20" s="77">
        <f>+SUM(H21:H26)</f>
        <v>5426.3190256346334</v>
      </c>
      <c r="I20" s="89">
        <f t="shared" ref="I20:J20" si="19">+SUM(I21:I26)</f>
        <v>6.0773298049176567</v>
      </c>
      <c r="J20" s="89">
        <f t="shared" si="19"/>
        <v>6.1504630220811656</v>
      </c>
      <c r="K20" s="89">
        <f t="shared" ref="K20" si="20">+SUM(K21:K26)</f>
        <v>6.2420027034202636</v>
      </c>
      <c r="L20" s="78"/>
      <c r="M20" s="77">
        <f t="shared" si="4"/>
        <v>401.67026350367411</v>
      </c>
      <c r="N20" s="89">
        <f t="shared" si="5"/>
        <v>1.6281248740344325</v>
      </c>
      <c r="O20" s="89">
        <f t="shared" si="6"/>
        <v>1.6872423179748373</v>
      </c>
      <c r="P20" s="89">
        <f t="shared" si="7"/>
        <v>1.7176422789184389</v>
      </c>
      <c r="Q20" s="78"/>
      <c r="R20" s="75">
        <f t="shared" si="8"/>
        <v>532.3458783475628</v>
      </c>
      <c r="S20" s="88">
        <f t="shared" si="9"/>
        <v>3.8880379538655396</v>
      </c>
      <c r="T20" s="88">
        <f t="shared" si="10"/>
        <v>3.8979551445531455</v>
      </c>
      <c r="U20" s="88">
        <f t="shared" si="11"/>
        <v>2.3972651392357225</v>
      </c>
      <c r="V20" s="76"/>
      <c r="W20" s="75">
        <f t="shared" si="12"/>
        <v>166.20872573534288</v>
      </c>
      <c r="X20" s="88">
        <f t="shared" si="13"/>
        <v>5.6134746651347909</v>
      </c>
      <c r="Y20" s="88">
        <f t="shared" si="14"/>
        <v>4.7763331010406596</v>
      </c>
      <c r="Z20" s="88">
        <f t="shared" si="15"/>
        <v>3.1223824559064877</v>
      </c>
      <c r="AH20" s="77">
        <f>+SUM(AH21:AH26)</f>
        <v>520.1093259096458</v>
      </c>
      <c r="AI20" s="77">
        <f t="shared" ref="AI20:AJ20" si="21">+SUM(AI21:AI26)</f>
        <v>3.7740959223364023</v>
      </c>
      <c r="AJ20" s="78">
        <f t="shared" si="21"/>
        <v>2.8777794625986317E-2</v>
      </c>
      <c r="AK20" s="77">
        <f>+SUM(AK21:AK26)</f>
        <v>12.236552437917027</v>
      </c>
      <c r="AL20" s="78">
        <f t="shared" ref="AL20:AM20" si="22">+SUM(AL21:AL26)</f>
        <v>0.15501777465855457</v>
      </c>
      <c r="AM20" s="78">
        <f t="shared" si="22"/>
        <v>2.1437882008149209E-3</v>
      </c>
      <c r="AN20" s="90"/>
      <c r="AO20" s="77">
        <f>+SUM(AO21:AO26)</f>
        <v>4.9449663868638698</v>
      </c>
      <c r="AP20" s="78">
        <f t="shared" ref="AP20:AQ20" si="23">+SUM(AP21:AP26)</f>
        <v>0.27611786095371776</v>
      </c>
      <c r="AQ20" s="78">
        <f t="shared" si="23"/>
        <v>1.6235513396339253E-2</v>
      </c>
      <c r="AR20" s="77">
        <f>+SUM(AR21:AR26)</f>
        <v>117.35141681958228</v>
      </c>
      <c r="AS20" s="78">
        <f t="shared" ref="AS20:AT20" si="24">+SUM(AS21:AS26)</f>
        <v>3.680494702329618</v>
      </c>
      <c r="AT20" s="78">
        <f t="shared" si="24"/>
        <v>3.751119361569015E-2</v>
      </c>
      <c r="AU20" s="77">
        <f>+SUM(AU21:AU26)</f>
        <v>43.91234252889673</v>
      </c>
      <c r="AV20" s="77">
        <f t="shared" ref="AV20:AW20" si="25">+SUM(AV21:AV26)</f>
        <v>1.3087357528126238</v>
      </c>
      <c r="AW20" s="77">
        <f t="shared" si="25"/>
        <v>1.4929602275083109E-2</v>
      </c>
      <c r="AY20" s="77">
        <f>+SUM(AY21:AY26)</f>
        <v>401.47005868185613</v>
      </c>
      <c r="AZ20" s="77">
        <f t="shared" ref="AZ20:BA20" si="26">+SUM(AZ21:AZ26)</f>
        <v>23.075908706480053</v>
      </c>
      <c r="BA20" s="77">
        <f t="shared" si="26"/>
        <v>0.33894655864629147</v>
      </c>
      <c r="BB20" s="77">
        <f>+SUM(BB21:BB26)</f>
        <v>0.20020482181797089</v>
      </c>
      <c r="BC20" s="77">
        <f t="shared" ref="BC20:BD20" si="27">+SUM(BC21:BC26)</f>
        <v>5.1688324233960449E-2</v>
      </c>
      <c r="BD20" s="77">
        <f t="shared" si="27"/>
        <v>7.3408967106691403E-3</v>
      </c>
    </row>
    <row r="21" spans="1:56" ht="11.25" customHeight="1" x14ac:dyDescent="0.35">
      <c r="A21" s="74"/>
      <c r="B21" s="74" t="s">
        <v>594</v>
      </c>
      <c r="C21" s="77">
        <f>+'Summary-total'!$Q$7*1000</f>
        <v>169.33262863079483</v>
      </c>
      <c r="D21" s="88">
        <f t="shared" ref="D21:D28" si="28">+C21/C$33*100</f>
        <v>0.47128926816760958</v>
      </c>
      <c r="E21" s="89">
        <f>+'Summary-hc1.9'!$Q$7/'Summary-hc1.9'!$Z$7*100</f>
        <v>0.3622872216009777</v>
      </c>
      <c r="F21" s="89">
        <f>+'Summary-gap1.9'!$Q$7/'Summary-gap1.9'!$Z$7*100</f>
        <v>0.31766096793249377</v>
      </c>
      <c r="G21" s="78"/>
      <c r="H21" s="77">
        <f>+'Summary-total'!$Q$19*1000</f>
        <v>1034.5997750758486</v>
      </c>
      <c r="I21" s="88">
        <f t="shared" ref="I21:I28" si="29">+H21/H$33*100</f>
        <v>1.1587236245281751</v>
      </c>
      <c r="J21" s="89">
        <f>+'Summary-hc1.9'!$Q$19/'Summary-hc1.9'!$Z$19*100</f>
        <v>1.1693260848714784</v>
      </c>
      <c r="K21" s="89">
        <f>+'Summary-gap1.9'!$Q$19/'Summary-gap1.9'!$Z$19*100</f>
        <v>1.1851168182625449</v>
      </c>
      <c r="L21" s="78"/>
      <c r="M21" s="77">
        <f t="shared" si="4"/>
        <v>133.7139850674476</v>
      </c>
      <c r="N21" s="89">
        <f t="shared" si="5"/>
        <v>0.54199447874385354</v>
      </c>
      <c r="O21" s="89">
        <f t="shared" si="6"/>
        <v>0.51854198672817331</v>
      </c>
      <c r="P21" s="89">
        <f t="shared" si="7"/>
        <v>0.4727096489187968</v>
      </c>
      <c r="Q21" s="78"/>
      <c r="R21" s="75">
        <f t="shared" si="8"/>
        <v>116.63078418607317</v>
      </c>
      <c r="S21" s="88">
        <f t="shared" si="9"/>
        <v>0.85182384977251757</v>
      </c>
      <c r="T21" s="88">
        <f t="shared" si="10"/>
        <v>0.67985349985663179</v>
      </c>
      <c r="U21" s="88">
        <f t="shared" si="11"/>
        <v>0.55922856723735426</v>
      </c>
      <c r="V21" s="76"/>
      <c r="W21" s="75">
        <f t="shared" si="12"/>
        <v>93.011732279052609</v>
      </c>
      <c r="X21" s="88">
        <f t="shared" si="13"/>
        <v>3.1413453198608901</v>
      </c>
      <c r="Y21" s="88">
        <f t="shared" si="14"/>
        <v>2.660747108513172</v>
      </c>
      <c r="Z21" s="88">
        <f t="shared" si="15"/>
        <v>1.5431503482422508</v>
      </c>
      <c r="AH21" s="77">
        <f>+'Summary-total'!$Q$27*1000</f>
        <v>110.16452665602054</v>
      </c>
      <c r="AI21" s="77">
        <f>+'Summary-hc1.9'!$Q$27*1000</f>
        <v>0.59222513255864861</v>
      </c>
      <c r="AJ21" s="78">
        <f>+'Summary-gap1.9'!$Q$27*1000</f>
        <v>5.9229485753806337E-3</v>
      </c>
      <c r="AK21" s="77">
        <f>+'Summary-total'!$Q$30*1000</f>
        <v>6.4662575300526317</v>
      </c>
      <c r="AL21" s="78">
        <f>+'Summary-hc1.9'!$Q$30*1000</f>
        <v>9.3062819502399349E-2</v>
      </c>
      <c r="AM21" s="78">
        <f>+'Summary-gap1.9'!$Q$30*1000</f>
        <v>1.2903680402592259E-3</v>
      </c>
      <c r="AN21" s="90"/>
      <c r="AO21" s="77">
        <f>+'Summary-total'!$Q$8*1000</f>
        <v>2.6973960726797879</v>
      </c>
      <c r="AP21" s="78">
        <f>+'Summary-hc1.9'!$Q$8*1000</f>
        <v>8.6701467494337409E-2</v>
      </c>
      <c r="AQ21" s="78">
        <f>+'Summary-gap1.9'!$Q$8*1000</f>
        <v>4.1858782892842577E-3</v>
      </c>
      <c r="AR21" s="77">
        <f>+'Summary-total'!$Q$9*1000</f>
        <v>89.862594167694397</v>
      </c>
      <c r="AS21" s="78">
        <f>+'Summary-hc1.9'!$Q$9*1000</f>
        <v>2.8303982127999663</v>
      </c>
      <c r="AT21" s="78">
        <f>+'Summary-gap1.9'!$Q$9*1000</f>
        <v>2.9436024772210804E-2</v>
      </c>
      <c r="AU21" s="77">
        <f>+'Summary-total'!$Q$10*1000</f>
        <v>0.45174203867841606</v>
      </c>
      <c r="AV21" s="77">
        <f>+'Summary-hc1.9'!$Q$10*1000</f>
        <v>1.6062645489590469E-2</v>
      </c>
      <c r="AW21" s="77">
        <f>+'Summary-gap1.9'!$Q$10*1000</f>
        <v>3.1944528035398668E-4</v>
      </c>
      <c r="AY21" s="77">
        <f>+'Summary-total'!$Q$17*1000</f>
        <v>133.6958939088197</v>
      </c>
      <c r="AZ21" s="77">
        <f>+'Summary-hc1.9'!$Q$17*1000</f>
        <v>7.1031589244160056</v>
      </c>
      <c r="BA21" s="77">
        <f>+'Summary-gap1.9'!$Q$17*1000</f>
        <v>9.4637955290164791E-2</v>
      </c>
      <c r="BB21" s="77">
        <f>+'Summary-total'!$Q$18*1000</f>
        <v>1.809115862788635E-2</v>
      </c>
      <c r="BC21" s="77">
        <f>+'Summary-hc1.9'!$Q$18*1000</f>
        <v>4.6702147615586493E-3</v>
      </c>
      <c r="BD21" s="77">
        <f>+'Summary-gap1.9'!$Q$18*1000</f>
        <v>6.6327445707133471E-4</v>
      </c>
    </row>
    <row r="22" spans="1:56" ht="11.25" customHeight="1" x14ac:dyDescent="0.35">
      <c r="A22" s="74"/>
      <c r="B22" s="74" t="s">
        <v>595</v>
      </c>
      <c r="C22" s="77">
        <f>+'Summary-total'!$T$7*1000</f>
        <v>63.095442378691537</v>
      </c>
      <c r="D22" s="88">
        <f t="shared" si="28"/>
        <v>0.1756082398519932</v>
      </c>
      <c r="E22" s="89">
        <f>+'Summary-hc1.9'!$T$7/'Summary-hc1.9'!$Z$7*100</f>
        <v>0.13830837359826681</v>
      </c>
      <c r="F22" s="89">
        <f>+'Summary-gap1.9'!$T$7/'Summary-gap1.9'!$Z$7*100</f>
        <v>9.6056642761849484E-2</v>
      </c>
      <c r="G22" s="78"/>
      <c r="H22" s="77">
        <f>+'Summary-total'!$T$19*1000</f>
        <v>2379.3370553161885</v>
      </c>
      <c r="I22" s="88">
        <f t="shared" si="29"/>
        <v>2.6647928243634582</v>
      </c>
      <c r="J22" s="89">
        <f>+'Summary-hc1.9'!$T$19/'Summary-hc1.9'!$Z$19*100</f>
        <v>2.6854523634684044</v>
      </c>
      <c r="K22" s="89">
        <f>+'Summary-gap1.9'!$T$19/'Summary-gap1.9'!$Z$19*100</f>
        <v>2.7263989323816644</v>
      </c>
      <c r="L22" s="78"/>
      <c r="M22" s="77">
        <f t="shared" si="4"/>
        <v>76.992888072312311</v>
      </c>
      <c r="N22" s="89">
        <f t="shared" si="5"/>
        <v>0.31208194278771656</v>
      </c>
      <c r="O22" s="89">
        <f t="shared" si="6"/>
        <v>0.24828060348588188</v>
      </c>
      <c r="P22" s="89">
        <f t="shared" si="7"/>
        <v>0.24456023217439229</v>
      </c>
      <c r="Q22" s="78"/>
      <c r="R22" s="75">
        <f t="shared" si="8"/>
        <v>139.03189783554609</v>
      </c>
      <c r="S22" s="88">
        <f t="shared" si="9"/>
        <v>1.015432480214739</v>
      </c>
      <c r="T22" s="88">
        <f t="shared" si="10"/>
        <v>0.62437930113680662</v>
      </c>
      <c r="U22" s="88">
        <f t="shared" si="11"/>
        <v>0.55162569089289326</v>
      </c>
      <c r="V22" s="76"/>
      <c r="W22" s="75">
        <f t="shared" si="12"/>
        <v>22.077929458049098</v>
      </c>
      <c r="X22" s="88">
        <f t="shared" si="13"/>
        <v>0.74565217393420036</v>
      </c>
      <c r="Y22" s="88">
        <f t="shared" si="14"/>
        <v>0.61482906127100312</v>
      </c>
      <c r="Z22" s="88">
        <f t="shared" si="15"/>
        <v>0.29773270438142058</v>
      </c>
      <c r="AH22" s="77">
        <f>+'Summary-total'!$T$27*1000</f>
        <v>138.14803414643077</v>
      </c>
      <c r="AI22" s="77">
        <f>+'Summary-hc1.9'!$T$27*1000</f>
        <v>0.62381035726136269</v>
      </c>
      <c r="AJ22" s="78">
        <f>+'Summary-gap1.9'!$T$27*1000</f>
        <v>7.0375354571070702E-3</v>
      </c>
      <c r="AK22" s="77">
        <f>+'Summary-total'!$T$30*1000</f>
        <v>0.8838636891153242</v>
      </c>
      <c r="AL22" s="78">
        <f>+'Summary-hc1.9'!$T$30*1000</f>
        <v>5.5599595430403772E-3</v>
      </c>
      <c r="AM22" s="78">
        <f>+'Summary-gap1.9'!$T$30*1000</f>
        <v>7.7714004107755648E-5</v>
      </c>
      <c r="AN22" s="90"/>
      <c r="AO22" s="77">
        <f>+'Summary-total'!$T$8*1000</f>
        <v>9.954314342752732E-2</v>
      </c>
      <c r="AP22" s="78">
        <f>+'Summary-hc1.9'!$T$8*1000</f>
        <v>2.9659095903995496E-3</v>
      </c>
      <c r="AQ22" s="78">
        <f>+'Summary-gap1.9'!$T$8*1000</f>
        <v>1.4157558016150164E-4</v>
      </c>
      <c r="AR22" s="77">
        <f>+'Summary-total'!$T$9*1000</f>
        <v>17.063607607958204</v>
      </c>
      <c r="AS22" s="78">
        <f>+'Summary-hc1.9'!$T$9*1000</f>
        <v>0.51525341919897139</v>
      </c>
      <c r="AT22" s="78">
        <f>+'Summary-gap1.9'!$T$9*1000</f>
        <v>4.3050532166617628E-3</v>
      </c>
      <c r="AU22" s="77">
        <f>+'Summary-total'!$T$10*1000</f>
        <v>4.9147787066633644</v>
      </c>
      <c r="AV22" s="77">
        <f>+'Summary-hc1.9'!$T$10*1000</f>
        <v>0.15955776379757608</v>
      </c>
      <c r="AW22" s="77">
        <f>+'Summary-gap1.9'!$T$10*1000</f>
        <v>2.1019550425163884E-3</v>
      </c>
      <c r="AY22" s="77">
        <f>+'Summary-total'!$T$17*1000</f>
        <v>76.986585690820476</v>
      </c>
      <c r="AZ22" s="77">
        <f>+'Summary-hc1.9'!$T$17*1000</f>
        <v>3.4016386513727213</v>
      </c>
      <c r="BA22" s="77">
        <f>+'Summary-gap1.9'!$T$17*1000</f>
        <v>4.9073812904601798E-2</v>
      </c>
      <c r="BB22" s="77">
        <f>+'Summary-total'!$T$18*1000</f>
        <v>6.3023814918416569E-3</v>
      </c>
      <c r="BC22" s="77">
        <f>+'Summary-hc1.9'!$T$18*1000</f>
        <v>1.6269535678496085E-3</v>
      </c>
      <c r="BD22" s="77">
        <f>+'Summary-gap1.9'!$T$18*1000</f>
        <v>2.3106362330017836E-4</v>
      </c>
    </row>
    <row r="23" spans="1:56" ht="11.25" customHeight="1" x14ac:dyDescent="0.35">
      <c r="A23" s="74"/>
      <c r="B23" s="74" t="s">
        <v>596</v>
      </c>
      <c r="C23" s="77">
        <f>+'Summary-total'!$R$7*1000</f>
        <v>592.06469752911812</v>
      </c>
      <c r="D23" s="88">
        <f t="shared" si="28"/>
        <v>1.6478438931859236</v>
      </c>
      <c r="E23" s="89">
        <f>+'Summary-hc1.9'!$R$7/'Summary-hc1.9'!$Z$7*100</f>
        <v>1.8330590357243985</v>
      </c>
      <c r="F23" s="89">
        <f>+'Summary-gap1.9'!$R$7/'Summary-gap1.9'!$Z$7*100</f>
        <v>1.924990165841262</v>
      </c>
      <c r="G23" s="78"/>
      <c r="H23" s="77">
        <f>+'Summary-total'!$R$19*1000</f>
        <v>315.6186465076749</v>
      </c>
      <c r="I23" s="88">
        <f t="shared" si="29"/>
        <v>0.35348430461744362</v>
      </c>
      <c r="J23" s="89">
        <f>+'Summary-hc1.9'!$R$19/'Summary-hc1.9'!$Z$19*100</f>
        <v>0.3310517552976327</v>
      </c>
      <c r="K23" s="89">
        <f>+'Summary-gap1.9'!$R$19/'Summary-gap1.9'!$Z$19*100</f>
        <v>0.33394375851845215</v>
      </c>
      <c r="L23" s="78"/>
      <c r="M23" s="77">
        <f t="shared" si="4"/>
        <v>111.50111966779559</v>
      </c>
      <c r="N23" s="89">
        <f t="shared" si="5"/>
        <v>0.45195714721402913</v>
      </c>
      <c r="O23" s="89">
        <f t="shared" si="6"/>
        <v>0.62106653329812977</v>
      </c>
      <c r="P23" s="89">
        <f t="shared" si="7"/>
        <v>0.68676221504829116</v>
      </c>
      <c r="Q23" s="78"/>
      <c r="R23" s="75">
        <f t="shared" si="8"/>
        <v>137.18885017440942</v>
      </c>
      <c r="S23" s="88">
        <f t="shared" si="9"/>
        <v>1.0019716090992798</v>
      </c>
      <c r="T23" s="88">
        <f t="shared" si="10"/>
        <v>1.7627872850335597</v>
      </c>
      <c r="U23" s="88">
        <f t="shared" si="11"/>
        <v>0.49677091258314876</v>
      </c>
      <c r="V23" s="76"/>
      <c r="W23" s="75">
        <f t="shared" si="12"/>
        <v>30.556388016616545</v>
      </c>
      <c r="X23" s="88">
        <f t="shared" si="13"/>
        <v>1.0320006319188777</v>
      </c>
      <c r="Y23" s="88">
        <f t="shared" si="14"/>
        <v>0.95180375545441331</v>
      </c>
      <c r="Z23" s="88">
        <f t="shared" si="15"/>
        <v>0.8831110587866644</v>
      </c>
      <c r="AH23" s="77">
        <f>+'Summary-total'!$R$27*1000</f>
        <v>134.97258736463385</v>
      </c>
      <c r="AI23" s="77">
        <f>+'Summary-hc1.9'!$R$27*1000</f>
        <v>1.7506054897861785</v>
      </c>
      <c r="AJ23" s="78">
        <f>+'Summary-gap1.9'!$R$27*1000</f>
        <v>6.0404688455604344E-3</v>
      </c>
      <c r="AK23" s="77">
        <f>+'Summary-total'!$R$30*1000</f>
        <v>2.2162628097755688</v>
      </c>
      <c r="AL23" s="78">
        <f>+'Summary-hc1.9'!$R$30*1000</f>
        <v>2.627274756150107E-2</v>
      </c>
      <c r="AM23" s="78">
        <f>+'Summary-gap1.9'!$R$30*1000</f>
        <v>3.6722576776161513E-4</v>
      </c>
      <c r="AN23" s="90"/>
      <c r="AO23" s="77">
        <f>+'Summary-total'!$R$8*1000</f>
        <v>0.73225181747956181</v>
      </c>
      <c r="AP23" s="78">
        <f>+'Summary-hc1.9'!$R$8*1000</f>
        <v>0.13794247156220901</v>
      </c>
      <c r="AQ23" s="78">
        <f>+'Summary-gap1.9'!$R$8*1000</f>
        <v>1.0858606071962243E-2</v>
      </c>
      <c r="AR23" s="77">
        <f>+'Summary-total'!$R$9*1000</f>
        <v>1.301327258951831</v>
      </c>
      <c r="AS23" s="78">
        <f>+'Summary-hc1.9'!$R$9*1000</f>
        <v>4.5219746955730174E-2</v>
      </c>
      <c r="AT23" s="78">
        <f>+'Summary-gap1.9'!$R$9*1000</f>
        <v>6.9988123576549476E-4</v>
      </c>
      <c r="AU23" s="77">
        <f>+'Summary-total'!$R$10*1000</f>
        <v>28.522808940185151</v>
      </c>
      <c r="AV23" s="77">
        <f>+'Summary-hc1.9'!$R$10*1000</f>
        <v>0.86609004153565505</v>
      </c>
      <c r="AW23" s="77">
        <f>+'Summary-gap1.9'!$R$10*1000</f>
        <v>7.865401041816187E-3</v>
      </c>
      <c r="AY23" s="77">
        <f>+'Summary-total'!$R$17*1000</f>
        <v>111.39022497200017</v>
      </c>
      <c r="AZ23" s="77">
        <f>+'Summary-hc1.9'!$R$17*1000</f>
        <v>8.4845401705168921</v>
      </c>
      <c r="BA23" s="77">
        <f>+'Summary-gap1.9'!$R$17*1000</f>
        <v>0.13438984761420039</v>
      </c>
      <c r="BB23" s="77">
        <f>+'Summary-total'!$R$18*1000</f>
        <v>0.11089469579542122</v>
      </c>
      <c r="BC23" s="77">
        <f>+'Summary-hc1.9'!$R$18*1000</f>
        <v>2.8627356375285958E-2</v>
      </c>
      <c r="BD23" s="77">
        <f>+'Summary-gap1.9'!$R$18*1000</f>
        <v>4.0657218621929867E-3</v>
      </c>
    </row>
    <row r="24" spans="1:56" ht="11.25" customHeight="1" x14ac:dyDescent="0.35">
      <c r="A24" s="74"/>
      <c r="B24" s="74" t="s">
        <v>597</v>
      </c>
      <c r="C24" s="77">
        <f>+'Summary-total'!$U$7*1000</f>
        <v>32.013221240610392</v>
      </c>
      <c r="D24" s="88">
        <f t="shared" si="28"/>
        <v>8.9099707080500815E-2</v>
      </c>
      <c r="E24" s="89">
        <f>+'Summary-hc1.9'!$U$7/'Summary-hc1.9'!$Z$7*100</f>
        <v>6.6861293172514644E-2</v>
      </c>
      <c r="F24" s="89">
        <f>+'Summary-gap1.9'!$U$7/'Summary-gap1.9'!$Z$7*100</f>
        <v>6.2207991944910189E-2</v>
      </c>
      <c r="G24" s="78"/>
      <c r="H24" s="77">
        <f>+'Summary-total'!$U$19*1000</f>
        <v>1045.335833858441</v>
      </c>
      <c r="I24" s="88">
        <f t="shared" si="29"/>
        <v>1.1707477185260702</v>
      </c>
      <c r="J24" s="89">
        <f>+'Summary-hc1.9'!$U$19/'Summary-hc1.9'!$Z$19*100</f>
        <v>1.2436783213075713</v>
      </c>
      <c r="K24" s="89">
        <f>+'Summary-gap1.9'!$U$19/'Summary-gap1.9'!$Z$19*100</f>
        <v>1.2825163068694947</v>
      </c>
      <c r="L24" s="78"/>
      <c r="M24" s="77">
        <f t="shared" si="4"/>
        <v>27.902756606515858</v>
      </c>
      <c r="N24" s="89">
        <f t="shared" si="5"/>
        <v>0.113100660449517</v>
      </c>
      <c r="O24" s="89">
        <f t="shared" si="6"/>
        <v>0.15286394459409172</v>
      </c>
      <c r="P24" s="89">
        <f t="shared" si="7"/>
        <v>0.17337464041313541</v>
      </c>
      <c r="Q24" s="78"/>
      <c r="R24" s="75">
        <f t="shared" si="8"/>
        <v>26.37074464143841</v>
      </c>
      <c r="S24" s="88">
        <f t="shared" si="9"/>
        <v>0.19260120197768832</v>
      </c>
      <c r="T24" s="88">
        <f t="shared" si="10"/>
        <v>0.18076271834189547</v>
      </c>
      <c r="U24" s="88">
        <f t="shared" si="11"/>
        <v>0.23725400339801231</v>
      </c>
      <c r="V24" s="76"/>
      <c r="W24" s="75">
        <f t="shared" si="12"/>
        <v>5.0217222358488156</v>
      </c>
      <c r="X24" s="88">
        <f t="shared" si="13"/>
        <v>0.16960186910504146</v>
      </c>
      <c r="Y24" s="88">
        <f t="shared" si="14"/>
        <v>6.9786123201069569E-2</v>
      </c>
      <c r="Z24" s="88">
        <f t="shared" si="15"/>
        <v>6.0168741189224974E-2</v>
      </c>
      <c r="AH24" s="77">
        <f>+'Summary-total'!$U$27*1000</f>
        <v>24.638906982838783</v>
      </c>
      <c r="AI24" s="77">
        <f>+'Summary-hc1.9'!$U$27*1000</f>
        <v>0.16167754015726885</v>
      </c>
      <c r="AJ24" s="78">
        <f>+'Summary-gap1.9'!$U$27*1000</f>
        <v>2.7733076498508255E-3</v>
      </c>
      <c r="AK24" s="77">
        <f>+'Summary-total'!$U$30*1000</f>
        <v>1.731837658599628</v>
      </c>
      <c r="AL24" s="78">
        <f>+'Summary-hc1.9'!$U$30*1000</f>
        <v>2.0530116474091222E-2</v>
      </c>
      <c r="AM24" s="78">
        <f>+'Summary-gap1.9'!$U$30*1000</f>
        <v>2.869584829978394E-4</v>
      </c>
      <c r="AN24" s="90"/>
      <c r="AO24" s="77">
        <f>+'Summary-total'!$U$8*1000</f>
        <v>1.146202626897471</v>
      </c>
      <c r="AP24" s="78">
        <f>+'Summary-hc1.9'!$U$8*1000</f>
        <v>4.0580542216523789E-2</v>
      </c>
      <c r="AQ24" s="78">
        <f>+'Summary-gap1.9'!$U$8*1000</f>
        <v>7.246200834503864E-4</v>
      </c>
      <c r="AR24" s="77">
        <f>+'Summary-total'!$U$9*1000</f>
        <v>0.74364394525044375</v>
      </c>
      <c r="AS24" s="78">
        <f>+'Summary-hc1.9'!$U$9*1000</f>
        <v>2.4991809345705454E-2</v>
      </c>
      <c r="AT24" s="78">
        <f>+'Summary-gap1.9'!$U$9*1000</f>
        <v>3.7292122862563401E-4</v>
      </c>
      <c r="AU24" s="77">
        <f>+'Summary-total'!$U$10*1000</f>
        <v>3.1318756637009009</v>
      </c>
      <c r="AV24" s="77">
        <f>+'Summary-hc1.9'!$U$10*1000</f>
        <v>1.1358682875791377E-2</v>
      </c>
      <c r="AW24" s="77">
        <f>+'Summary-gap1.9'!$U$10*1000</f>
        <v>2.2586065346820162E-4</v>
      </c>
      <c r="AY24" s="77">
        <f>+'Summary-total'!$U$17*1000</f>
        <v>27.846181791110517</v>
      </c>
      <c r="AZ24" s="77">
        <f>+'Summary-hc1.9'!$U$17*1000</f>
        <v>2.0807526876557634</v>
      </c>
      <c r="BA24" s="77">
        <f>+'Summary-gap1.9'!$U$17*1000</f>
        <v>3.2879217632541348E-2</v>
      </c>
      <c r="BB24" s="77">
        <f>+'Summary-total'!$U$18*1000</f>
        <v>5.6574815405340012E-2</v>
      </c>
      <c r="BC24" s="77">
        <f>+'Summary-hc1.9'!$U$18*1000</f>
        <v>1.4604732813032872E-2</v>
      </c>
      <c r="BD24" s="77">
        <f>+'Summary-gap1.9'!$U$18*1000</f>
        <v>2.0741971668993098E-3</v>
      </c>
    </row>
    <row r="25" spans="1:56" ht="11.25" customHeight="1" x14ac:dyDescent="0.35">
      <c r="A25" s="74"/>
      <c r="B25" s="74" t="s">
        <v>598</v>
      </c>
      <c r="C25" s="77">
        <f>+'Summary-total'!$S$7*1000</f>
        <v>14.7085192139415</v>
      </c>
      <c r="D25" s="88">
        <f t="shared" si="28"/>
        <v>4.0936984869477576E-2</v>
      </c>
      <c r="E25" s="89">
        <f>+'Summary-hc1.9'!$S$7/'Summary-hc1.9'!$Z$7*100</f>
        <v>3.2199709862927514E-2</v>
      </c>
      <c r="F25" s="89">
        <f>+'Summary-gap1.9'!$S$7/'Summary-gap1.9'!$Z$7*100</f>
        <v>2.2809613970516101E-2</v>
      </c>
      <c r="G25" s="78"/>
      <c r="H25" s="77">
        <f>+'Summary-total'!$S$19*1000</f>
        <v>332.09973846113945</v>
      </c>
      <c r="I25" s="88">
        <f t="shared" si="29"/>
        <v>0.3719426795993061</v>
      </c>
      <c r="J25" s="89">
        <f>+'Summary-hc1.9'!$S$19/'Summary-hc1.9'!$Z$19*100</f>
        <v>0.37448517800187975</v>
      </c>
      <c r="K25" s="89">
        <f>+'Summary-gap1.9'!$S$19/'Summary-gap1.9'!$Z$19*100</f>
        <v>0.37062024523994874</v>
      </c>
      <c r="L25" s="78"/>
      <c r="M25" s="77">
        <f t="shared" si="4"/>
        <v>13.512091130385164</v>
      </c>
      <c r="N25" s="89">
        <f t="shared" si="5"/>
        <v>5.4769729473386541E-2</v>
      </c>
      <c r="O25" s="89">
        <f t="shared" si="6"/>
        <v>4.3569268628047796E-2</v>
      </c>
      <c r="P25" s="89">
        <f t="shared" si="7"/>
        <v>4.2880212836522803E-2</v>
      </c>
      <c r="Q25" s="78"/>
      <c r="R25" s="75">
        <f t="shared" si="8"/>
        <v>49.00229177393944</v>
      </c>
      <c r="S25" s="88">
        <f t="shared" si="9"/>
        <v>0.35789282493341568</v>
      </c>
      <c r="T25" s="88">
        <f t="shared" si="10"/>
        <v>0.18458757116907903</v>
      </c>
      <c r="U25" s="88">
        <f t="shared" si="11"/>
        <v>0.10963709567282554</v>
      </c>
      <c r="V25" s="76"/>
      <c r="W25" s="75">
        <f t="shared" si="12"/>
        <v>4.0696341475419757</v>
      </c>
      <c r="X25" s="88">
        <f t="shared" si="13"/>
        <v>0.13744638304953052</v>
      </c>
      <c r="Y25" s="88">
        <f t="shared" si="14"/>
        <v>0.12505875343221667</v>
      </c>
      <c r="Z25" s="88">
        <f t="shared" si="15"/>
        <v>7.8397150209862251E-2</v>
      </c>
      <c r="AH25" s="77">
        <f>+'Summary-total'!$S$27*1000</f>
        <v>48.667821503430488</v>
      </c>
      <c r="AI25" s="77">
        <f>+'Summary-hc1.9'!$S$27*1000</f>
        <v>0.18359005847278129</v>
      </c>
      <c r="AJ25" s="78">
        <f>+'Summary-gap1.9'!$S$27*1000</f>
        <v>1.3915460253806E-3</v>
      </c>
      <c r="AK25" s="77">
        <f>+'Summary-total'!$S$30*1000</f>
        <v>0.33447027050895434</v>
      </c>
      <c r="AL25" s="78">
        <f>+'Summary-hc1.9'!$S$30*1000</f>
        <v>2.4730251901793781E-3</v>
      </c>
      <c r="AM25" s="78">
        <f>+'Summary-gap1.9'!$S$30*1000</f>
        <v>2.262901902772481E-5</v>
      </c>
      <c r="AN25" s="90"/>
      <c r="AO25" s="77">
        <f>+'Summary-total'!$S$8*1000</f>
        <v>1.7657376845538655E-2</v>
      </c>
      <c r="AP25" s="78">
        <f>+'Summary-hc1.9'!$S$8*1000</f>
        <v>3.5376574982816345E-4</v>
      </c>
      <c r="AQ25" s="78">
        <f>+'Summary-gap1.9'!$S$8*1000</f>
        <v>1.6886755899543043E-5</v>
      </c>
      <c r="AR25" s="77">
        <f>+'Summary-total'!$S$9*1000</f>
        <v>2.1796101011089712</v>
      </c>
      <c r="AS25" s="78">
        <f>+'Summary-hc1.9'!$S$9*1000</f>
        <v>6.5787308448738688E-2</v>
      </c>
      <c r="AT25" s="78">
        <f>+'Summary-gap1.9'!$S$9*1000</f>
        <v>5.4812930218327933E-4</v>
      </c>
      <c r="AU25" s="77">
        <f>+'Summary-total'!$S$10*1000</f>
        <v>1.8723666695874663</v>
      </c>
      <c r="AV25" s="77">
        <f>+'Summary-hc1.9'!$S$10*1000</f>
        <v>7.1721567051038132E-2</v>
      </c>
      <c r="AW25" s="77">
        <f>+'Summary-gap1.9'!$S$10*1000</f>
        <v>1.1593168867349937E-3</v>
      </c>
      <c r="AY25" s="77">
        <f>+'Summary-total'!$S$17*1000</f>
        <v>13.511206671011847</v>
      </c>
      <c r="AZ25" s="77">
        <f>+'Summary-hc1.9'!$S$17*1000</f>
        <v>0.59699027338835386</v>
      </c>
      <c r="BA25" s="77">
        <f>+'Summary-gap1.9'!$S$17*1000</f>
        <v>8.6124929731453415E-3</v>
      </c>
      <c r="BB25" s="77">
        <f>+'Summary-total'!$S$18*1000</f>
        <v>8.8445937331666457E-4</v>
      </c>
      <c r="BC25" s="77">
        <f>+'Summary-hc1.9'!$S$18*1000</f>
        <v>2.2832231512775103E-4</v>
      </c>
      <c r="BD25" s="77">
        <f>+'Summary-gap1.9'!$S$18*1000</f>
        <v>3.242685129818037E-5</v>
      </c>
    </row>
    <row r="26" spans="1:56" ht="11.25" customHeight="1" x14ac:dyDescent="0.35">
      <c r="A26" s="74"/>
      <c r="B26" s="74" t="s">
        <v>599</v>
      </c>
      <c r="C26" s="77">
        <f>+'Summary-total'!$V$7*1000</f>
        <v>65.820762393882646</v>
      </c>
      <c r="D26" s="88">
        <f t="shared" si="28"/>
        <v>0.18319339391159523</v>
      </c>
      <c r="E26" s="89">
        <f>+'Summary-hc1.9'!$V$7/'Summary-hc1.9'!$Z$7*100</f>
        <v>0.1513222019644449</v>
      </c>
      <c r="F26" s="89">
        <f>+'Summary-gap1.9'!$V$7/'Summary-gap1.9'!$Z$7*100</f>
        <v>0.13422897041705315</v>
      </c>
      <c r="G26" s="78"/>
      <c r="H26" s="77">
        <f>+'Summary-total'!$V$19*1000</f>
        <v>319.32797641534114</v>
      </c>
      <c r="I26" s="88">
        <f t="shared" si="29"/>
        <v>0.35763865328320349</v>
      </c>
      <c r="J26" s="89">
        <f>+'Summary-hc1.9'!$V$19/'Summary-hc1.9'!$Z$19*100</f>
        <v>0.34646931913419876</v>
      </c>
      <c r="K26" s="89">
        <f>+'Summary-gap1.9'!$V$19/'Summary-gap1.9'!$Z$19*100</f>
        <v>0.34340664214815841</v>
      </c>
      <c r="L26" s="78"/>
      <c r="M26" s="77">
        <f t="shared" si="4"/>
        <v>38.04742295921762</v>
      </c>
      <c r="N26" s="89">
        <f t="shared" si="5"/>
        <v>0.15422091536593011</v>
      </c>
      <c r="O26" s="89">
        <f t="shared" si="6"/>
        <v>0.10291998124051288</v>
      </c>
      <c r="P26" s="89">
        <f t="shared" si="7"/>
        <v>9.7355329527300236E-2</v>
      </c>
      <c r="Q26" s="78"/>
      <c r="R26" s="75">
        <f t="shared" si="8"/>
        <v>64.121309736156277</v>
      </c>
      <c r="S26" s="88">
        <f t="shared" si="9"/>
        <v>0.46831598786789957</v>
      </c>
      <c r="T26" s="88">
        <f t="shared" si="10"/>
        <v>0.46558476901517271</v>
      </c>
      <c r="U26" s="88">
        <f t="shared" si="11"/>
        <v>0.44274886945148806</v>
      </c>
      <c r="V26" s="76"/>
      <c r="W26" s="75">
        <f t="shared" si="12"/>
        <v>11.471319598233855</v>
      </c>
      <c r="X26" s="88">
        <f t="shared" si="13"/>
        <v>0.387428287266251</v>
      </c>
      <c r="Y26" s="88">
        <f t="shared" si="14"/>
        <v>0.35410829916878545</v>
      </c>
      <c r="Z26" s="88">
        <f t="shared" si="15"/>
        <v>0.25982245309706414</v>
      </c>
      <c r="AH26" s="77">
        <f>+'Summary-total'!$V$27*1000</f>
        <v>63.517449256291364</v>
      </c>
      <c r="AI26" s="77">
        <f>+'Summary-hc1.9'!$V$27*1000</f>
        <v>0.46218734410016243</v>
      </c>
      <c r="AJ26" s="78">
        <f>+'Summary-gap1.9'!$V$27*1000</f>
        <v>5.611988072706753E-3</v>
      </c>
      <c r="AK26" s="77">
        <f>+'Summary-total'!$V$30*1000</f>
        <v>0.60386047986491964</v>
      </c>
      <c r="AL26" s="78">
        <f>+'Summary-hc1.9'!$V$30*1000</f>
        <v>7.1191063873431671E-3</v>
      </c>
      <c r="AM26" s="78">
        <f>+'Summary-gap1.9'!$V$30*1000</f>
        <v>9.8892886660759789E-5</v>
      </c>
      <c r="AN26" s="90"/>
      <c r="AO26" s="77">
        <f>+'Summary-total'!$V$8*1000</f>
        <v>0.25191534953398387</v>
      </c>
      <c r="AP26" s="78">
        <f>+'Summary-hc1.9'!$V$8*1000</f>
        <v>7.5737043404198777E-3</v>
      </c>
      <c r="AQ26" s="78">
        <f>+'Summary-gap1.9'!$V$8*1000</f>
        <v>3.0794661558132156E-4</v>
      </c>
      <c r="AR26" s="77">
        <f>+'Summary-total'!$V$9*1000</f>
        <v>6.2006337386184418</v>
      </c>
      <c r="AS26" s="78">
        <f>+'Summary-hc1.9'!$V$9*1000</f>
        <v>0.19884420558050556</v>
      </c>
      <c r="AT26" s="78">
        <f>+'Summary-gap1.9'!$V$9*1000</f>
        <v>2.1491838602431773E-3</v>
      </c>
      <c r="AU26" s="77">
        <f>+'Summary-total'!$V$10*1000</f>
        <v>5.0187705100814286</v>
      </c>
      <c r="AV26" s="77">
        <f>+'Summary-hc1.9'!$V$10*1000</f>
        <v>0.18394505206297257</v>
      </c>
      <c r="AW26" s="77">
        <f>+'Summary-gap1.9'!$V$10*1000</f>
        <v>3.2576233701933524E-3</v>
      </c>
      <c r="AY26" s="77">
        <f>+'Summary-total'!$V$17*1000</f>
        <v>38.039965648093457</v>
      </c>
      <c r="AZ26" s="77">
        <f>+'Summary-hc1.9'!$V$17*1000</f>
        <v>1.4088279991303176</v>
      </c>
      <c r="BA26" s="77">
        <f>+'Summary-gap1.9'!$V$17*1000</f>
        <v>1.9353232231637818E-2</v>
      </c>
      <c r="BB26" s="77">
        <f>+'Summary-total'!$V$18*1000</f>
        <v>7.4573111241649989E-3</v>
      </c>
      <c r="BC26" s="77">
        <f>+'Summary-hc1.9'!$V$18*1000</f>
        <v>1.9307444011056056E-3</v>
      </c>
      <c r="BD26" s="77">
        <f>+'Summary-gap1.9'!$V$18*1000</f>
        <v>2.7421274990714942E-4</v>
      </c>
    </row>
    <row r="27" spans="1:56" ht="11.25" customHeight="1" x14ac:dyDescent="0.35">
      <c r="A27" s="74"/>
      <c r="B27" s="74" t="s">
        <v>388</v>
      </c>
      <c r="C27" s="77">
        <f>+'Summary-total'!$P$7*1000</f>
        <v>2527.0394018617644</v>
      </c>
      <c r="D27" s="88">
        <f t="shared" si="28"/>
        <v>7.0332962995033528</v>
      </c>
      <c r="E27" s="89">
        <f>+'Summary-hc1.9'!$P$7/'Summary-hc1.9'!$Z$7*100</f>
        <v>7.3104703370809974</v>
      </c>
      <c r="F27" s="89">
        <f>+'Summary-gap1.9'!$P$7/'Summary-gap1.9'!$Z$7*100</f>
        <v>7.6827552380248356</v>
      </c>
      <c r="G27" s="78"/>
      <c r="H27" s="77">
        <f>+'Summary-total'!$P$19*1000</f>
        <v>965.07540083784829</v>
      </c>
      <c r="I27" s="88">
        <f t="shared" si="29"/>
        <v>1.0808582152647688</v>
      </c>
      <c r="J27" s="89">
        <f>+'Summary-hc1.9'!$P$19/'Summary-hc1.9'!$Z$19*100</f>
        <v>1.10909314263297</v>
      </c>
      <c r="K27" s="89">
        <f>+'Summary-gap1.9'!$P$19/'Summary-gap1.9'!$Z$19*100</f>
        <v>1.1298526826393454</v>
      </c>
      <c r="L27" s="78"/>
      <c r="M27" s="77">
        <f t="shared" si="4"/>
        <v>255.52273972633981</v>
      </c>
      <c r="N27" s="89">
        <f t="shared" si="5"/>
        <v>1.0357324557735768</v>
      </c>
      <c r="O27" s="89">
        <f t="shared" si="6"/>
        <v>1.3366857779112795</v>
      </c>
      <c r="P27" s="89">
        <f t="shared" si="7"/>
        <v>1.1741945794986572</v>
      </c>
      <c r="Q27" s="78"/>
      <c r="R27" s="75">
        <f t="shared" si="8"/>
        <v>486.20525590443231</v>
      </c>
      <c r="S27" s="88">
        <f t="shared" si="9"/>
        <v>3.5510455987622556</v>
      </c>
      <c r="T27" s="88">
        <f t="shared" si="10"/>
        <v>2.8062593667027613</v>
      </c>
      <c r="U27" s="88">
        <f t="shared" si="11"/>
        <v>0.7214485360882672</v>
      </c>
      <c r="V27" s="76"/>
      <c r="W27" s="75">
        <f t="shared" si="12"/>
        <v>22.668171433098912</v>
      </c>
      <c r="X27" s="88">
        <f t="shared" si="13"/>
        <v>0.76558679745400937</v>
      </c>
      <c r="Y27" s="88">
        <f t="shared" si="14"/>
        <v>0.63827727189498917</v>
      </c>
      <c r="Z27" s="88">
        <f t="shared" si="15"/>
        <v>0.3459481525927266</v>
      </c>
      <c r="AH27" s="77">
        <f>+'Summary-total'!$P$27*1000</f>
        <v>335.21972431334393</v>
      </c>
      <c r="AI27" s="77">
        <f>+'Summary-hc1.9'!$P$27*1000</f>
        <v>2.525319684373704</v>
      </c>
      <c r="AJ27" s="78">
        <f>+'Summary-gap1.9'!$P$27*1000</f>
        <v>5.4467453739246805E-3</v>
      </c>
      <c r="AK27" s="77">
        <f>+'Summary-total'!$P$30*1000</f>
        <v>150.98553159108837</v>
      </c>
      <c r="AL27" s="78">
        <f>+'Summary-hc1.9'!$P$30*1000</f>
        <v>0.30337169511527856</v>
      </c>
      <c r="AM27" s="78">
        <f>+'Summary-gap1.9'!$P$30*1000</f>
        <v>3.8589965312197899E-3</v>
      </c>
      <c r="AN27" s="90"/>
      <c r="AO27" s="77">
        <f>+'Summary-total'!$P$8*1000</f>
        <v>0.32913468988941924</v>
      </c>
      <c r="AP27" s="78">
        <f>+'Summary-hc1.9'!$P$8*1000</f>
        <v>2.5013165340765333E-2</v>
      </c>
      <c r="AQ27" s="78">
        <f>+'Summary-gap1.9'!$P$8*1000</f>
        <v>1.8983259909896356E-3</v>
      </c>
      <c r="AR27" s="77">
        <f>+'Summary-total'!$P$9*1000</f>
        <v>22.122909021838307</v>
      </c>
      <c r="AS27" s="78">
        <f>+'Summary-hc1.9'!$P$9*1000</f>
        <v>0.66934170829578976</v>
      </c>
      <c r="AT27" s="78">
        <f>+'Summary-gap1.9'!$P$9*1000</f>
        <v>5.5129893568223384E-3</v>
      </c>
      <c r="AU27" s="77">
        <f>+'Summary-total'!$P$10*1000</f>
        <v>0.21612772137118677</v>
      </c>
      <c r="AV27" s="77">
        <f>+'Summary-hc1.9'!$P$10*1000</f>
        <v>9.2711272473381002E-3</v>
      </c>
      <c r="AW27" s="77">
        <f>+'Summary-gap1.9'!$P$10*1000</f>
        <v>1.9775966470623525E-4</v>
      </c>
      <c r="AY27" s="77">
        <f>+'Summary-total'!$P$17*1000</f>
        <v>255.51835378091735</v>
      </c>
      <c r="AZ27" s="77">
        <f>+'Summary-hc1.9'!$P$17*1000</f>
        <v>18.321080787506634</v>
      </c>
      <c r="BA27" s="77">
        <f>+'Summary-gap1.9'!$P$17*1000</f>
        <v>0.23653503498101844</v>
      </c>
      <c r="BB27" s="77">
        <f>+'Summary-total'!$P$18*1000</f>
        <v>4.3859454224443439E-3</v>
      </c>
      <c r="BC27" s="77">
        <f>+'Summary-hc1.9'!$P$18*1000</f>
        <v>1.3200311999548634E-3</v>
      </c>
      <c r="BD27" s="77">
        <f>+'Summary-gap1.9'!$P$18*1000</f>
        <v>1.8995602500112649E-4</v>
      </c>
    </row>
    <row r="28" spans="1:56" ht="11.25" customHeight="1" x14ac:dyDescent="0.35">
      <c r="A28" s="74"/>
      <c r="B28" s="74" t="s">
        <v>441</v>
      </c>
      <c r="C28" s="77">
        <f>+'Summary-total'!$O$7*1000</f>
        <v>147.24190133763037</v>
      </c>
      <c r="D28" s="88">
        <f t="shared" si="28"/>
        <v>0.4098060042304173</v>
      </c>
      <c r="E28" s="89">
        <f>+'Summary-hc1.9'!$O$7/'Summary-hc1.9'!$Z$7*100</f>
        <v>0.33520008262038142</v>
      </c>
      <c r="F28" s="89">
        <f>+'Summary-gap1.9'!$O$7/'Summary-gap1.9'!$Z$7*100</f>
        <v>0.30945351633104518</v>
      </c>
      <c r="G28" s="78"/>
      <c r="H28" s="77">
        <f>+'Summary-total'!$O$19*1000</f>
        <v>14.639045878343827</v>
      </c>
      <c r="I28" s="88">
        <f t="shared" si="29"/>
        <v>1.6395333450121077E-2</v>
      </c>
      <c r="J28" s="89">
        <f>+'Summary-hc1.9'!$O$19/'Summary-hc1.9'!$Z$19*100</f>
        <v>1.3819385318078643E-2</v>
      </c>
      <c r="K28" s="89">
        <f>+'Summary-gap1.9'!$O$19/'Summary-gap1.9'!$Z$19*100</f>
        <v>1.3522119809522863E-2</v>
      </c>
      <c r="L28" s="78"/>
      <c r="M28" s="77">
        <f t="shared" si="4"/>
        <v>9.6576600919185207</v>
      </c>
      <c r="N28" s="89">
        <f t="shared" si="5"/>
        <v>3.9146230252313369E-2</v>
      </c>
      <c r="O28" s="89">
        <f t="shared" si="6"/>
        <v>5.7323218461620203E-2</v>
      </c>
      <c r="P28" s="89">
        <f t="shared" si="7"/>
        <v>0.18156212210333605</v>
      </c>
      <c r="Q28" s="78"/>
      <c r="R28" s="75">
        <f t="shared" si="8"/>
        <v>8.9412110091592858</v>
      </c>
      <c r="S28" s="88">
        <f t="shared" si="9"/>
        <v>6.5302971566232021E-2</v>
      </c>
      <c r="T28" s="88">
        <f t="shared" si="10"/>
        <v>0.22218389949622755</v>
      </c>
      <c r="U28" s="88">
        <f t="shared" si="11"/>
        <v>0.41237892092073591</v>
      </c>
      <c r="V28" s="76"/>
      <c r="W28" s="75">
        <f t="shared" si="12"/>
        <v>0.55849299053975932</v>
      </c>
      <c r="X28" s="88">
        <f t="shared" si="13"/>
        <v>1.8862344556099642E-2</v>
      </c>
      <c r="Y28" s="88">
        <f t="shared" si="14"/>
        <v>4.1429945160815995E-2</v>
      </c>
      <c r="Z28" s="88">
        <f t="shared" si="15"/>
        <v>0.12531440677973793</v>
      </c>
      <c r="AH28" s="77">
        <f>+'Summary-total'!$O$27*1000</f>
        <v>5.6689627176617838</v>
      </c>
      <c r="AI28" s="77">
        <f>+'Summary-hc1.9'!$O$27*1000</f>
        <v>0.11466129559558295</v>
      </c>
      <c r="AJ28" s="78">
        <f>+'Summary-gap1.9'!$O$27*1000</f>
        <v>3.8083618025487823E-3</v>
      </c>
      <c r="AK28" s="77">
        <f>+'Summary-total'!$O$30*1000</f>
        <v>3.2722482914975015</v>
      </c>
      <c r="AL28" s="78">
        <f>+'Summary-hc1.9'!$O$30*1000</f>
        <v>0.10929864503694484</v>
      </c>
      <c r="AM28" s="78">
        <f>+'Summary-gap1.9'!$O$30*1000</f>
        <v>1.5107865680577151E-3</v>
      </c>
      <c r="AN28" s="90"/>
      <c r="AO28" s="77">
        <f>+'Summary-total'!$O$8*1000</f>
        <v>0.1909662875464215</v>
      </c>
      <c r="AP28" s="78">
        <f>+'Summary-hc1.9'!$O$8*1000</f>
        <v>1.6540847933959824E-2</v>
      </c>
      <c r="AQ28" s="78">
        <f>+'Summary-gap1.9'!$O$8*1000</f>
        <v>1.1819936886616131E-3</v>
      </c>
      <c r="AR28" s="77">
        <f>+'Summary-total'!$O$9*1000</f>
        <v>1.0974470672849348</v>
      </c>
      <c r="AS28" s="78">
        <f>+'Summary-hc1.9'!$O$9*1000</f>
        <v>6.133562121324837E-2</v>
      </c>
      <c r="AT28" s="78">
        <f>+'Summary-gap1.9'!$O$9*1000</f>
        <v>2.3756489700176501E-3</v>
      </c>
      <c r="AU28" s="77">
        <f>+'Summary-total'!$O$10*1000</f>
        <v>-0.72992036429159701</v>
      </c>
      <c r="AV28" s="77">
        <f>+'Summary-hc1.9'!$O$10*1000</f>
        <v>-3.2204802750883832E-2</v>
      </c>
      <c r="AW28" s="77">
        <f>+'Summary-gap1.9'!$O$10*1000</f>
        <v>-8.013720609322013E-4</v>
      </c>
      <c r="AY28" s="77">
        <f>+'Summary-total'!$O$17*1000</f>
        <v>9.3044759445916885</v>
      </c>
      <c r="AZ28" s="77">
        <f>+'Summary-hc1.9'!$O$17*1000</f>
        <v>0.73086378817246667</v>
      </c>
      <c r="BA28" s="77">
        <f>+'Summary-gap1.9'!$O$17*1000</f>
        <v>3.1118335641596145E-2</v>
      </c>
      <c r="BB28" s="77">
        <f>+'Summary-total'!$O$18*1000</f>
        <v>0.35318414732683195</v>
      </c>
      <c r="BC28" s="77">
        <f>+'Summary-hc1.9'!$O$18*1000</f>
        <v>5.4884816494589685E-2</v>
      </c>
      <c r="BD28" s="77">
        <f>+'Summary-gap1.9'!$O$18*1000</f>
        <v>5.4857268131098197E-3</v>
      </c>
    </row>
    <row r="29" spans="1:56" ht="11.25" customHeight="1" x14ac:dyDescent="0.35">
      <c r="A29" s="74"/>
      <c r="B29" s="74"/>
      <c r="C29" s="77"/>
      <c r="D29" s="89"/>
      <c r="E29" s="89"/>
      <c r="F29" s="89"/>
      <c r="G29" s="78"/>
      <c r="H29" s="77"/>
      <c r="I29" s="89"/>
      <c r="J29" s="89"/>
      <c r="K29" s="89"/>
      <c r="L29" s="78"/>
      <c r="M29" s="77"/>
      <c r="N29" s="89"/>
      <c r="O29" s="89"/>
      <c r="P29" s="89"/>
      <c r="Q29" s="78"/>
      <c r="R29" s="75"/>
      <c r="S29" s="88"/>
      <c r="T29" s="88"/>
      <c r="U29" s="88"/>
      <c r="V29" s="76"/>
      <c r="W29" s="75"/>
      <c r="X29" s="88"/>
      <c r="Y29" s="88"/>
      <c r="Z29" s="88"/>
      <c r="AH29" s="77"/>
      <c r="AI29" s="77"/>
      <c r="AJ29" s="77"/>
      <c r="AK29" s="77"/>
      <c r="AL29" s="77"/>
      <c r="AM29" s="77"/>
      <c r="AN29" s="90"/>
      <c r="AO29" s="77"/>
      <c r="AP29" s="77"/>
      <c r="AQ29" s="77"/>
      <c r="AR29" s="77"/>
      <c r="AS29" s="77"/>
      <c r="AT29" s="77"/>
      <c r="AU29" s="77"/>
      <c r="AV29" s="77"/>
      <c r="AW29" s="77"/>
      <c r="AY29" s="77"/>
      <c r="AZ29" s="77"/>
      <c r="BA29" s="77"/>
      <c r="BB29" s="77"/>
      <c r="BC29" s="77"/>
      <c r="BD29" s="77"/>
    </row>
    <row r="30" spans="1:56" ht="11.25" customHeight="1" x14ac:dyDescent="0.35">
      <c r="A30" s="74" t="s">
        <v>386</v>
      </c>
      <c r="B30" s="74"/>
      <c r="C30" s="77">
        <f>+SUM(C6:C11)</f>
        <v>23445.907612076709</v>
      </c>
      <c r="D30" s="89">
        <f t="shared" ref="D30:F30" si="30">+SUM(D6:D11)</f>
        <v>65.255023378356171</v>
      </c>
      <c r="E30" s="89">
        <f t="shared" si="30"/>
        <v>64.206410050270748</v>
      </c>
      <c r="F30" s="89">
        <f t="shared" si="30"/>
        <v>63.234625703983433</v>
      </c>
      <c r="G30" s="78"/>
      <c r="H30" s="77">
        <f>+SUM(H6:H11)</f>
        <v>66933.109421408852</v>
      </c>
      <c r="I30" s="89">
        <f t="shared" ref="I30:K30" si="31">+SUM(I6:I11)</f>
        <v>74.963263107253198</v>
      </c>
      <c r="J30" s="89">
        <f t="shared" si="31"/>
        <v>75.072777614681257</v>
      </c>
      <c r="K30" s="89">
        <f t="shared" si="31"/>
        <v>74.874476783640631</v>
      </c>
      <c r="L30" s="78"/>
      <c r="M30" s="77">
        <f t="shared" si="4"/>
        <v>20640.84411784741</v>
      </c>
      <c r="N30" s="89">
        <f t="shared" si="5"/>
        <v>83.665321490813511</v>
      </c>
      <c r="O30" s="89">
        <f t="shared" si="6"/>
        <v>81.252199133887387</v>
      </c>
      <c r="P30" s="89">
        <f t="shared" si="7"/>
        <v>77.072991336564186</v>
      </c>
      <c r="Q30" s="78"/>
      <c r="R30" s="75">
        <f t="shared" si="8"/>
        <v>10301.155366695433</v>
      </c>
      <c r="S30" s="88">
        <f t="shared" si="9"/>
        <v>75.235452481945373</v>
      </c>
      <c r="T30" s="88">
        <f t="shared" si="10"/>
        <v>74.970607119415547</v>
      </c>
      <c r="U30" s="88">
        <f t="shared" si="11"/>
        <v>76.85785438966964</v>
      </c>
      <c r="V30" s="76"/>
      <c r="W30" s="75">
        <f t="shared" si="12"/>
        <v>2247.2875670544413</v>
      </c>
      <c r="X30" s="88">
        <f t="shared" si="13"/>
        <v>75.899094750414875</v>
      </c>
      <c r="Y30" s="88">
        <f t="shared" si="14"/>
        <v>75.493214630094386</v>
      </c>
      <c r="Z30" s="88">
        <f t="shared" si="15"/>
        <v>76.467573718784422</v>
      </c>
      <c r="AH30" s="77">
        <f>+SUM(AH6:AH11)</f>
        <v>10097.266623951993</v>
      </c>
      <c r="AI30" s="77">
        <f t="shared" ref="AI30:AJ30" si="32">+SUM(AI6:AI11)</f>
        <v>73.280459488220018</v>
      </c>
      <c r="AJ30" s="77">
        <f t="shared" si="32"/>
        <v>0.95777194881331706</v>
      </c>
      <c r="AK30" s="77">
        <f>+SUM(AK6:AK11)</f>
        <v>203.88874274344019</v>
      </c>
      <c r="AL30" s="77">
        <f t="shared" ref="AL30:AM30" si="33">+SUM(AL6:AL11)</f>
        <v>2.2894299489484569</v>
      </c>
      <c r="AM30" s="77">
        <f t="shared" si="33"/>
        <v>3.3593783538707123E-2</v>
      </c>
      <c r="AN30" s="90"/>
      <c r="AO30" s="77">
        <f>+SUM(AO6:AO11)</f>
        <v>179.79097502800178</v>
      </c>
      <c r="AP30" s="77">
        <f t="shared" ref="AP30:AQ30" si="34">+SUM(AP6:AP11)</f>
        <v>5.7577594120572071</v>
      </c>
      <c r="AQ30" s="77">
        <f t="shared" si="34"/>
        <v>0.24774700296229241</v>
      </c>
      <c r="AR30" s="77">
        <f>+SUM(AR6:AR11)</f>
        <v>1872.4917096078655</v>
      </c>
      <c r="AS30" s="77">
        <f t="shared" ref="AS30:AT30" si="35">+SUM(AS6:AS11)</f>
        <v>70.494079855345959</v>
      </c>
      <c r="AT30" s="77">
        <f t="shared" si="35"/>
        <v>1.2996192820094881</v>
      </c>
      <c r="AU30" s="77">
        <f>+SUM(AU6:AU11)</f>
        <v>195.00488241857417</v>
      </c>
      <c r="AV30" s="77">
        <f t="shared" ref="AV30:AW30" si="36">+SUM(AV6:AV11)</f>
        <v>6.9705956257226873</v>
      </c>
      <c r="AW30" s="77">
        <f t="shared" si="36"/>
        <v>0.1345259294852412</v>
      </c>
      <c r="AY30" s="77">
        <f>+SUM(AY6:AY11)</f>
        <v>20639.792872037964</v>
      </c>
      <c r="AZ30" s="77">
        <f t="shared" ref="AZ30:BA30" si="37">+SUM(AZ6:AZ11)</f>
        <v>1113.4803443739465</v>
      </c>
      <c r="BA30" s="77">
        <f t="shared" si="37"/>
        <v>15.499955679882</v>
      </c>
      <c r="BB30" s="77">
        <f>+SUM(BB6:BB11)</f>
        <v>1.0512458094467332</v>
      </c>
      <c r="BC30" s="77">
        <f t="shared" ref="BC30:BD30" si="38">+SUM(BC6:BC11)</f>
        <v>0.27083375167393098</v>
      </c>
      <c r="BD30" s="77">
        <f t="shared" si="38"/>
        <v>3.8442724874088792E-2</v>
      </c>
    </row>
    <row r="31" spans="1:56" ht="11.25" customHeight="1" x14ac:dyDescent="0.35">
      <c r="A31" s="74" t="s">
        <v>443</v>
      </c>
      <c r="B31" s="74"/>
      <c r="C31" s="77">
        <f>+SUM(C13:C18)</f>
        <v>8872.4351686551963</v>
      </c>
      <c r="D31" s="89">
        <f>+SUM(D13:D18)</f>
        <v>24.693902830842987</v>
      </c>
      <c r="E31" s="89">
        <f>+SUM(E13:E18)</f>
        <v>25.563881694104325</v>
      </c>
      <c r="F31" s="89">
        <f>+SUM(F13:F18)</f>
        <v>26.215211188792594</v>
      </c>
      <c r="G31" s="78"/>
      <c r="H31" s="77">
        <f>+SUM(H13:H18)</f>
        <v>15948.738459063432</v>
      </c>
      <c r="I31" s="89">
        <f>+SUM(I13:I18)</f>
        <v>17.862153539114257</v>
      </c>
      <c r="J31" s="89">
        <f>+SUM(J13:J18)</f>
        <v>17.653846835286508</v>
      </c>
      <c r="K31" s="89">
        <f>+SUM(K13:K18)</f>
        <v>17.740145710490257</v>
      </c>
      <c r="L31" s="78"/>
      <c r="M31" s="77">
        <f t="shared" si="4"/>
        <v>3363.0334847989861</v>
      </c>
      <c r="N31" s="89">
        <f t="shared" si="5"/>
        <v>13.631674949126134</v>
      </c>
      <c r="O31" s="89">
        <f t="shared" si="6"/>
        <v>15.666549551764877</v>
      </c>
      <c r="P31" s="89">
        <f t="shared" si="7"/>
        <v>19.85360968291538</v>
      </c>
      <c r="Q31" s="78"/>
      <c r="R31" s="75">
        <f t="shared" si="8"/>
        <v>2363.242250647751</v>
      </c>
      <c r="S31" s="88">
        <f t="shared" si="9"/>
        <v>17.26016099386062</v>
      </c>
      <c r="T31" s="88">
        <f t="shared" si="10"/>
        <v>18.102994469832293</v>
      </c>
      <c r="U31" s="88">
        <f t="shared" si="11"/>
        <v>19.611053014085606</v>
      </c>
      <c r="V31" s="76"/>
      <c r="W31" s="75">
        <f t="shared" si="12"/>
        <v>524.16554144967506</v>
      </c>
      <c r="X31" s="88">
        <f t="shared" si="13"/>
        <v>17.702981442440219</v>
      </c>
      <c r="Y31" s="88">
        <f t="shared" si="14"/>
        <v>19.05074505180918</v>
      </c>
      <c r="Z31" s="88">
        <f t="shared" si="15"/>
        <v>19.93878126593664</v>
      </c>
      <c r="AH31" s="77">
        <f t="shared" ref="AH31:AM31" si="39">+SUM(AH13:AH18)</f>
        <v>2237.8247784403511</v>
      </c>
      <c r="AI31" s="77">
        <f t="shared" si="39"/>
        <v>16.761898505118644</v>
      </c>
      <c r="AJ31" s="77">
        <f t="shared" si="39"/>
        <v>0.23221212459891427</v>
      </c>
      <c r="AK31" s="77">
        <f t="shared" si="39"/>
        <v>125.41747220739975</v>
      </c>
      <c r="AL31" s="77">
        <f t="shared" si="39"/>
        <v>1.4858034027482538</v>
      </c>
      <c r="AM31" s="77">
        <f t="shared" si="39"/>
        <v>2.0744792919674189E-2</v>
      </c>
      <c r="AN31" s="90"/>
      <c r="AO31" s="77">
        <f t="shared" ref="AO31:AW31" si="40">+SUM(AO13:AO18)</f>
        <v>28.729586639604406</v>
      </c>
      <c r="AP31" s="77">
        <f t="shared" si="40"/>
        <v>1.2795297736668749</v>
      </c>
      <c r="AQ31" s="77">
        <f t="shared" si="40"/>
        <v>7.9709839888687892E-2</v>
      </c>
      <c r="AR31" s="77">
        <f t="shared" si="40"/>
        <v>138.63150227578097</v>
      </c>
      <c r="AS31" s="77">
        <f t="shared" si="40"/>
        <v>4.5433713924043344</v>
      </c>
      <c r="AT31" s="77">
        <f t="shared" si="40"/>
        <v>5.9547775599795016E-2</v>
      </c>
      <c r="AU31" s="77">
        <f t="shared" si="40"/>
        <v>356.80445253428968</v>
      </c>
      <c r="AV31" s="77">
        <f t="shared" si="40"/>
        <v>15.178315930169788</v>
      </c>
      <c r="AW31" s="77">
        <f t="shared" si="40"/>
        <v>0.29929273135876433</v>
      </c>
      <c r="AY31" s="77">
        <f t="shared" ref="AY31:BD31" si="41">+SUM(AY13:AY18)</f>
        <v>3342.340217626072</v>
      </c>
      <c r="AZ31" s="77">
        <f t="shared" si="41"/>
        <v>207.81662921320154</v>
      </c>
      <c r="BA31" s="77">
        <f t="shared" si="41"/>
        <v>2.9806253175757904</v>
      </c>
      <c r="BB31" s="77">
        <f t="shared" si="41"/>
        <v>20.693267172914169</v>
      </c>
      <c r="BC31" s="77">
        <f t="shared" si="41"/>
        <v>6.9300263411874861</v>
      </c>
      <c r="BD31" s="77">
        <f t="shared" si="41"/>
        <v>1.0219869033321332</v>
      </c>
    </row>
    <row r="32" spans="1:56" ht="11.25" customHeight="1" x14ac:dyDescent="0.35">
      <c r="A32" s="74" t="s">
        <v>442</v>
      </c>
      <c r="B32" s="74"/>
      <c r="C32" s="77">
        <f>+SUM(C21:C28)</f>
        <v>3611.3165745864335</v>
      </c>
      <c r="D32" s="89">
        <f t="shared" ref="D32:F32" si="42">+SUM(D21:D28)</f>
        <v>10.051073790800869</v>
      </c>
      <c r="E32" s="89">
        <f t="shared" si="42"/>
        <v>10.22970825562491</v>
      </c>
      <c r="F32" s="89">
        <f t="shared" si="42"/>
        <v>10.550163107223966</v>
      </c>
      <c r="G32" s="78"/>
      <c r="H32" s="77">
        <f>+SUM(H21:H28)</f>
        <v>6406.0334723508249</v>
      </c>
      <c r="I32" s="89">
        <f t="shared" ref="I32:K32" si="43">+SUM(I21:I28)</f>
        <v>7.1745833536325465</v>
      </c>
      <c r="J32" s="89">
        <f t="shared" si="43"/>
        <v>7.2733755500322141</v>
      </c>
      <c r="K32" s="89">
        <f t="shared" si="43"/>
        <v>7.3853775058691324</v>
      </c>
      <c r="L32" s="78"/>
      <c r="M32" s="77">
        <f t="shared" si="4"/>
        <v>666.85066332193242</v>
      </c>
      <c r="N32" s="89">
        <f t="shared" si="5"/>
        <v>2.7030035600603228</v>
      </c>
      <c r="O32" s="89">
        <f t="shared" si="6"/>
        <v>3.0812513143477367</v>
      </c>
      <c r="P32" s="89">
        <f t="shared" si="7"/>
        <v>3.073398980520432</v>
      </c>
      <c r="Q32" s="78"/>
      <c r="R32" s="75">
        <f t="shared" si="8"/>
        <v>1027.4923452611545</v>
      </c>
      <c r="S32" s="88">
        <f t="shared" si="9"/>
        <v>7.5043865241940289</v>
      </c>
      <c r="T32" s="88">
        <f t="shared" si="10"/>
        <v>6.9263984107521344</v>
      </c>
      <c r="U32" s="88">
        <f t="shared" si="11"/>
        <v>3.5310925962447253</v>
      </c>
      <c r="V32" s="76"/>
      <c r="W32" s="75">
        <f t="shared" si="12"/>
        <v>189.43539015898153</v>
      </c>
      <c r="X32" s="88">
        <f t="shared" si="13"/>
        <v>6.3979238071448989</v>
      </c>
      <c r="Y32" s="88">
        <f t="shared" si="14"/>
        <v>5.4560403180964645</v>
      </c>
      <c r="Z32" s="88">
        <f t="shared" si="15"/>
        <v>3.593645015278951</v>
      </c>
      <c r="AH32" s="77">
        <f>+SUM(AH21:AH28)</f>
        <v>860.99801294065151</v>
      </c>
      <c r="AI32" s="77">
        <f t="shared" ref="AI32:AJ32" si="44">+SUM(AI21:AI28)</f>
        <v>6.4140769023056885</v>
      </c>
      <c r="AJ32" s="77">
        <f t="shared" si="44"/>
        <v>3.803290180245978E-2</v>
      </c>
      <c r="AK32" s="77">
        <f>+SUM(AK21:AK28)</f>
        <v>166.49433232050291</v>
      </c>
      <c r="AL32" s="77">
        <f t="shared" ref="AL32:AM32" si="45">+SUM(AL21:AL28)</f>
        <v>0.56768811481077797</v>
      </c>
      <c r="AM32" s="77">
        <f t="shared" si="45"/>
        <v>7.5135713000924267E-3</v>
      </c>
      <c r="AN32" s="90"/>
      <c r="AO32" s="77">
        <f>+SUM(AO21:AO28)</f>
        <v>5.4650673642997107</v>
      </c>
      <c r="AP32" s="77">
        <f t="shared" ref="AP32:AQ32" si="46">+SUM(AP21:AP28)</f>
        <v>0.3176718742284429</v>
      </c>
      <c r="AQ32" s="77">
        <f t="shared" si="46"/>
        <v>1.9315833075990503E-2</v>
      </c>
      <c r="AR32" s="77">
        <f>+SUM(AR21:AR28)</f>
        <v>140.57177290870553</v>
      </c>
      <c r="AS32" s="77">
        <f t="shared" ref="AS32:AT32" si="47">+SUM(AS21:AS28)</f>
        <v>4.4111720318386558</v>
      </c>
      <c r="AT32" s="77">
        <f t="shared" si="47"/>
        <v>4.5399831942530139E-2</v>
      </c>
      <c r="AU32" s="77">
        <f>+SUM(AU21:AU28)</f>
        <v>43.398549885976323</v>
      </c>
      <c r="AV32" s="77">
        <f t="shared" ref="AV32:AW32" si="48">+SUM(AV21:AV28)</f>
        <v>1.2858020773090779</v>
      </c>
      <c r="AW32" s="77">
        <f t="shared" si="48"/>
        <v>1.4325989878857142E-2</v>
      </c>
      <c r="AY32" s="77">
        <f>+SUM(AY21:AY28)</f>
        <v>666.29288840736513</v>
      </c>
      <c r="AZ32" s="77">
        <f t="shared" ref="AZ32:BA32" si="49">+SUM(AZ21:AZ28)</f>
        <v>42.127853282159151</v>
      </c>
      <c r="BA32" s="77">
        <f t="shared" si="49"/>
        <v>0.60659992926890605</v>
      </c>
      <c r="BB32" s="77">
        <f>+SUM(BB21:BB28)</f>
        <v>0.55777491456724715</v>
      </c>
      <c r="BC32" s="77">
        <f t="shared" ref="BC32:BD32" si="50">+SUM(BC21:BC28)</f>
        <v>0.10789317192850501</v>
      </c>
      <c r="BD32" s="77">
        <f t="shared" si="50"/>
        <v>1.3016579548780088E-2</v>
      </c>
    </row>
    <row r="33" spans="1:56" ht="17.25" customHeight="1" thickBot="1" x14ac:dyDescent="0.4">
      <c r="A33" s="79" t="s">
        <v>439</v>
      </c>
      <c r="B33" s="79"/>
      <c r="C33" s="80">
        <f>+SUM(C6:C28)-C20</f>
        <v>35929.659355318334</v>
      </c>
      <c r="D33" s="92">
        <f>+SUM(D6:D28)-D20</f>
        <v>100.00000000000003</v>
      </c>
      <c r="E33" s="92">
        <f>+SUM(E6:E28)-E20</f>
        <v>99.999999999999986</v>
      </c>
      <c r="F33" s="92">
        <f>+SUM(F6:F28)-F20</f>
        <v>100.00000000000004</v>
      </c>
      <c r="G33" s="81"/>
      <c r="H33" s="80">
        <f>+SUM(H6:H28)-H20</f>
        <v>89287.881352823111</v>
      </c>
      <c r="I33" s="92">
        <f>+SUM(I6:I28)-I20</f>
        <v>100</v>
      </c>
      <c r="J33" s="92">
        <f>+SUM(J6:J28)-J20</f>
        <v>99.999999999999972</v>
      </c>
      <c r="K33" s="92">
        <f>+SUM(K6:K28)-K20</f>
        <v>100.00000000000001</v>
      </c>
      <c r="L33" s="81"/>
      <c r="M33" s="93">
        <f t="shared" si="4"/>
        <v>24670.728265968333</v>
      </c>
      <c r="N33" s="92">
        <f t="shared" si="5"/>
        <v>100</v>
      </c>
      <c r="O33" s="92">
        <f t="shared" si="6"/>
        <v>100</v>
      </c>
      <c r="P33" s="92">
        <f t="shared" si="7"/>
        <v>100</v>
      </c>
      <c r="Q33" s="81"/>
      <c r="R33" s="93">
        <f t="shared" si="8"/>
        <v>13691.889962604335</v>
      </c>
      <c r="S33" s="92">
        <f t="shared" si="9"/>
        <v>100</v>
      </c>
      <c r="T33" s="92">
        <f t="shared" si="10"/>
        <v>100</v>
      </c>
      <c r="U33" s="92">
        <f t="shared" si="11"/>
        <v>100</v>
      </c>
      <c r="V33" s="81"/>
      <c r="W33" s="93">
        <f t="shared" si="12"/>
        <v>2960.8884986630983</v>
      </c>
      <c r="X33" s="92">
        <f t="shared" si="13"/>
        <v>100</v>
      </c>
      <c r="Y33" s="92">
        <f t="shared" si="14"/>
        <v>100</v>
      </c>
      <c r="Z33" s="92">
        <f t="shared" si="15"/>
        <v>100</v>
      </c>
      <c r="AH33" s="80">
        <f t="shared" ref="AH33:AM33" si="51">+SUM(AH6:AH28)-AH20</f>
        <v>13196.089415332992</v>
      </c>
      <c r="AI33" s="93">
        <f t="shared" si="51"/>
        <v>96.456434895644378</v>
      </c>
      <c r="AJ33" s="93">
        <f t="shared" si="51"/>
        <v>1.2280169752146914</v>
      </c>
      <c r="AK33" s="80">
        <f t="shared" si="51"/>
        <v>495.80054727134279</v>
      </c>
      <c r="AL33" s="93">
        <f t="shared" si="51"/>
        <v>4.3429214665074882</v>
      </c>
      <c r="AM33" s="93">
        <f t="shared" si="51"/>
        <v>6.1852147758473745E-2</v>
      </c>
      <c r="AN33" s="90"/>
      <c r="AO33" s="80">
        <f t="shared" ref="AO33:AW33" si="52">+SUM(AO6:AO28)-AO20</f>
        <v>213.98562903190589</v>
      </c>
      <c r="AP33" s="93">
        <f t="shared" si="52"/>
        <v>7.3549610599525224</v>
      </c>
      <c r="AQ33" s="93">
        <f t="shared" si="52"/>
        <v>0.34677267592697075</v>
      </c>
      <c r="AR33" s="80">
        <f t="shared" si="52"/>
        <v>2151.694984792352</v>
      </c>
      <c r="AS33" s="93">
        <f t="shared" si="52"/>
        <v>79.448623279588929</v>
      </c>
      <c r="AT33" s="93">
        <f t="shared" si="52"/>
        <v>1.4045668895518131</v>
      </c>
      <c r="AU33" s="80">
        <f t="shared" si="52"/>
        <v>595.2078848388403</v>
      </c>
      <c r="AV33" s="93">
        <f t="shared" si="52"/>
        <v>23.434713633201557</v>
      </c>
      <c r="AW33" s="93">
        <f t="shared" si="52"/>
        <v>0.44814465072286269</v>
      </c>
      <c r="AY33" s="80">
        <f t="shared" ref="AY33:BD33" si="53">+SUM(AY6:AY28)-AY20</f>
        <v>24648.425978071406</v>
      </c>
      <c r="AZ33" s="93">
        <f t="shared" si="53"/>
        <v>1363.4248268693073</v>
      </c>
      <c r="BA33" s="93">
        <f t="shared" si="53"/>
        <v>19.087180926726699</v>
      </c>
      <c r="BB33" s="80">
        <f t="shared" si="53"/>
        <v>22.302287896928149</v>
      </c>
      <c r="BC33" s="93">
        <f t="shared" si="53"/>
        <v>7.3087532647899227</v>
      </c>
      <c r="BD33" s="93">
        <f t="shared" si="53"/>
        <v>1.0734462077550022</v>
      </c>
    </row>
    <row r="34" spans="1:56" ht="12" customHeight="1" x14ac:dyDescent="0.35">
      <c r="A34" s="72" t="s">
        <v>600</v>
      </c>
      <c r="B34" s="72"/>
      <c r="C34" s="72"/>
      <c r="D34" s="82"/>
      <c r="E34" s="82"/>
      <c r="F34" s="82"/>
      <c r="G34" s="83"/>
      <c r="H34" s="72"/>
      <c r="I34" s="82"/>
      <c r="J34" s="82"/>
      <c r="K34" s="82"/>
      <c r="L34" s="83"/>
      <c r="M34" s="83"/>
      <c r="N34" s="84"/>
      <c r="O34" s="84"/>
      <c r="P34" s="84"/>
      <c r="Q34" s="83"/>
      <c r="R34" s="83"/>
      <c r="S34" s="84"/>
      <c r="T34" s="84"/>
      <c r="U34" s="84"/>
      <c r="V34" s="83"/>
      <c r="W34" s="83"/>
      <c r="X34" s="84"/>
      <c r="Y34" s="84"/>
      <c r="Z34" s="84"/>
    </row>
    <row r="35" spans="1:56" ht="12" customHeight="1" x14ac:dyDescent="0.35">
      <c r="A35" s="83" t="s">
        <v>389</v>
      </c>
      <c r="C35" s="85"/>
      <c r="D35" s="85"/>
      <c r="E35" s="85"/>
      <c r="F35" s="85"/>
    </row>
    <row r="36" spans="1:56" ht="12" customHeight="1" x14ac:dyDescent="0.35">
      <c r="A36" s="66" t="s">
        <v>445</v>
      </c>
      <c r="C36" s="85"/>
      <c r="D36" s="85"/>
      <c r="E36" s="85"/>
      <c r="F36" s="85"/>
    </row>
    <row r="37" spans="1:56" ht="12" customHeight="1" x14ac:dyDescent="0.35">
      <c r="A37" s="66" t="s">
        <v>446</v>
      </c>
      <c r="C37" s="85"/>
      <c r="D37" s="85"/>
      <c r="E37" s="85"/>
      <c r="F37" s="85"/>
    </row>
    <row r="38" spans="1:56" ht="12" customHeight="1" x14ac:dyDescent="0.35">
      <c r="A38" s="66" t="s">
        <v>431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1:56" ht="12" customHeight="1" x14ac:dyDescent="0.35">
      <c r="A39" s="66" t="s">
        <v>444</v>
      </c>
      <c r="C39" s="85"/>
      <c r="D39" s="85"/>
      <c r="E39" s="85"/>
      <c r="F39" s="85"/>
    </row>
    <row r="40" spans="1:56" ht="12" customHeight="1" x14ac:dyDescent="0.35">
      <c r="A40" s="66" t="s">
        <v>447</v>
      </c>
      <c r="B40" s="85"/>
      <c r="C40" s="85"/>
      <c r="D40" s="85"/>
      <c r="E40" s="85"/>
      <c r="F40" s="85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56" ht="12" customHeight="1" x14ac:dyDescent="0.35">
      <c r="A41" s="83" t="s">
        <v>432</v>
      </c>
    </row>
  </sheetData>
  <mergeCells count="13">
    <mergeCell ref="AY2:BA2"/>
    <mergeCell ref="BB2:BD2"/>
    <mergeCell ref="A3:B3"/>
    <mergeCell ref="AK2:AM2"/>
    <mergeCell ref="AH2:AJ2"/>
    <mergeCell ref="AR2:AT2"/>
    <mergeCell ref="AO2:AQ2"/>
    <mergeCell ref="AU2:AW2"/>
    <mergeCell ref="C2:F2"/>
    <mergeCell ref="H2:K2"/>
    <mergeCell ref="M2:P2"/>
    <mergeCell ref="R2:U2"/>
    <mergeCell ref="W2: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796875" defaultRowHeight="10" x14ac:dyDescent="0.35"/>
  <cols>
    <col min="1" max="1" width="2.81640625" style="66" customWidth="1"/>
    <col min="2" max="2" width="17.1796875" style="66" customWidth="1"/>
    <col min="3" max="6" width="9.453125" style="66" customWidth="1"/>
    <col min="7" max="7" width="3" style="66" customWidth="1"/>
    <col min="8" max="11" width="9.453125" style="66" customWidth="1"/>
    <col min="12" max="12" width="3" style="66" customWidth="1"/>
    <col min="13" max="16" width="9.453125" style="66" customWidth="1"/>
    <col min="17" max="17" width="3" style="66" customWidth="1"/>
    <col min="18" max="21" width="9.453125" style="66" customWidth="1"/>
    <col min="22" max="22" width="3" style="66" customWidth="1"/>
    <col min="23" max="26" width="9.453125" style="66" customWidth="1"/>
    <col min="27" max="16384" width="9.1796875" style="66"/>
  </cols>
  <sheetData>
    <row r="1" spans="1:26" ht="15.75" customHeight="1" thickBot="1" x14ac:dyDescent="0.4">
      <c r="A1" s="65" t="s">
        <v>437</v>
      </c>
    </row>
    <row r="2" spans="1:26" ht="18" customHeight="1" x14ac:dyDescent="0.35">
      <c r="A2" s="67"/>
      <c r="B2" s="67"/>
      <c r="C2" s="99" t="s">
        <v>438</v>
      </c>
      <c r="D2" s="100"/>
      <c r="E2" s="100"/>
      <c r="F2" s="100"/>
      <c r="G2" s="68"/>
      <c r="H2" s="99" t="s">
        <v>313</v>
      </c>
      <c r="I2" s="100"/>
      <c r="J2" s="100"/>
      <c r="K2" s="100"/>
      <c r="L2" s="68"/>
      <c r="M2" s="99" t="s">
        <v>316</v>
      </c>
      <c r="N2" s="100"/>
      <c r="O2" s="100"/>
      <c r="P2" s="100"/>
      <c r="Q2" s="68"/>
      <c r="R2" s="99" t="s">
        <v>320</v>
      </c>
      <c r="S2" s="100"/>
      <c r="T2" s="100"/>
      <c r="U2" s="100"/>
      <c r="V2" s="68"/>
      <c r="W2" s="99" t="s">
        <v>591</v>
      </c>
      <c r="X2" s="100"/>
      <c r="Y2" s="100"/>
      <c r="Z2" s="100"/>
    </row>
    <row r="3" spans="1:26" ht="48" customHeight="1" x14ac:dyDescent="0.35">
      <c r="A3" s="102" t="s">
        <v>385</v>
      </c>
      <c r="B3" s="102"/>
      <c r="C3" s="69" t="s">
        <v>427</v>
      </c>
      <c r="D3" s="69" t="s">
        <v>428</v>
      </c>
      <c r="E3" s="69" t="s">
        <v>429</v>
      </c>
      <c r="F3" s="69" t="s">
        <v>430</v>
      </c>
      <c r="G3" s="69"/>
      <c r="H3" s="69" t="s">
        <v>427</v>
      </c>
      <c r="I3" s="69" t="s">
        <v>428</v>
      </c>
      <c r="J3" s="69" t="s">
        <v>429</v>
      </c>
      <c r="K3" s="69" t="s">
        <v>430</v>
      </c>
      <c r="L3" s="69"/>
      <c r="M3" s="69" t="s">
        <v>427</v>
      </c>
      <c r="N3" s="69" t="s">
        <v>428</v>
      </c>
      <c r="O3" s="69" t="s">
        <v>429</v>
      </c>
      <c r="P3" s="69" t="s">
        <v>430</v>
      </c>
      <c r="Q3" s="69"/>
      <c r="R3" s="69" t="s">
        <v>427</v>
      </c>
      <c r="S3" s="69" t="s">
        <v>428</v>
      </c>
      <c r="T3" s="69" t="s">
        <v>429</v>
      </c>
      <c r="U3" s="69" t="s">
        <v>430</v>
      </c>
      <c r="V3" s="69"/>
      <c r="W3" s="69" t="s">
        <v>427</v>
      </c>
      <c r="X3" s="69" t="s">
        <v>428</v>
      </c>
      <c r="Y3" s="69" t="s">
        <v>429</v>
      </c>
      <c r="Z3" s="69" t="s">
        <v>430</v>
      </c>
    </row>
    <row r="4" spans="1:26" ht="11.25" customHeight="1" x14ac:dyDescent="0.35">
      <c r="A4" s="70"/>
      <c r="B4" s="70"/>
      <c r="C4" s="70" t="s">
        <v>451</v>
      </c>
      <c r="D4" s="71" t="s">
        <v>391</v>
      </c>
      <c r="E4" s="71" t="s">
        <v>391</v>
      </c>
      <c r="F4" s="71" t="s">
        <v>391</v>
      </c>
      <c r="G4" s="70"/>
      <c r="H4" s="70" t="s">
        <v>451</v>
      </c>
      <c r="I4" s="71" t="s">
        <v>391</v>
      </c>
      <c r="J4" s="71" t="s">
        <v>391</v>
      </c>
      <c r="K4" s="71" t="s">
        <v>391</v>
      </c>
      <c r="L4" s="70"/>
      <c r="M4" s="70" t="s">
        <v>451</v>
      </c>
      <c r="N4" s="71" t="s">
        <v>391</v>
      </c>
      <c r="O4" s="71" t="s">
        <v>391</v>
      </c>
      <c r="P4" s="71" t="s">
        <v>391</v>
      </c>
      <c r="Q4" s="70"/>
      <c r="R4" s="70" t="s">
        <v>451</v>
      </c>
      <c r="S4" s="71" t="s">
        <v>391</v>
      </c>
      <c r="T4" s="71" t="s">
        <v>391</v>
      </c>
      <c r="U4" s="71" t="s">
        <v>391</v>
      </c>
      <c r="V4" s="70"/>
      <c r="W4" s="70" t="s">
        <v>451</v>
      </c>
      <c r="X4" s="71" t="s">
        <v>391</v>
      </c>
      <c r="Y4" s="71" t="s">
        <v>391</v>
      </c>
      <c r="Z4" s="71" t="s">
        <v>391</v>
      </c>
    </row>
    <row r="5" spans="1:26" ht="11.25" customHeight="1" x14ac:dyDescent="0.35">
      <c r="A5" s="66" t="s">
        <v>386</v>
      </c>
      <c r="C5" s="72"/>
      <c r="D5" s="73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6" ht="11.25" customHeight="1" x14ac:dyDescent="0.35">
      <c r="A6" s="74"/>
      <c r="B6" s="74" t="s">
        <v>365</v>
      </c>
      <c r="C6" s="75">
        <f>+'Summary-total'!$H$7*1000</f>
        <v>7051.2847068249339</v>
      </c>
      <c r="D6" s="76">
        <f t="shared" ref="D6:D11" si="0">+C6/C$33*100</f>
        <v>19.62524786860023</v>
      </c>
      <c r="E6" s="76">
        <f>+'Summary-hc1.9'!$H$7/'Summary-hc1.9'!$Z$7*100</f>
        <v>20.5509312174065</v>
      </c>
      <c r="F6" s="76">
        <f>+'Summary-gap1.9'!$H$7/'Summary-gap1.9'!$Z$7*100</f>
        <v>21.000714976364211</v>
      </c>
      <c r="G6" s="76"/>
      <c r="H6" s="75">
        <f>+'Summary-total'!$H$3*1000</f>
        <v>362.40852771982833</v>
      </c>
      <c r="I6" s="88">
        <f t="shared" ref="I6:I11" si="1">+H6/H$33*100</f>
        <v>15.365854107703553</v>
      </c>
      <c r="J6" s="88">
        <f>+'Summary-hc1.9'!$H$3/'Summary-hc1.9'!$Z$3*100</f>
        <v>14.205815491522205</v>
      </c>
      <c r="K6" s="88">
        <f>+'Summary-gap1.9'!$H$3/'Summary-gap1.9'!$Z$3*100</f>
        <v>13.146395682668684</v>
      </c>
      <c r="L6" s="76"/>
      <c r="M6" s="75">
        <f>+'Summary-total'!$H$4*1000</f>
        <v>210.02267784672568</v>
      </c>
      <c r="N6" s="88">
        <f t="shared" ref="N6:N11" si="2">+M6/M$33*100</f>
        <v>5.4146496221086782</v>
      </c>
      <c r="O6" s="88">
        <f>+'Summary-hc1.9'!$H$4/'Summary-hc1.9'!$Z$4*100</f>
        <v>5.0551986864945029</v>
      </c>
      <c r="P6" s="88">
        <f>+'Summary-gap1.9'!$H$4/'Summary-gap1.9'!$Z$4*100</f>
        <v>5.7428295551664865</v>
      </c>
      <c r="Q6" s="76"/>
      <c r="R6" s="75">
        <f>+'Summary-total'!$H$5*1000</f>
        <v>220.40299285532856</v>
      </c>
      <c r="S6" s="88">
        <f t="shared" ref="S6:S11" si="3">+R6/R$33*100</f>
        <v>11.245629854576004</v>
      </c>
      <c r="T6" s="88">
        <f>+'Summary-hc1.9'!$H$5/'Summary-hc1.9'!$Z$5*100</f>
        <v>16.197633772935983</v>
      </c>
      <c r="U6" s="88">
        <f>+'Summary-gap1.9'!$H$5/'Summary-gap1.9'!$Z$5*100</f>
        <v>22.161934110789637</v>
      </c>
      <c r="V6" s="76"/>
      <c r="W6" s="75">
        <f>+'Summary-total'!$H$6*1000</f>
        <v>6258.4505084030507</v>
      </c>
      <c r="X6" s="88">
        <f t="shared" ref="X6:X11" si="4">+W6/W$33*100</f>
        <v>22.567253112564721</v>
      </c>
      <c r="Y6" s="88">
        <f>+'Summary-hc1.9'!$H$6/'Summary-hc1.9'!$Z$6*100</f>
        <v>22.239676885918982</v>
      </c>
      <c r="Z6" s="88">
        <f>+'Summary-gap1.9'!$H$6/'Summary-gap1.9'!$Z$6*100</f>
        <v>21.971591171787626</v>
      </c>
    </row>
    <row r="7" spans="1:26" ht="11.25" customHeight="1" x14ac:dyDescent="0.35">
      <c r="A7" s="74"/>
      <c r="B7" s="74" t="s">
        <v>361</v>
      </c>
      <c r="C7" s="77">
        <f>+'Summary-total'!$D$7*1000</f>
        <v>5419.6932129677525</v>
      </c>
      <c r="D7" s="76">
        <f t="shared" si="0"/>
        <v>15.084176444232069</v>
      </c>
      <c r="E7" s="78">
        <f>+'Summary-hc1.9'!$D$7/'Summary-hc1.9'!$Z$7*100</f>
        <v>12.154718279362786</v>
      </c>
      <c r="F7" s="78">
        <f>+'Summary-gap1.9'!$D$7/'Summary-gap1.9'!$Z$7*100</f>
        <v>10.918764031132781</v>
      </c>
      <c r="G7" s="78"/>
      <c r="H7" s="77">
        <f>+'Summary-total'!$D$3*1000</f>
        <v>542.96113234292659</v>
      </c>
      <c r="I7" s="88">
        <f t="shared" si="1"/>
        <v>23.021151290857055</v>
      </c>
      <c r="J7" s="89">
        <f>+'Summary-hc1.9'!$D$3/'Summary-hc1.9'!$Z$3*100</f>
        <v>21.117598394197902</v>
      </c>
      <c r="K7" s="89">
        <f>+'Summary-gap1.9'!$D$3/'Summary-gap1.9'!$Z$3*100</f>
        <v>16.977673554883076</v>
      </c>
      <c r="L7" s="78"/>
      <c r="M7" s="77">
        <f>+'Summary-total'!$D$4*1000</f>
        <v>1091.8699724225794</v>
      </c>
      <c r="N7" s="88">
        <f t="shared" si="2"/>
        <v>28.149785509755148</v>
      </c>
      <c r="O7" s="89">
        <f>+'Summary-hc1.9'!$D$4/'Summary-hc1.9'!$Z$4*100</f>
        <v>26.37314563381889</v>
      </c>
      <c r="P7" s="89">
        <f>+'Summary-gap1.9'!$D$4/'Summary-gap1.9'!$Z$4*100</f>
        <v>30.252851085646608</v>
      </c>
      <c r="Q7" s="78"/>
      <c r="R7" s="77">
        <f>+'Summary-total'!$D$5*1000</f>
        <v>1042.6347982919567</v>
      </c>
      <c r="S7" s="88">
        <f t="shared" si="3"/>
        <v>53.198392921951587</v>
      </c>
      <c r="T7" s="89">
        <f>+'Summary-hc1.9'!$D$5/'Summary-hc1.9'!$Z$5*100</f>
        <v>48.61951533849961</v>
      </c>
      <c r="U7" s="89">
        <f>+'Summary-gap1.9'!$D$5/'Summary-gap1.9'!$Z$5*100</f>
        <v>43.489796563343916</v>
      </c>
      <c r="V7" s="78"/>
      <c r="W7" s="77">
        <f>+'Summary-total'!$D$6*1000</f>
        <v>2742.2273099102904</v>
      </c>
      <c r="X7" s="88">
        <f t="shared" si="4"/>
        <v>9.8881564553146681</v>
      </c>
      <c r="Y7" s="89">
        <f>+'Summary-hc1.9'!$D$6/'Summary-hc1.9'!$Z$6*100</f>
        <v>8.9645790184086511</v>
      </c>
      <c r="Z7" s="89">
        <f>+'Summary-gap1.9'!$D$6/'Summary-gap1.9'!$Z$6*100</f>
        <v>8.3762791345318437</v>
      </c>
    </row>
    <row r="8" spans="1:26" ht="11.25" customHeight="1" x14ac:dyDescent="0.35">
      <c r="A8" s="74"/>
      <c r="B8" s="74" t="s">
        <v>359</v>
      </c>
      <c r="C8" s="77">
        <f>+'Summary-total'!$C$7*1000</f>
        <v>1023.241525213205</v>
      </c>
      <c r="D8" s="76">
        <f t="shared" si="0"/>
        <v>2.8479021053166318</v>
      </c>
      <c r="E8" s="78">
        <f>+'Summary-hc1.9'!$C$7/'Summary-hc1.9'!$Z$7*100</f>
        <v>2.1451848169112049</v>
      </c>
      <c r="F8" s="78">
        <f>+'Summary-gap1.9'!$C$7/'Summary-gap1.9'!$Z$7*100</f>
        <v>1.6431092198212678</v>
      </c>
      <c r="G8" s="78"/>
      <c r="H8" s="77">
        <f>+'Summary-total'!$C$3*1000</f>
        <v>25.193275034694331</v>
      </c>
      <c r="I8" s="88">
        <f t="shared" si="1"/>
        <v>1.0681762681303018</v>
      </c>
      <c r="J8" s="89">
        <f>+'Summary-hc1.9'!$C$3/'Summary-hc1.9'!$Z$3*100</f>
        <v>1.0801234134402742</v>
      </c>
      <c r="K8" s="89">
        <f>+'Summary-gap1.9'!$C$3/'Summary-gap1.9'!$Z$3*100</f>
        <v>1.056194073542442</v>
      </c>
      <c r="L8" s="78"/>
      <c r="M8" s="77">
        <f>+'Summary-total'!$C$4*1000</f>
        <v>435.13115259085413</v>
      </c>
      <c r="N8" s="88">
        <f t="shared" si="2"/>
        <v>11.218230122097808</v>
      </c>
      <c r="O8" s="89">
        <f>+'Summary-hc1.9'!$C$4/'Summary-hc1.9'!$Z$4*100</f>
        <v>13.036942868249616</v>
      </c>
      <c r="P8" s="89">
        <f>+'Summary-gap1.9'!$C$4/'Summary-gap1.9'!$Z$4*100</f>
        <v>11.597235449357706</v>
      </c>
      <c r="Q8" s="78"/>
      <c r="R8" s="77">
        <f>+'Summary-total'!$C$5*1000</f>
        <v>218.52313761671249</v>
      </c>
      <c r="S8" s="88">
        <f t="shared" si="3"/>
        <v>11.14971393292816</v>
      </c>
      <c r="T8" s="89">
        <f>+'Summary-hc1.9'!$C$5/'Summary-hc1.9'!$Z$5*100</f>
        <v>6.5321145234903986</v>
      </c>
      <c r="U8" s="89">
        <f>+'Summary-gap1.9'!$C$5/'Summary-gap1.9'!$Z$5*100</f>
        <v>2.502194441329471</v>
      </c>
      <c r="V8" s="78"/>
      <c r="W8" s="77">
        <f>+'Summary-total'!$C$6*1000</f>
        <v>344.39395997094414</v>
      </c>
      <c r="X8" s="88">
        <f t="shared" si="4"/>
        <v>1.2418450309173963</v>
      </c>
      <c r="Y8" s="89">
        <f>+'Summary-hc1.9'!$C$6/'Summary-hc1.9'!$Z$6*100</f>
        <v>1.2934182861929564</v>
      </c>
      <c r="Z8" s="89">
        <f>+'Summary-gap1.9'!$C$6/'Summary-gap1.9'!$Z$6*100</f>
        <v>1.3272504577340765</v>
      </c>
    </row>
    <row r="9" spans="1:26" ht="11.25" customHeight="1" x14ac:dyDescent="0.35">
      <c r="A9" s="74"/>
      <c r="B9" s="74" t="s">
        <v>362</v>
      </c>
      <c r="C9" s="77">
        <f>+'Summary-total'!$E$7*1000</f>
        <v>5412.0425427878636</v>
      </c>
      <c r="D9" s="76">
        <f t="shared" si="0"/>
        <v>15.062882977171252</v>
      </c>
      <c r="E9" s="78">
        <f>+'Summary-hc1.9'!$E$7/'Summary-hc1.9'!$Z$7*100</f>
        <v>16.03019333860524</v>
      </c>
      <c r="F9" s="78">
        <f>+'Summary-gap1.9'!$E$7/'Summary-gap1.9'!$Z$7*100</f>
        <v>16.270640119392183</v>
      </c>
      <c r="G9" s="78"/>
      <c r="H9" s="77">
        <f>+'Summary-total'!$E$3*1000</f>
        <v>127.01265846353679</v>
      </c>
      <c r="I9" s="88">
        <f t="shared" si="1"/>
        <v>5.3852429799639756</v>
      </c>
      <c r="J9" s="89">
        <f>+'Summary-hc1.9'!$E$3/'Summary-hc1.9'!$Z$3*100</f>
        <v>4.7870250355722268</v>
      </c>
      <c r="K9" s="89">
        <f>+'Summary-gap1.9'!$E$3/'Summary-gap1.9'!$Z$3*100</f>
        <v>3.1515885522128717</v>
      </c>
      <c r="L9" s="78"/>
      <c r="M9" s="77">
        <f>+'Summary-total'!$E$4*1000</f>
        <v>510.01095847589693</v>
      </c>
      <c r="N9" s="88">
        <f t="shared" si="2"/>
        <v>13.148725994238402</v>
      </c>
      <c r="O9" s="89">
        <f>+'Summary-hc1.9'!$E$4/'Summary-hc1.9'!$Z$4*100</f>
        <v>12.113045518980829</v>
      </c>
      <c r="P9" s="89">
        <f>+'Summary-gap1.9'!$E$4/'Summary-gap1.9'!$Z$4*100</f>
        <v>9.1277114838280848</v>
      </c>
      <c r="Q9" s="78"/>
      <c r="R9" s="77">
        <f>+'Summary-total'!$E$5*1000</f>
        <v>24.777562806316958</v>
      </c>
      <c r="S9" s="88">
        <f t="shared" si="3"/>
        <v>1.2642264808139307</v>
      </c>
      <c r="T9" s="89">
        <f>+'Summary-hc1.9'!$E$5/'Summary-hc1.9'!$Z$5*100</f>
        <v>1.0447309026773017</v>
      </c>
      <c r="U9" s="89">
        <f>+'Summary-gap1.9'!$E$5/'Summary-gap1.9'!$Z$5*100</f>
        <v>0.81790280154144113</v>
      </c>
      <c r="V9" s="78"/>
      <c r="W9" s="77">
        <f>+'Summary-total'!$E$6*1000</f>
        <v>4750.2413630421133</v>
      </c>
      <c r="X9" s="88">
        <f t="shared" si="4"/>
        <v>17.128824305890323</v>
      </c>
      <c r="Y9" s="89">
        <f>+'Summary-hc1.9'!$E$6/'Summary-hc1.9'!$Z$6*100</f>
        <v>17.748982676223481</v>
      </c>
      <c r="Z9" s="89">
        <f>+'Summary-gap1.9'!$E$6/'Summary-gap1.9'!$Z$6*100</f>
        <v>18.116554060716691</v>
      </c>
    </row>
    <row r="10" spans="1:26" ht="11.25" customHeight="1" x14ac:dyDescent="0.35">
      <c r="A10" s="74"/>
      <c r="B10" s="74" t="s">
        <v>363</v>
      </c>
      <c r="C10" s="77">
        <f>+'Summary-total'!$F$7*1000</f>
        <v>4383.0662463217022</v>
      </c>
      <c r="D10" s="76">
        <f t="shared" si="0"/>
        <v>12.19901976519273</v>
      </c>
      <c r="E10" s="78">
        <f>+'Summary-hc1.9'!$F$7/'Summary-hc1.9'!$Z$7*100</f>
        <v>13.001461916058693</v>
      </c>
      <c r="F10" s="78">
        <f>+'Summary-gap1.9'!$F$7/'Summary-gap1.9'!$Z$7*100</f>
        <v>13.10133386587653</v>
      </c>
      <c r="G10" s="78"/>
      <c r="H10" s="77">
        <f>+'Summary-total'!$F$3*1000</f>
        <v>121.57835598415062</v>
      </c>
      <c r="I10" s="88">
        <f t="shared" si="1"/>
        <v>5.1548325655050364</v>
      </c>
      <c r="J10" s="89">
        <f>+'Summary-hc1.9'!$F$3/'Summary-hc1.9'!$Z$3*100</f>
        <v>5.2833461631088623</v>
      </c>
      <c r="K10" s="89">
        <f>+'Summary-gap1.9'!$F$3/'Summary-gap1.9'!$Z$3*100</f>
        <v>4.3505456548686867</v>
      </c>
      <c r="L10" s="78"/>
      <c r="M10" s="77">
        <f>+'Summary-total'!$F$4*1000</f>
        <v>443.90100519344662</v>
      </c>
      <c r="N10" s="88">
        <f t="shared" si="2"/>
        <v>11.444327987182792</v>
      </c>
      <c r="O10" s="89">
        <f>+'Summary-hc1.9'!$F$4/'Summary-hc1.9'!$Z$4*100</f>
        <v>11.854856934071712</v>
      </c>
      <c r="P10" s="89">
        <f>+'Summary-gap1.9'!$F$4/'Summary-gap1.9'!$Z$4*100</f>
        <v>9.8548248586525133</v>
      </c>
      <c r="Q10" s="78"/>
      <c r="R10" s="77">
        <f>+'Summary-total'!$F$5*1000</f>
        <v>27.868553529387107</v>
      </c>
      <c r="S10" s="88">
        <f t="shared" si="3"/>
        <v>1.4219382119717354</v>
      </c>
      <c r="T10" s="89">
        <f>+'Summary-hc1.9'!$F$5/'Summary-hc1.9'!$Z$5*100</f>
        <v>1.1378011742283307</v>
      </c>
      <c r="U10" s="89">
        <f>+'Summary-gap1.9'!$F$5/'Summary-gap1.9'!$Z$5*100</f>
        <v>0.7911562875264585</v>
      </c>
      <c r="V10" s="78"/>
      <c r="W10" s="77">
        <f>+'Summary-total'!$F$6*1000</f>
        <v>3789.718331614718</v>
      </c>
      <c r="X10" s="88">
        <f t="shared" si="4"/>
        <v>13.665288668504406</v>
      </c>
      <c r="Y10" s="89">
        <f>+'Summary-hc1.9'!$F$6/'Summary-hc1.9'!$Z$6*100</f>
        <v>14.145927846859749</v>
      </c>
      <c r="Z10" s="89">
        <f>+'Summary-gap1.9'!$F$6/'Summary-gap1.9'!$Z$6*100</f>
        <v>14.377316415958784</v>
      </c>
    </row>
    <row r="11" spans="1:26" ht="11.25" customHeight="1" x14ac:dyDescent="0.35">
      <c r="A11" s="74"/>
      <c r="B11" s="74" t="s">
        <v>364</v>
      </c>
      <c r="C11" s="77">
        <f>+'Summary-total'!$G$7*1000</f>
        <v>156.57937796125273</v>
      </c>
      <c r="D11" s="76">
        <f t="shared" si="0"/>
        <v>0.43579421784324746</v>
      </c>
      <c r="E11" s="78">
        <f>+'Summary-hc1.9'!$G$7/'Summary-hc1.9'!$Z$7*100</f>
        <v>0.32392048192633338</v>
      </c>
      <c r="F11" s="78">
        <f>+'Summary-gap1.9'!$G$7/'Summary-gap1.9'!$Z$7*100</f>
        <v>0.3000634913964616</v>
      </c>
      <c r="G11" s="78"/>
      <c r="H11" s="77">
        <f>+'Summary-total'!$G$3*1000</f>
        <v>36.30026226323313</v>
      </c>
      <c r="I11" s="88">
        <f t="shared" si="1"/>
        <v>1.5391043293535038</v>
      </c>
      <c r="J11" s="89">
        <f>+'Summary-hc1.9'!$G$3/'Summary-hc1.9'!$Z$3*100</f>
        <v>1.5403339016785609</v>
      </c>
      <c r="K11" s="89">
        <f>+'Summary-gap1.9'!$G$3/'Summary-gap1.9'!$Z$3*100</f>
        <v>1.3825730712340738</v>
      </c>
      <c r="L11" s="78"/>
      <c r="M11" s="77">
        <f>+'Summary-total'!$G$4*1000</f>
        <v>83.931298211455214</v>
      </c>
      <c r="N11" s="88">
        <f t="shared" si="2"/>
        <v>2.1638547646526538</v>
      </c>
      <c r="O11" s="89">
        <f>+'Summary-hc1.9'!$G$4/'Summary-hc1.9'!$Z$4*100</f>
        <v>2.0277752958945694</v>
      </c>
      <c r="P11" s="89">
        <f>+'Summary-gap1.9'!$G$4/'Summary-gap1.9'!$Z$4*100</f>
        <v>2.3195867347246613</v>
      </c>
      <c r="Q11" s="78"/>
      <c r="R11" s="77">
        <f>+'Summary-total'!$G$5*1000</f>
        <v>20.852481170305992</v>
      </c>
      <c r="S11" s="88">
        <f t="shared" si="3"/>
        <v>1.0639568989187964</v>
      </c>
      <c r="T11" s="89">
        <f>+'Summary-hc1.9'!$G$5/'Summary-hc1.9'!$Z$5*100</f>
        <v>1.9650496470550112</v>
      </c>
      <c r="U11" s="89">
        <f>+'Summary-gap1.9'!$G$5/'Summary-gap1.9'!$Z$5*100</f>
        <v>2.762525844424502</v>
      </c>
      <c r="V11" s="78"/>
      <c r="W11" s="77">
        <f>+'Summary-total'!$G$6*1000</f>
        <v>15.495336316258403</v>
      </c>
      <c r="X11" s="88">
        <f t="shared" si="4"/>
        <v>5.5874401538176931E-2</v>
      </c>
      <c r="Y11" s="89">
        <f>+'Summary-hc1.9'!$G$6/'Summary-hc1.9'!$Z$6*100</f>
        <v>5.0587183438222799E-2</v>
      </c>
      <c r="Z11" s="89">
        <f>+'Summary-gap1.9'!$G$6/'Summary-gap1.9'!$Z$6*100</f>
        <v>4.7195337637703977E-2</v>
      </c>
    </row>
    <row r="12" spans="1:26" ht="11.25" customHeight="1" x14ac:dyDescent="0.35">
      <c r="A12" s="74" t="s">
        <v>443</v>
      </c>
      <c r="B12" s="74"/>
      <c r="C12" s="77"/>
      <c r="D12" s="76"/>
      <c r="E12" s="78"/>
      <c r="F12" s="78"/>
      <c r="G12" s="78"/>
      <c r="H12" s="77"/>
      <c r="I12" s="88"/>
      <c r="J12" s="89"/>
      <c r="K12" s="89"/>
      <c r="L12" s="78"/>
      <c r="M12" s="77"/>
      <c r="N12" s="88"/>
      <c r="O12" s="89"/>
      <c r="P12" s="89"/>
      <c r="Q12" s="78"/>
      <c r="R12" s="77"/>
      <c r="S12" s="88"/>
      <c r="T12" s="89"/>
      <c r="U12" s="89"/>
      <c r="V12" s="78"/>
      <c r="W12" s="77"/>
      <c r="X12" s="88"/>
      <c r="Y12" s="89"/>
      <c r="Z12" s="89"/>
    </row>
    <row r="13" spans="1:26" ht="11.25" customHeight="1" x14ac:dyDescent="0.35">
      <c r="A13" s="74"/>
      <c r="B13" s="74" t="s">
        <v>367</v>
      </c>
      <c r="C13" s="77">
        <f>+'Summary-total'!$L$7*1000</f>
        <v>231.12852034069559</v>
      </c>
      <c r="D13" s="76">
        <f t="shared" ref="D13:D18" si="5">+C13/C$33*100</f>
        <v>0.64328057790640802</v>
      </c>
      <c r="E13" s="78">
        <f>+'Summary-hc1.9'!$L$7/'Summary-hc1.9'!$Z$7*100</f>
        <v>0.5088073577345783</v>
      </c>
      <c r="F13" s="78">
        <f>+'Summary-gap1.9'!$L$7/'Summary-gap1.9'!$Z$7*100</f>
        <v>0.47143268206285133</v>
      </c>
      <c r="G13" s="78"/>
      <c r="H13" s="77">
        <f>+'Summary-total'!$L$3*1000</f>
        <v>38.74684858045979</v>
      </c>
      <c r="I13" s="88">
        <f t="shared" ref="I13:I18" si="6">+H13/H$33*100</f>
        <v>1.642837783554868</v>
      </c>
      <c r="J13" s="89">
        <f>+'Summary-hc1.9'!$L$3/'Summary-hc1.9'!$Z$3*100</f>
        <v>1.5036868375970589</v>
      </c>
      <c r="K13" s="89">
        <f>+'Summary-gap1.9'!$L$3/'Summary-gap1.9'!$Z$3*100</f>
        <v>1.4678419291292082</v>
      </c>
      <c r="L13" s="78"/>
      <c r="M13" s="77">
        <f>+'Summary-total'!$L$4*1000</f>
        <v>51.790974148105775</v>
      </c>
      <c r="N13" s="88">
        <f t="shared" ref="N13:N18" si="7">+M13/M$33*100</f>
        <v>1.3352366586066422</v>
      </c>
      <c r="O13" s="89">
        <f>+'Summary-hc1.9'!$L$4/'Summary-hc1.9'!$Z$4*100</f>
        <v>1.2427974976529039</v>
      </c>
      <c r="P13" s="89">
        <f>+'Summary-gap1.9'!$L$4/'Summary-gap1.9'!$Z$4*100</f>
        <v>1.3838163007658812</v>
      </c>
      <c r="Q13" s="78"/>
      <c r="R13" s="77">
        <f>+'Summary-total'!$L$5*1000</f>
        <v>51.341069449870453</v>
      </c>
      <c r="S13" s="88">
        <f t="shared" ref="S13:S18" si="8">+R13/R$33*100</f>
        <v>2.6195772384556553</v>
      </c>
      <c r="T13" s="89">
        <f>+'Summary-hc1.9'!$L$5/'Summary-hc1.9'!$Z$5*100</f>
        <v>2.2898159694212912</v>
      </c>
      <c r="U13" s="89">
        <f>+'Summary-gap1.9'!$L$5/'Summary-gap1.9'!$Z$5*100</f>
        <v>2.005852663929983</v>
      </c>
      <c r="V13" s="78"/>
      <c r="W13" s="77">
        <f>+'Summary-total'!$L$6*1000</f>
        <v>89.249628162259569</v>
      </c>
      <c r="X13" s="88">
        <f t="shared" ref="X13:X18" si="9">+W13/W$33*100</f>
        <v>0.32182389973935144</v>
      </c>
      <c r="Y13" s="89">
        <f>+'Summary-hc1.9'!$L$6/'Summary-hc1.9'!$Z$6*100</f>
        <v>0.31067955195204383</v>
      </c>
      <c r="Z13" s="89">
        <f>+'Summary-gap1.9'!$L$6/'Summary-gap1.9'!$Z$6*100</f>
        <v>0.30273627664310027</v>
      </c>
    </row>
    <row r="14" spans="1:26" ht="11.25" customHeight="1" x14ac:dyDescent="0.35">
      <c r="A14" s="74"/>
      <c r="B14" s="74" t="s">
        <v>368</v>
      </c>
      <c r="C14" s="77">
        <f>+'Summary-total'!$J$7*1000</f>
        <v>1719.7208717075293</v>
      </c>
      <c r="D14" s="76">
        <f t="shared" si="5"/>
        <v>4.7863545120223217</v>
      </c>
      <c r="E14" s="78">
        <f>+'Summary-hc1.9'!$J$7/'Summary-hc1.9'!$Z$7*100</f>
        <v>5.1916757455472231</v>
      </c>
      <c r="F14" s="78">
        <f>+'Summary-gap1.9'!$J$7/'Summary-gap1.9'!$Z$7*100</f>
        <v>5.6957765942115097</v>
      </c>
      <c r="G14" s="78"/>
      <c r="H14" s="77">
        <f>+'Summary-total'!$J$3*1000</f>
        <v>312.73288930347189</v>
      </c>
      <c r="I14" s="88">
        <f t="shared" si="6"/>
        <v>13.259643700858856</v>
      </c>
      <c r="J14" s="89">
        <f>+'Summary-hc1.9'!$J$3/'Summary-hc1.9'!$Z$3*100</f>
        <v>15.969407144827308</v>
      </c>
      <c r="K14" s="89">
        <f>+'Summary-gap1.9'!$J$3/'Summary-gap1.9'!$Z$3*100</f>
        <v>20.952154370702882</v>
      </c>
      <c r="L14" s="78"/>
      <c r="M14" s="77">
        <f>+'Summary-total'!$J$4*1000</f>
        <v>84.374362988330475</v>
      </c>
      <c r="N14" s="88">
        <f t="shared" si="7"/>
        <v>2.175277533618718</v>
      </c>
      <c r="O14" s="89">
        <f>+'Summary-hc1.9'!$J$4/'Summary-hc1.9'!$Z$4*100</f>
        <v>2.5572330331558488</v>
      </c>
      <c r="P14" s="89">
        <f>+'Summary-gap1.9'!$J$4/'Summary-gap1.9'!$Z$4*100</f>
        <v>2.9230967215448174</v>
      </c>
      <c r="Q14" s="78"/>
      <c r="R14" s="77">
        <f>+'Summary-total'!$J$5*1000</f>
        <v>71.844790611599052</v>
      </c>
      <c r="S14" s="88">
        <f t="shared" si="8"/>
        <v>3.6657393428767451</v>
      </c>
      <c r="T14" s="89">
        <f>+'Summary-hc1.9'!$J$5/'Summary-hc1.9'!$Z$5*100</f>
        <v>5.399972241369996</v>
      </c>
      <c r="U14" s="89">
        <f>+'Summary-gap1.9'!$J$5/'Summary-gap1.9'!$Z$5*100</f>
        <v>6.8766372327501237</v>
      </c>
      <c r="V14" s="78"/>
      <c r="W14" s="77">
        <f>+'Summary-total'!$J$6*1000</f>
        <v>1250.7688288041281</v>
      </c>
      <c r="X14" s="88">
        <f t="shared" si="9"/>
        <v>4.5101286184224119</v>
      </c>
      <c r="Y14" s="89">
        <f>+'Summary-hc1.9'!$J$6/'Summary-hc1.9'!$Z$6*100</f>
        <v>4.593700822585693</v>
      </c>
      <c r="Z14" s="89">
        <f>+'Summary-gap1.9'!$J$6/'Summary-gap1.9'!$Z$6*100</f>
        <v>4.680401336068754</v>
      </c>
    </row>
    <row r="15" spans="1:26" ht="11.25" customHeight="1" x14ac:dyDescent="0.35">
      <c r="A15" s="74"/>
      <c r="B15" s="74" t="s">
        <v>366</v>
      </c>
      <c r="C15" s="77">
        <f>+'Summary-total'!$I$7*1000</f>
        <v>4960.7818603682636</v>
      </c>
      <c r="D15" s="76">
        <f t="shared" si="5"/>
        <v>13.806927060759804</v>
      </c>
      <c r="E15" s="78">
        <f>+'Summary-hc1.9'!$I$7/'Summary-hc1.9'!$Z$7*100</f>
        <v>15.233664142436126</v>
      </c>
      <c r="F15" s="78">
        <f>+'Summary-gap1.9'!$I$7/'Summary-gap1.9'!$Z$7*100</f>
        <v>15.912489817538559</v>
      </c>
      <c r="G15" s="78"/>
      <c r="H15" s="77">
        <f>+'Summary-total'!$I$3*1000</f>
        <v>41.67689181672278</v>
      </c>
      <c r="I15" s="88">
        <f t="shared" si="6"/>
        <v>1.7670694543186607</v>
      </c>
      <c r="J15" s="89">
        <f>+'Summary-hc1.9'!$I$3/'Summary-hc1.9'!$Z$3*100</f>
        <v>1.5193340466928558</v>
      </c>
      <c r="K15" s="89">
        <f>+'Summary-gap1.9'!$I$3/'Summary-gap1.9'!$Z$3*100</f>
        <v>1.6300802753169399</v>
      </c>
      <c r="L15" s="78"/>
      <c r="M15" s="77">
        <f>+'Summary-total'!$I$4*1000</f>
        <v>63.995718765115605</v>
      </c>
      <c r="N15" s="88">
        <f t="shared" si="7"/>
        <v>1.6498903736528503</v>
      </c>
      <c r="O15" s="89">
        <f>+'Summary-hc1.9'!$I$4/'Summary-hc1.9'!$Z$4*100</f>
        <v>1.5829593340032631</v>
      </c>
      <c r="P15" s="89">
        <f>+'Summary-gap1.9'!$I$4/'Summary-gap1.9'!$Z$4*100</f>
        <v>1.3305029527577841</v>
      </c>
      <c r="Q15" s="78"/>
      <c r="R15" s="77">
        <f>+'Summary-total'!$I$5*1000</f>
        <v>25.646697393134033</v>
      </c>
      <c r="S15" s="88">
        <f t="shared" si="8"/>
        <v>1.3085723661875031</v>
      </c>
      <c r="T15" s="89">
        <f>+'Summary-hc1.9'!$I$5/'Summary-hc1.9'!$Z$5*100</f>
        <v>0.97194270829241247</v>
      </c>
      <c r="U15" s="89">
        <f>+'Summary-gap1.9'!$I$5/'Summary-gap1.9'!$Z$5*100</f>
        <v>0.66543104284069898</v>
      </c>
      <c r="V15" s="78"/>
      <c r="W15" s="77">
        <f>+'Summary-total'!$I$6*1000</f>
        <v>4829.4625523932918</v>
      </c>
      <c r="X15" s="88">
        <f t="shared" si="9"/>
        <v>17.414486808064947</v>
      </c>
      <c r="Y15" s="89">
        <f>+'Summary-hc1.9'!$I$6/'Summary-hc1.9'!$Z$6*100</f>
        <v>17.754533023258961</v>
      </c>
      <c r="Z15" s="89">
        <f>+'Summary-gap1.9'!$I$6/'Summary-gap1.9'!$Z$6*100</f>
        <v>18.065230826181754</v>
      </c>
    </row>
    <row r="16" spans="1:26" ht="11.25" customHeight="1" x14ac:dyDescent="0.35">
      <c r="A16" s="74"/>
      <c r="B16" s="74" t="s">
        <v>387</v>
      </c>
      <c r="C16" s="77">
        <f>+'Summary-total'!$K$7*1000</f>
        <v>243.84853804851087</v>
      </c>
      <c r="D16" s="76">
        <f t="shared" si="5"/>
        <v>0.67868313372254729</v>
      </c>
      <c r="E16" s="78">
        <f>+'Summary-hc1.9'!$K$7/'Summary-hc1.9'!$Z$7*100</f>
        <v>0.59189414184910127</v>
      </c>
      <c r="F16" s="78">
        <f>+'Summary-gap1.9'!$K$7/'Summary-gap1.9'!$Z$7*100</f>
        <v>0.55827920487532923</v>
      </c>
      <c r="G16" s="78"/>
      <c r="H16" s="77">
        <f>+'Summary-total'!$K$3*1000</f>
        <v>38.317472659989903</v>
      </c>
      <c r="I16" s="88">
        <f t="shared" si="6"/>
        <v>1.6246325614183683</v>
      </c>
      <c r="J16" s="89">
        <f>+'Summary-hc1.9'!$K$3/'Summary-hc1.9'!$Z$3*100</f>
        <v>1.4095770281636972</v>
      </c>
      <c r="K16" s="89">
        <f>+'Summary-gap1.9'!$K$3/'Summary-gap1.9'!$Z$3*100</f>
        <v>1.3359371732797305</v>
      </c>
      <c r="L16" s="78"/>
      <c r="M16" s="77">
        <f>+'Summary-total'!$K$4*1000</f>
        <v>38.986043657932179</v>
      </c>
      <c r="N16" s="88">
        <f t="shared" si="7"/>
        <v>1.0051093944911624</v>
      </c>
      <c r="O16" s="89">
        <f>+'Summary-hc1.9'!$K$4/'Summary-hc1.9'!$Z$4*100</f>
        <v>0.94383286775239339</v>
      </c>
      <c r="P16" s="89">
        <f>+'Summary-gap1.9'!$K$4/'Summary-gap1.9'!$Z$4*100</f>
        <v>1.0538481454993145</v>
      </c>
      <c r="Q16" s="78"/>
      <c r="R16" s="77">
        <f>+'Summary-total'!$K$5*1000</f>
        <v>17.064932003464396</v>
      </c>
      <c r="S16" s="88">
        <f t="shared" si="8"/>
        <v>0.87070464115900081</v>
      </c>
      <c r="T16" s="89">
        <f>+'Summary-hc1.9'!$K$5/'Summary-hc1.9'!$Z$5*100</f>
        <v>1.242176317336861</v>
      </c>
      <c r="U16" s="89">
        <f>+'Summary-gap1.9'!$K$5/'Summary-gap1.9'!$Z$5*100</f>
        <v>1.5629653214490586</v>
      </c>
      <c r="V16" s="78"/>
      <c r="W16" s="77">
        <f>+'Summary-total'!$K$6*1000</f>
        <v>149.48008972712441</v>
      </c>
      <c r="X16" s="88">
        <f t="shared" si="9"/>
        <v>0.53900802053664731</v>
      </c>
      <c r="Y16" s="89">
        <f>+'Summary-hc1.9'!$K$6/'Summary-hc1.9'!$Z$6*100</f>
        <v>0.48154376960353384</v>
      </c>
      <c r="Z16" s="89">
        <f>+'Summary-gap1.9'!$K$6/'Summary-gap1.9'!$Z$6*100</f>
        <v>0.4424496531834502</v>
      </c>
    </row>
    <row r="17" spans="1:26" ht="11.25" customHeight="1" x14ac:dyDescent="0.35">
      <c r="A17" s="74"/>
      <c r="B17" s="74" t="s">
        <v>452</v>
      </c>
      <c r="C17" s="77">
        <f>+'Summary-total'!$M$7*1000</f>
        <v>464.73026277162921</v>
      </c>
      <c r="D17" s="76">
        <f t="shared" si="5"/>
        <v>1.2934446669137136</v>
      </c>
      <c r="E17" s="78">
        <f>+'Summary-hc1.9'!$M$7/'Summary-hc1.9'!$Z$7*100</f>
        <v>0.94017025700985113</v>
      </c>
      <c r="F17" s="78">
        <f>+'Summary-gap1.9'!$M$7/'Summary-gap1.9'!$Z$7*100</f>
        <v>0.7143597489047947</v>
      </c>
      <c r="G17" s="78"/>
      <c r="H17" s="77">
        <f>+'Summary-total'!$M$3*1000</f>
        <v>199.89437116390474</v>
      </c>
      <c r="I17" s="88">
        <f t="shared" si="6"/>
        <v>8.4753738097196862</v>
      </c>
      <c r="J17" s="89">
        <f>+'Summary-hc1.9'!$M$3/'Summary-hc1.9'!$Z$3*100</f>
        <v>7.3665230795204479</v>
      </c>
      <c r="K17" s="89">
        <f>+'Summary-gap1.9'!$M$3/'Summary-gap1.9'!$Z$3*100</f>
        <v>5.470075954495929</v>
      </c>
      <c r="L17" s="78"/>
      <c r="M17" s="77">
        <f>+'Summary-total'!$M$4*1000</f>
        <v>73.420554080613456</v>
      </c>
      <c r="N17" s="88">
        <f t="shared" si="7"/>
        <v>1.8928745194732373</v>
      </c>
      <c r="O17" s="89">
        <f>+'Summary-hc1.9'!$M$4/'Summary-hc1.9'!$Z$4*100</f>
        <v>1.7596205237083737</v>
      </c>
      <c r="P17" s="89">
        <f>+'Summary-gap1.9'!$M$4/'Summary-gap1.9'!$Z$4*100</f>
        <v>2.4960873708683371</v>
      </c>
      <c r="Q17" s="78"/>
      <c r="R17" s="77">
        <f>+'Summary-total'!$M$5*1000</f>
        <v>47.052828970273204</v>
      </c>
      <c r="S17" s="88">
        <f t="shared" si="8"/>
        <v>2.400778189784778</v>
      </c>
      <c r="T17" s="89">
        <f>+'Summary-hc1.9'!$M$5/'Summary-hc1.9'!$Z$5*100</f>
        <v>2.2782348537364108</v>
      </c>
      <c r="U17" s="89">
        <f>+'Summary-gap1.9'!$M$5/'Summary-gap1.9'!$Z$5*100</f>
        <v>2.2253361788159731</v>
      </c>
      <c r="V17" s="78"/>
      <c r="W17" s="77">
        <f>+'Summary-total'!$M$6*1000</f>
        <v>144.36250855683789</v>
      </c>
      <c r="X17" s="88">
        <f t="shared" si="9"/>
        <v>0.52055461111224011</v>
      </c>
      <c r="Y17" s="89">
        <f>+'Summary-hc1.9'!$M$6/'Summary-hc1.9'!$Z$6*100</f>
        <v>0.36910261052757892</v>
      </c>
      <c r="Z17" s="89">
        <f>+'Summary-gap1.9'!$M$6/'Summary-gap1.9'!$Z$6*100</f>
        <v>0.26071896321104637</v>
      </c>
    </row>
    <row r="18" spans="1:26" ht="11.25" customHeight="1" x14ac:dyDescent="0.35">
      <c r="A18" s="74"/>
      <c r="B18" s="74" t="s">
        <v>453</v>
      </c>
      <c r="C18" s="77">
        <f>+'Summary-total'!$N$7*1000</f>
        <v>1252.2251154185674</v>
      </c>
      <c r="D18" s="76">
        <f t="shared" si="5"/>
        <v>3.4852128795181918</v>
      </c>
      <c r="E18" s="78">
        <f>+'Summary-hc1.9'!$N$7/'Summary-hc1.9'!$Z$7*100</f>
        <v>3.0976700495274478</v>
      </c>
      <c r="F18" s="78">
        <f>+'Summary-gap1.9'!$N$7/'Summary-gap1.9'!$Z$7*100</f>
        <v>2.8628731411995516</v>
      </c>
      <c r="G18" s="78"/>
      <c r="H18" s="77">
        <f>+'Summary-total'!$N$3*1000</f>
        <v>143.22557567188906</v>
      </c>
      <c r="I18" s="88">
        <f t="shared" si="6"/>
        <v>6.0726587040123121</v>
      </c>
      <c r="J18" s="89">
        <f>+'Summary-hc1.9'!$N$3/'Summary-hc1.9'!$Z$3*100</f>
        <v>6.1637558613157495</v>
      </c>
      <c r="K18" s="89">
        <f>+'Summary-gap1.9'!$N$3/'Summary-gap1.9'!$Z$3*100</f>
        <v>7.2143763484427579</v>
      </c>
      <c r="L18" s="78"/>
      <c r="M18" s="77">
        <f>+'Summary-total'!$N$4*1000</f>
        <v>398.90648831382845</v>
      </c>
      <c r="N18" s="88">
        <f t="shared" si="7"/>
        <v>10.284312572099914</v>
      </c>
      <c r="O18" s="89">
        <f>+'Summary-hc1.9'!$N$4/'Summary-hc1.9'!$Z$4*100</f>
        <v>12.938260554907313</v>
      </c>
      <c r="P18" s="89">
        <f>+'Summary-gap1.9'!$N$4/'Summary-gap1.9'!$Z$4*100</f>
        <v>14.63348754984797</v>
      </c>
      <c r="Q18" s="78"/>
      <c r="R18" s="77">
        <f>+'Summary-total'!$N$5*1000</f>
        <v>47.69064431255147</v>
      </c>
      <c r="S18" s="88">
        <f t="shared" si="8"/>
        <v>2.4333214650003696</v>
      </c>
      <c r="T18" s="89">
        <f>+'Summary-hc1.9'!$N$5/'Summary-hc1.9'!$Z$5*100</f>
        <v>3.2217712016615718</v>
      </c>
      <c r="U18" s="89">
        <f>+'Summary-gap1.9'!$N$5/'Summary-gap1.9'!$Z$5*100</f>
        <v>3.8957398745969818</v>
      </c>
      <c r="V18" s="78"/>
      <c r="W18" s="77">
        <f>+'Summary-total'!$N$6*1000</f>
        <v>662.40240712029845</v>
      </c>
      <c r="X18" s="88">
        <f t="shared" si="9"/>
        <v>2.3885469356648006</v>
      </c>
      <c r="Y18" s="89">
        <f>+'Summary-hc1.9'!$N$6/'Summary-hc1.9'!$Z$6*100</f>
        <v>2.2090206128381249</v>
      </c>
      <c r="Z18" s="89">
        <f>+'Summary-gap1.9'!$N$6/'Summary-gap1.9'!$Z$6*100</f>
        <v>2.1417684373840329</v>
      </c>
    </row>
    <row r="19" spans="1:26" ht="11.25" customHeight="1" x14ac:dyDescent="0.35">
      <c r="A19" s="74" t="s">
        <v>442</v>
      </c>
      <c r="B19" s="74"/>
      <c r="C19" s="77"/>
      <c r="D19" s="76"/>
      <c r="E19" s="78"/>
      <c r="F19" s="78"/>
      <c r="G19" s="78"/>
      <c r="H19" s="77"/>
      <c r="I19" s="88"/>
      <c r="J19" s="89"/>
      <c r="K19" s="89"/>
      <c r="L19" s="78"/>
      <c r="M19" s="77"/>
      <c r="N19" s="88"/>
      <c r="O19" s="89"/>
      <c r="P19" s="89"/>
      <c r="Q19" s="78"/>
      <c r="R19" s="77"/>
      <c r="S19" s="88"/>
      <c r="T19" s="89"/>
      <c r="U19" s="89"/>
      <c r="V19" s="78"/>
      <c r="W19" s="77"/>
      <c r="X19" s="88"/>
      <c r="Y19" s="89"/>
      <c r="Z19" s="89"/>
    </row>
    <row r="20" spans="1:26" ht="11.25" customHeight="1" x14ac:dyDescent="0.35">
      <c r="A20" s="74"/>
      <c r="B20" s="74" t="s">
        <v>390</v>
      </c>
      <c r="C20" s="77">
        <f>+SUM(C21:C26)</f>
        <v>937.03527138703896</v>
      </c>
      <c r="D20" s="76">
        <f t="shared" ref="D20:D28" si="10">+C20/C$33*100</f>
        <v>2.6079714870671</v>
      </c>
      <c r="E20" s="78">
        <f t="shared" ref="E20:F20" si="11">+SUM(E21:E26)</f>
        <v>2.5840378359235299</v>
      </c>
      <c r="F20" s="78">
        <f t="shared" si="11"/>
        <v>2.557954352868085</v>
      </c>
      <c r="G20" s="78"/>
      <c r="H20" s="77">
        <f>+SUM(H21:H26)</f>
        <v>94.377695343817081</v>
      </c>
      <c r="I20" s="88">
        <f t="shared" ref="I20:I28" si="12">+H20/H$33*100</f>
        <v>4.001544629202284</v>
      </c>
      <c r="J20" s="89">
        <f t="shared" ref="J20" si="13">+SUM(J21:J26)</f>
        <v>3.813178679468082</v>
      </c>
      <c r="K20" s="89">
        <f t="shared" ref="K20" si="14">+SUM(K21:K26)</f>
        <v>3.5557419738249196</v>
      </c>
      <c r="L20" s="78"/>
      <c r="M20" s="77">
        <f>+SUM(M21:M26)</f>
        <v>131.73062110652128</v>
      </c>
      <c r="N20" s="88">
        <f t="shared" ref="N20:N28" si="15">+M20/M$33*100</f>
        <v>3.3961816176589958</v>
      </c>
      <c r="O20" s="89">
        <f t="shared" ref="O20:P20" si="16">+SUM(O21:O26)</f>
        <v>3.4756371288001469</v>
      </c>
      <c r="P20" s="89">
        <f t="shared" si="16"/>
        <v>3.5589358995450344</v>
      </c>
      <c r="Q20" s="78"/>
      <c r="R20" s="77">
        <f>+SUM(R21:R26)</f>
        <v>42.443697461511562</v>
      </c>
      <c r="S20" s="88">
        <f t="shared" ref="S20:S28" si="17">+R20/R$33*100</f>
        <v>2.1656063065580398</v>
      </c>
      <c r="T20" s="89">
        <f t="shared" ref="T20:U20" si="18">+SUM(T21:T26)</f>
        <v>2.4866354716688073</v>
      </c>
      <c r="U20" s="89">
        <f t="shared" si="18"/>
        <v>2.7723830282835236</v>
      </c>
      <c r="V20" s="78"/>
      <c r="W20" s="77">
        <f>+SUM(W21:W26)</f>
        <v>668.48325747518913</v>
      </c>
      <c r="X20" s="88">
        <f t="shared" ref="X20:X28" si="19">+W20/W$33*100</f>
        <v>2.410473783039274</v>
      </c>
      <c r="Y20" s="89">
        <f t="shared" ref="Y20:Z20" si="20">+SUM(Y21:Y26)</f>
        <v>2.4405681005258559</v>
      </c>
      <c r="Z20" s="89">
        <f t="shared" si="20"/>
        <v>2.447607235769194</v>
      </c>
    </row>
    <row r="21" spans="1:26" ht="11.25" customHeight="1" x14ac:dyDescent="0.35">
      <c r="A21" s="74"/>
      <c r="B21" s="74" t="s">
        <v>594</v>
      </c>
      <c r="C21" s="77">
        <f>+'Summary-total'!$Q$7*1000</f>
        <v>169.33262863079483</v>
      </c>
      <c r="D21" s="76">
        <f t="shared" si="10"/>
        <v>0.47128926816760958</v>
      </c>
      <c r="E21" s="78">
        <f>+'Summary-hc1.9'!$Q$7/'Summary-hc1.9'!$Z$7*100</f>
        <v>0.3622872216009777</v>
      </c>
      <c r="F21" s="78">
        <f>+'Summary-gap1.9'!$Q$7/'Summary-gap1.9'!$Z$7*100</f>
        <v>0.31766096793249377</v>
      </c>
      <c r="G21" s="78"/>
      <c r="H21" s="77">
        <f>+'Summary-total'!$Q$3*1000</f>
        <v>54.589633772954897</v>
      </c>
      <c r="I21" s="88">
        <f t="shared" si="12"/>
        <v>2.3145601832986276</v>
      </c>
      <c r="J21" s="89">
        <f>+'Summary-hc1.9'!$Q$3/'Summary-hc1.9'!$Z$3*100</f>
        <v>2.0606738736226404</v>
      </c>
      <c r="K21" s="89">
        <f>+'Summary-gap1.9'!$Q$3/'Summary-gap1.9'!$Z$3*100</f>
        <v>1.7595858724678453</v>
      </c>
      <c r="L21" s="78"/>
      <c r="M21" s="77">
        <f>+'Summary-total'!$Q$4*1000</f>
        <v>45.362903225738819</v>
      </c>
      <c r="N21" s="88">
        <f t="shared" si="15"/>
        <v>1.1695128798817407</v>
      </c>
      <c r="O21" s="89">
        <f>+'Summary-hc1.9'!$Q$4/'Summary-hc1.9'!$Z$4*100</f>
        <v>1.1062751653789542</v>
      </c>
      <c r="P21" s="89">
        <f>+'Summary-gap1.9'!$Q$4/'Summary-gap1.9'!$Z$4*100</f>
        <v>1.3053344161112277</v>
      </c>
      <c r="Q21" s="78"/>
      <c r="R21" s="77">
        <f>+'Summary-total'!$Q$5*1000</f>
        <v>20.259326218335215</v>
      </c>
      <c r="S21" s="88">
        <f t="shared" si="17"/>
        <v>1.0336923324088008</v>
      </c>
      <c r="T21" s="89">
        <f>+'Summary-hc1.9'!$Q$5/'Summary-hc1.9'!$Z$5*100</f>
        <v>1.1578870325823232</v>
      </c>
      <c r="U21" s="89">
        <f>+'Summary-gap1.9'!$Q$5/'Summary-gap1.9'!$Z$5*100</f>
        <v>1.2766840508198496</v>
      </c>
      <c r="V21" s="78"/>
      <c r="W21" s="77">
        <f>+'Summary-total'!$Q$6*1000</f>
        <v>49.120765413765874</v>
      </c>
      <c r="X21" s="88">
        <f t="shared" si="19"/>
        <v>0.17712383355704245</v>
      </c>
      <c r="Y21" s="89">
        <f>+'Summary-hc1.9'!$Q$6/'Summary-hc1.9'!$Z$6*100</f>
        <v>0.15642937664154435</v>
      </c>
      <c r="Z21" s="89">
        <f>+'Summary-gap1.9'!$Q$6/'Summary-gap1.9'!$Z$6*100</f>
        <v>0.14265192458688525</v>
      </c>
    </row>
    <row r="22" spans="1:26" ht="11.25" customHeight="1" x14ac:dyDescent="0.35">
      <c r="A22" s="74"/>
      <c r="B22" s="74" t="s">
        <v>595</v>
      </c>
      <c r="C22" s="77">
        <f>+'Summary-total'!$T$7*1000</f>
        <v>63.095442378691537</v>
      </c>
      <c r="D22" s="76">
        <f t="shared" si="10"/>
        <v>0.1756082398519932</v>
      </c>
      <c r="E22" s="78">
        <f>+'Summary-hc1.9'!$T$7/'Summary-hc1.9'!$Z$7*100</f>
        <v>0.13830837359826681</v>
      </c>
      <c r="F22" s="78">
        <f>+'Summary-gap1.9'!$T$7/'Summary-gap1.9'!$Z$7*100</f>
        <v>9.6056642761849484E-2</v>
      </c>
      <c r="G22" s="78"/>
      <c r="H22" s="77">
        <f>+'Summary-total'!$T$3*1000</f>
        <v>6.7165871676100508</v>
      </c>
      <c r="I22" s="88">
        <f t="shared" si="12"/>
        <v>0.28477833887771176</v>
      </c>
      <c r="J22" s="89">
        <f>+'Summary-hc1.9'!$T$3/'Summary-hc1.9'!$Z$3*100</f>
        <v>0.28215822244490474</v>
      </c>
      <c r="K22" s="89">
        <f>+'Summary-gap1.9'!$T$3/'Summary-gap1.9'!$Z$3*100</f>
        <v>0.24833442740520226</v>
      </c>
      <c r="L22" s="78"/>
      <c r="M22" s="77">
        <f>+'Summary-total'!$T$4*1000</f>
        <v>33.019790902368918</v>
      </c>
      <c r="N22" s="88">
        <f t="shared" si="15"/>
        <v>0.85129187078597579</v>
      </c>
      <c r="O22" s="89">
        <f>+'Summary-hc1.9'!$T$4/'Summary-hc1.9'!$Z$4*100</f>
        <v>1.0727165488374384</v>
      </c>
      <c r="P22" s="89">
        <f>+'Summary-gap1.9'!$T$4/'Summary-gap1.9'!$Z$4*100</f>
        <v>0.98207421530836503</v>
      </c>
      <c r="Q22" s="78"/>
      <c r="R22" s="77">
        <f>+'Summary-total'!$T$5*1000</f>
        <v>5.0874475320254096</v>
      </c>
      <c r="S22" s="88">
        <f t="shared" si="17"/>
        <v>0.25957701893498031</v>
      </c>
      <c r="T22" s="89">
        <f>+'Summary-hc1.9'!$T$5/'Summary-hc1.9'!$Z$5*100</f>
        <v>0.27930119212279936</v>
      </c>
      <c r="U22" s="89">
        <f>+'Summary-gap1.9'!$T$5/'Summary-gap1.9'!$Z$5*100</f>
        <v>0.29433470252888566</v>
      </c>
      <c r="V22" s="78"/>
      <c r="W22" s="77">
        <f>+'Summary-total'!$T$6*1000</f>
        <v>18.271616776687157</v>
      </c>
      <c r="X22" s="88">
        <f t="shared" si="19"/>
        <v>6.5885349739787061E-2</v>
      </c>
      <c r="Y22" s="89">
        <f>+'Summary-hc1.9'!$T$6/'Summary-hc1.9'!$Z$6*100</f>
        <v>5.8768916561316824E-2</v>
      </c>
      <c r="Z22" s="89">
        <f>+'Summary-gap1.9'!$T$6/'Summary-gap1.9'!$Z$6*100</f>
        <v>4.823075990547377E-2</v>
      </c>
    </row>
    <row r="23" spans="1:26" ht="11.25" customHeight="1" x14ac:dyDescent="0.35">
      <c r="A23" s="74"/>
      <c r="B23" s="74" t="s">
        <v>596</v>
      </c>
      <c r="C23" s="77">
        <f>+'Summary-total'!$R$7*1000</f>
        <v>592.06469752911812</v>
      </c>
      <c r="D23" s="76">
        <f t="shared" si="10"/>
        <v>1.6478438931859236</v>
      </c>
      <c r="E23" s="78">
        <f>+'Summary-hc1.9'!$R$7/'Summary-hc1.9'!$Z$7*100</f>
        <v>1.8330590357243985</v>
      </c>
      <c r="F23" s="78">
        <f>+'Summary-gap1.9'!$R$7/'Summary-gap1.9'!$Z$7*100</f>
        <v>1.924990165841262</v>
      </c>
      <c r="G23" s="78"/>
      <c r="H23" s="77">
        <f>+'Summary-total'!$R$3*1000</f>
        <v>16.558534344823947</v>
      </c>
      <c r="I23" s="88">
        <f t="shared" si="12"/>
        <v>0.70206963555963409</v>
      </c>
      <c r="J23" s="89">
        <f>+'Summary-hc1.9'!$R$3/'Summary-hc1.9'!$Z$3*100</f>
        <v>0.79011565365281722</v>
      </c>
      <c r="K23" s="89">
        <f>+'Summary-gap1.9'!$R$3/'Summary-gap1.9'!$Z$3*100</f>
        <v>0.89720507814393113</v>
      </c>
      <c r="L23" s="78"/>
      <c r="M23" s="77">
        <f>+'Summary-total'!$R$4*1000</f>
        <v>11.600623422553905</v>
      </c>
      <c r="N23" s="88">
        <f t="shared" si="15"/>
        <v>0.29907870842879963</v>
      </c>
      <c r="O23" s="89">
        <f>+'Summary-hc1.9'!$R$4/'Summary-hc1.9'!$Z$4*100</f>
        <v>0.20601855589349685</v>
      </c>
      <c r="P23" s="89">
        <f>+'Summary-gap1.9'!$R$4/'Summary-gap1.9'!$Z$4*100</f>
        <v>0.20766336948903641</v>
      </c>
      <c r="Q23" s="78"/>
      <c r="R23" s="77">
        <f>+'Summary-total'!$R$5*1000</f>
        <v>6.1130917270255694</v>
      </c>
      <c r="S23" s="88">
        <f t="shared" si="17"/>
        <v>0.31190849969230944</v>
      </c>
      <c r="T23" s="89">
        <f>+'Summary-hc1.9'!$R$5/'Summary-hc1.9'!$Z$5*100</f>
        <v>0.32911439389466618</v>
      </c>
      <c r="U23" s="89">
        <f>+'Summary-gap1.9'!$R$5/'Summary-gap1.9'!$Z$5*100</f>
        <v>0.34659940001772616</v>
      </c>
      <c r="V23" s="78"/>
      <c r="W23" s="77">
        <f>+'Summary-total'!$R$6*1000</f>
        <v>557.79244803471477</v>
      </c>
      <c r="X23" s="88">
        <f t="shared" si="19"/>
        <v>2.0113354483150676</v>
      </c>
      <c r="Y23" s="89">
        <f>+'Summary-hc1.9'!$R$6/'Summary-hc1.9'!$Z$6*100</f>
        <v>2.0828699912746234</v>
      </c>
      <c r="Z23" s="89">
        <f>+'Summary-gap1.9'!$R$6/'Summary-gap1.9'!$Z$6*100</f>
        <v>2.1234642279785261</v>
      </c>
    </row>
    <row r="24" spans="1:26" ht="11.25" customHeight="1" x14ac:dyDescent="0.35">
      <c r="A24" s="74"/>
      <c r="B24" s="74" t="s">
        <v>597</v>
      </c>
      <c r="C24" s="77">
        <f>+'Summary-total'!$U$7*1000</f>
        <v>32.013221240610392</v>
      </c>
      <c r="D24" s="76">
        <f t="shared" si="10"/>
        <v>8.9099707080500815E-2</v>
      </c>
      <c r="E24" s="78">
        <f>+'Summary-hc1.9'!$U$7/'Summary-hc1.9'!$Z$7*100</f>
        <v>6.6861293172514644E-2</v>
      </c>
      <c r="F24" s="78">
        <f>+'Summary-gap1.9'!$U$7/'Summary-gap1.9'!$Z$7*100</f>
        <v>6.2207991944910189E-2</v>
      </c>
      <c r="G24" s="78"/>
      <c r="H24" s="77">
        <f>+'Summary-total'!$U$3*1000</f>
        <v>6.2520812694230523</v>
      </c>
      <c r="I24" s="88">
        <f t="shared" si="12"/>
        <v>0.26508363161291165</v>
      </c>
      <c r="J24" s="89">
        <f>+'Summary-hc1.9'!$U$3/'Summary-hc1.9'!$Z$3*100</f>
        <v>0.27830460326619932</v>
      </c>
      <c r="K24" s="89">
        <f>+'Summary-gap1.9'!$U$3/'Summary-gap1.9'!$Z$3*100</f>
        <v>0.25362537012315473</v>
      </c>
      <c r="L24" s="78"/>
      <c r="M24" s="77">
        <f>+'Summary-total'!$U$4*1000</f>
        <v>11.427321588713411</v>
      </c>
      <c r="N24" s="88">
        <f t="shared" si="15"/>
        <v>0.29461076849614154</v>
      </c>
      <c r="O24" s="89">
        <f>+'Summary-hc1.9'!$U$4/'Summary-hc1.9'!$Z$4*100</f>
        <v>0.19123784292822169</v>
      </c>
      <c r="P24" s="89">
        <f>+'Summary-gap1.9'!$U$4/'Summary-gap1.9'!$Z$4*100</f>
        <v>0.20512628736274927</v>
      </c>
      <c r="Q24" s="78"/>
      <c r="R24" s="77">
        <f>+'Summary-total'!$U$5*1000</f>
        <v>3.4090273300558338</v>
      </c>
      <c r="S24" s="88">
        <f t="shared" si="17"/>
        <v>0.17393892442787925</v>
      </c>
      <c r="T24" s="89">
        <f>+'Summary-hc1.9'!$U$5/'Summary-hc1.9'!$Z$5*100</f>
        <v>0.255076525060558</v>
      </c>
      <c r="U24" s="89">
        <f>+'Summary-gap1.9'!$U$5/'Summary-gap1.9'!$Z$5*100</f>
        <v>0.32442975273827568</v>
      </c>
      <c r="V24" s="78"/>
      <c r="W24" s="77">
        <f>+'Summary-total'!$U$6*1000</f>
        <v>10.924791052418092</v>
      </c>
      <c r="X24" s="88">
        <f t="shared" si="19"/>
        <v>3.9393540709601445E-2</v>
      </c>
      <c r="Y24" s="89">
        <f>+'Summary-hc1.9'!$U$6/'Summary-hc1.9'!$Z$6*100</f>
        <v>3.5195306469770649E-2</v>
      </c>
      <c r="Z24" s="89">
        <f>+'Summary-gap1.9'!$U$6/'Summary-gap1.9'!$Z$6*100</f>
        <v>3.2339157283619704E-2</v>
      </c>
    </row>
    <row r="25" spans="1:26" ht="11.25" customHeight="1" x14ac:dyDescent="0.35">
      <c r="A25" s="74"/>
      <c r="B25" s="74" t="s">
        <v>598</v>
      </c>
      <c r="C25" s="77">
        <f>+'Summary-total'!$S$7*1000</f>
        <v>14.7085192139415</v>
      </c>
      <c r="D25" s="76">
        <f t="shared" si="10"/>
        <v>4.0936984869477576E-2</v>
      </c>
      <c r="E25" s="78">
        <f>+'Summary-hc1.9'!$S$7/'Summary-hc1.9'!$Z$7*100</f>
        <v>3.2199709862927514E-2</v>
      </c>
      <c r="F25" s="78">
        <f>+'Summary-gap1.9'!$S$7/'Summary-gap1.9'!$Z$7*100</f>
        <v>2.2809613970516101E-2</v>
      </c>
      <c r="G25" s="78"/>
      <c r="H25" s="77">
        <f>+'Summary-total'!$S$3*1000</f>
        <v>0.92531499469160106</v>
      </c>
      <c r="I25" s="88">
        <f t="shared" si="12"/>
        <v>3.9232672866609565E-2</v>
      </c>
      <c r="J25" s="89">
        <f>+'Summary-hc1.9'!$S$3/'Summary-hc1.9'!$Z$3*100</f>
        <v>3.2849238080533971E-2</v>
      </c>
      <c r="K25" s="89">
        <f>+'Summary-gap1.9'!$S$3/'Summary-gap1.9'!$Z$3*100</f>
        <v>2.9890870514533634E-2</v>
      </c>
      <c r="L25" s="78"/>
      <c r="M25" s="77">
        <f>+'Summary-total'!$S$4*1000</f>
        <v>8.1721308772301438</v>
      </c>
      <c r="N25" s="88">
        <f t="shared" si="15"/>
        <v>0.21068784485506797</v>
      </c>
      <c r="O25" s="89">
        <f>+'Summary-hc1.9'!$S$4/'Summary-hc1.9'!$Z$4*100</f>
        <v>0.27452045493718563</v>
      </c>
      <c r="P25" s="89">
        <f>+'Summary-gap1.9'!$S$4/'Summary-gap1.9'!$Z$4*100</f>
        <v>0.25253813927310181</v>
      </c>
      <c r="Q25" s="78"/>
      <c r="R25" s="77">
        <f>+'Summary-total'!$S$5*1000</f>
        <v>0.90079344663704919</v>
      </c>
      <c r="S25" s="88">
        <f t="shared" si="17"/>
        <v>4.5961216520128162E-2</v>
      </c>
      <c r="T25" s="89">
        <f>+'Summary-hc1.9'!$S$5/'Summary-hc1.9'!$Z$5*100</f>
        <v>4.5996337455012554E-2</v>
      </c>
      <c r="U25" s="89">
        <f>+'Summary-gap1.9'!$S$5/'Summary-gap1.9'!$Z$5*100</f>
        <v>4.6061991443071763E-2</v>
      </c>
      <c r="V25" s="78"/>
      <c r="W25" s="77">
        <f>+'Summary-total'!$S$6*1000</f>
        <v>4.7102798953827056</v>
      </c>
      <c r="X25" s="88">
        <f t="shared" si="19"/>
        <v>1.6984727847156877E-2</v>
      </c>
      <c r="Y25" s="89">
        <f>+'Summary-hc1.9'!$S$6/'Summary-hc1.9'!$Z$6*100</f>
        <v>1.5174637545099769E-2</v>
      </c>
      <c r="Z25" s="89">
        <f>+'Summary-gap1.9'!$S$6/'Summary-gap1.9'!$Z$6*100</f>
        <v>1.3943194122045671E-2</v>
      </c>
    </row>
    <row r="26" spans="1:26" ht="11.25" customHeight="1" x14ac:dyDescent="0.35">
      <c r="A26" s="74"/>
      <c r="B26" s="74" t="s">
        <v>599</v>
      </c>
      <c r="C26" s="77">
        <f>+'Summary-total'!$V$7*1000</f>
        <v>65.820762393882646</v>
      </c>
      <c r="D26" s="76">
        <f t="shared" si="10"/>
        <v>0.18319339391159523</v>
      </c>
      <c r="E26" s="78">
        <f>+'Summary-hc1.9'!$V$7/'Summary-hc1.9'!$Z$7*100</f>
        <v>0.1513222019644449</v>
      </c>
      <c r="F26" s="78">
        <f>+'Summary-gap1.9'!$V$7/'Summary-gap1.9'!$Z$7*100</f>
        <v>0.13422897041705315</v>
      </c>
      <c r="G26" s="78"/>
      <c r="H26" s="77">
        <f>+'Summary-total'!$V$3*1000</f>
        <v>9.3355437943135247</v>
      </c>
      <c r="I26" s="88">
        <f t="shared" si="12"/>
        <v>0.39582016698678929</v>
      </c>
      <c r="J26" s="89">
        <f>+'Summary-hc1.9'!$V$3/'Summary-hc1.9'!$Z$3*100</f>
        <v>0.36907708840098608</v>
      </c>
      <c r="K26" s="89">
        <f>+'Summary-gap1.9'!$V$3/'Summary-gap1.9'!$Z$3*100</f>
        <v>0.3671003551702523</v>
      </c>
      <c r="L26" s="78"/>
      <c r="M26" s="77">
        <f>+'Summary-total'!$V$4*1000</f>
        <v>22.147851089916063</v>
      </c>
      <c r="N26" s="88">
        <f t="shared" si="15"/>
        <v>0.57099954521126928</v>
      </c>
      <c r="O26" s="89">
        <f>+'Summary-hc1.9'!$V$4/'Summary-hc1.9'!$Z$4*100</f>
        <v>0.62486856082485021</v>
      </c>
      <c r="P26" s="89">
        <f>+'Summary-gap1.9'!$V$4/'Summary-gap1.9'!$Z$4*100</f>
        <v>0.60619947200055435</v>
      </c>
      <c r="Q26" s="78"/>
      <c r="R26" s="77">
        <f>+'Summary-total'!$V$5*1000</f>
        <v>6.6740112074324829</v>
      </c>
      <c r="S26" s="88">
        <f t="shared" si="17"/>
        <v>0.34052831457394178</v>
      </c>
      <c r="T26" s="89">
        <f>+'Summary-hc1.9'!$V$5/'Summary-hc1.9'!$Z$5*100</f>
        <v>0.41925999055344859</v>
      </c>
      <c r="U26" s="89">
        <f>+'Summary-gap1.9'!$V$5/'Summary-gap1.9'!$Z$5*100</f>
        <v>0.48427313073571499</v>
      </c>
      <c r="V26" s="78"/>
      <c r="W26" s="77">
        <f>+'Summary-total'!$V$6*1000</f>
        <v>27.663356302220564</v>
      </c>
      <c r="X26" s="88">
        <f t="shared" si="19"/>
        <v>9.9750882870618243E-2</v>
      </c>
      <c r="Y26" s="89">
        <f>+'Summary-hc1.9'!$V$6/'Summary-hc1.9'!$Z$6*100</f>
        <v>9.2129872033500843E-2</v>
      </c>
      <c r="Z26" s="89">
        <f>+'Summary-gap1.9'!$V$6/'Summary-gap1.9'!$Z$6*100</f>
        <v>8.6977971892643266E-2</v>
      </c>
    </row>
    <row r="27" spans="1:26" ht="11.25" customHeight="1" x14ac:dyDescent="0.35">
      <c r="A27" s="74"/>
      <c r="B27" s="74" t="s">
        <v>388</v>
      </c>
      <c r="C27" s="77">
        <f>+'Summary-total'!$P$7*1000</f>
        <v>2527.0394018617644</v>
      </c>
      <c r="D27" s="76">
        <f t="shared" si="10"/>
        <v>7.0332962995033528</v>
      </c>
      <c r="E27" s="78">
        <f>+'Summary-hc1.9'!$P$7/'Summary-hc1.9'!$Z$7*100</f>
        <v>7.3104703370809974</v>
      </c>
      <c r="F27" s="78">
        <f>+'Summary-gap1.9'!$P$7/'Summary-gap1.9'!$Z$7*100</f>
        <v>7.6827552380248356</v>
      </c>
      <c r="G27" s="78"/>
      <c r="H27" s="77">
        <f>+'Summary-total'!$P$3*1000</f>
        <v>263.57003728274429</v>
      </c>
      <c r="I27" s="88">
        <f t="shared" si="12"/>
        <v>11.175175058738139</v>
      </c>
      <c r="J27" s="89">
        <f>+'Summary-hc1.9'!$P$3/'Summary-hc1.9'!$Z$3*100</f>
        <v>13.916070916323834</v>
      </c>
      <c r="K27" s="89">
        <f>+'Summary-gap1.9'!$P$3/'Summary-gap1.9'!$Z$3*100</f>
        <v>18.051726176565616</v>
      </c>
      <c r="L27" s="78"/>
      <c r="M27" s="77">
        <f>+'Summary-total'!$P$4*1000</f>
        <v>249.35415454712094</v>
      </c>
      <c r="N27" s="88">
        <f t="shared" si="15"/>
        <v>6.4286647162700525</v>
      </c>
      <c r="O27" s="89">
        <f>+'Summary-hc1.9'!$P$4/'Summary-hc1.9'!$Z$4*100</f>
        <v>4.7116343677502339</v>
      </c>
      <c r="P27" s="89">
        <f>+'Summary-gap1.9'!$P$4/'Summary-gap1.9'!$Z$4*100</f>
        <v>3.1108046213808751</v>
      </c>
      <c r="Q27" s="78"/>
      <c r="R27" s="77">
        <f>+'Summary-total'!$P$5*1000</f>
        <v>74.770554607620028</v>
      </c>
      <c r="S27" s="88">
        <f t="shared" si="17"/>
        <v>3.815020704780455</v>
      </c>
      <c r="T27" s="89">
        <f>+'Summary-hc1.9'!$P$5/'Summary-hc1.9'!$Z$5*100</f>
        <v>4.6596521143009095</v>
      </c>
      <c r="U27" s="89">
        <f>+'Summary-gap1.9'!$P$5/'Summary-gap1.9'!$Z$5*100</f>
        <v>5.2784562156861199</v>
      </c>
      <c r="V27" s="78"/>
      <c r="W27" s="77">
        <f>+'Summary-total'!$P$6*1000</f>
        <v>1939.3446554242794</v>
      </c>
      <c r="X27" s="88">
        <f t="shared" si="19"/>
        <v>6.9930538961195499</v>
      </c>
      <c r="Y27" s="89">
        <f>+'Summary-hc1.9'!$P$6/'Summary-hc1.9'!$Z$6*100</f>
        <v>7.1317519200273152</v>
      </c>
      <c r="Z27" s="89">
        <f>+'Summary-gap1.9'!$P$6/'Summary-gap1.9'!$Z$6*100</f>
        <v>7.2268913063985849</v>
      </c>
    </row>
    <row r="28" spans="1:26" ht="11.25" customHeight="1" x14ac:dyDescent="0.35">
      <c r="A28" s="74"/>
      <c r="B28" s="74" t="s">
        <v>441</v>
      </c>
      <c r="C28" s="77">
        <f>+'Summary-total'!$O$7*1000</f>
        <v>147.24190133763037</v>
      </c>
      <c r="D28" s="76">
        <f t="shared" si="10"/>
        <v>0.4098060042304173</v>
      </c>
      <c r="E28" s="78">
        <f>+'Summary-hc1.9'!$O$7/'Summary-hc1.9'!$Z$7*100</f>
        <v>0.33520008262038142</v>
      </c>
      <c r="F28" s="78">
        <f>+'Summary-gap1.9'!$O$7/'Summary-gap1.9'!$Z$7*100</f>
        <v>0.30945351633104518</v>
      </c>
      <c r="G28" s="78"/>
      <c r="H28" s="77">
        <f>+'Summary-total'!$O$3*1000</f>
        <v>10.535625760601503</v>
      </c>
      <c r="I28" s="88">
        <f t="shared" si="12"/>
        <v>0.44670275666338466</v>
      </c>
      <c r="J28" s="89">
        <f>+'Summary-hc1.9'!$O$3/'Summary-hc1.9'!$Z$3*100</f>
        <v>0.3242240065709463</v>
      </c>
      <c r="K28" s="89">
        <f>+'Summary-gap1.9'!$O$3/'Summary-gap1.9'!$Z$3*100</f>
        <v>0.25709520883217724</v>
      </c>
      <c r="L28" s="78"/>
      <c r="M28" s="77">
        <f>+'Summary-total'!$O$4*1000</f>
        <v>11.360135024191765</v>
      </c>
      <c r="N28" s="88">
        <f t="shared" si="15"/>
        <v>0.29287861409297078</v>
      </c>
      <c r="O28" s="89">
        <f>+'Summary-hc1.9'!$O$4/'Summary-hc1.9'!$Z$4*100</f>
        <v>0.32705975475940663</v>
      </c>
      <c r="P28" s="89">
        <f>+'Summary-gap1.9'!$O$4/'Summary-gap1.9'!$Z$4*100</f>
        <v>0.614381270413912</v>
      </c>
      <c r="Q28" s="78"/>
      <c r="R28" s="77">
        <f>+'Summary-total'!$O$5*1000</f>
        <v>26.984310422570211</v>
      </c>
      <c r="S28" s="88">
        <f t="shared" si="17"/>
        <v>1.3768214440372355</v>
      </c>
      <c r="T28" s="89">
        <f>+'Summary-hc1.9'!$O$5/'Summary-hc1.9'!$Z$5*100</f>
        <v>1.9529537633250871</v>
      </c>
      <c r="U28" s="89">
        <f>+'Summary-gap1.9'!$O$5/'Summary-gap1.9'!$Z$5*100</f>
        <v>2.1916883926921082</v>
      </c>
      <c r="V28" s="78"/>
      <c r="W28" s="77">
        <f>+'Summary-total'!$O$6*1000</f>
        <v>98.361830130266881</v>
      </c>
      <c r="X28" s="88">
        <f t="shared" si="19"/>
        <v>0.35468145257111511</v>
      </c>
      <c r="Y28" s="89">
        <f>+'Summary-hc1.9'!$O$6/'Summary-hc1.9'!$Z$6*100</f>
        <v>0.26592769163885599</v>
      </c>
      <c r="Z28" s="89">
        <f>+'Summary-gap1.9'!$O$6/'Summary-gap1.9'!$Z$6*100</f>
        <v>0.21600938679337012</v>
      </c>
    </row>
    <row r="29" spans="1:26" ht="11.25" customHeight="1" x14ac:dyDescent="0.35">
      <c r="A29" s="74"/>
      <c r="B29" s="74"/>
      <c r="C29" s="77"/>
      <c r="D29" s="78"/>
      <c r="E29" s="78"/>
      <c r="F29" s="78"/>
      <c r="G29" s="78"/>
      <c r="H29" s="77"/>
      <c r="I29" s="89"/>
      <c r="J29" s="89"/>
      <c r="K29" s="89"/>
      <c r="L29" s="78"/>
      <c r="M29" s="77"/>
      <c r="N29" s="89"/>
      <c r="O29" s="89"/>
      <c r="P29" s="89"/>
      <c r="Q29" s="78"/>
      <c r="R29" s="77"/>
      <c r="S29" s="89"/>
      <c r="T29" s="89"/>
      <c r="U29" s="89"/>
      <c r="V29" s="78"/>
      <c r="W29" s="77"/>
      <c r="X29" s="89"/>
      <c r="Y29" s="89"/>
      <c r="Z29" s="89"/>
    </row>
    <row r="30" spans="1:26" ht="11.25" customHeight="1" x14ac:dyDescent="0.35">
      <c r="A30" s="74" t="s">
        <v>386</v>
      </c>
      <c r="B30" s="74"/>
      <c r="C30" s="77">
        <f>+SUM(C6:C11)</f>
        <v>23445.907612076709</v>
      </c>
      <c r="D30" s="78">
        <f t="shared" ref="D30:F30" si="21">+SUM(D6:D11)</f>
        <v>65.255023378356171</v>
      </c>
      <c r="E30" s="78">
        <f t="shared" si="21"/>
        <v>64.206410050270748</v>
      </c>
      <c r="F30" s="78">
        <f t="shared" si="21"/>
        <v>63.234625703983433</v>
      </c>
      <c r="G30" s="78"/>
      <c r="H30" s="77">
        <f>+SUM(H6:H11)</f>
        <v>1215.45421180837</v>
      </c>
      <c r="I30" s="89">
        <f t="shared" ref="I30:K30" si="22">+SUM(I6:I11)</f>
        <v>51.534361541513434</v>
      </c>
      <c r="J30" s="89">
        <f t="shared" si="22"/>
        <v>48.014242399520029</v>
      </c>
      <c r="K30" s="89">
        <f t="shared" si="22"/>
        <v>40.064970589409839</v>
      </c>
      <c r="L30" s="78"/>
      <c r="M30" s="77">
        <f>+SUM(M6:M11)</f>
        <v>2774.8670647409576</v>
      </c>
      <c r="N30" s="89">
        <f t="shared" ref="N30:P30" si="23">+SUM(N6:N11)</f>
        <v>71.539574000035486</v>
      </c>
      <c r="O30" s="89">
        <f t="shared" si="23"/>
        <v>70.460964937510113</v>
      </c>
      <c r="P30" s="89">
        <f t="shared" si="23"/>
        <v>68.895039167376055</v>
      </c>
      <c r="Q30" s="78"/>
      <c r="R30" s="77">
        <f>+SUM(R6:R11)</f>
        <v>1555.0595262700081</v>
      </c>
      <c r="S30" s="89">
        <f t="shared" ref="S30:U30" si="24">+SUM(S6:S11)</f>
        <v>79.343858301160225</v>
      </c>
      <c r="T30" s="89">
        <f t="shared" si="24"/>
        <v>75.496845358886631</v>
      </c>
      <c r="U30" s="89">
        <f t="shared" si="24"/>
        <v>72.525510048955411</v>
      </c>
      <c r="V30" s="78"/>
      <c r="W30" s="77">
        <f>+SUM(W6:W11)</f>
        <v>17900.526809257371</v>
      </c>
      <c r="X30" s="89">
        <f t="shared" ref="X30:Z30" si="25">+SUM(X6:X11)</f>
        <v>64.547241974729687</v>
      </c>
      <c r="Y30" s="89">
        <f t="shared" si="25"/>
        <v>64.443171897042035</v>
      </c>
      <c r="Z30" s="89">
        <f t="shared" si="25"/>
        <v>64.216186578366731</v>
      </c>
    </row>
    <row r="31" spans="1:26" ht="11.25" customHeight="1" x14ac:dyDescent="0.35">
      <c r="A31" s="74" t="s">
        <v>443</v>
      </c>
      <c r="B31" s="74"/>
      <c r="C31" s="77">
        <f>+SUM(C13:C18)</f>
        <v>8872.4351686551963</v>
      </c>
      <c r="D31" s="78">
        <f>+SUM(D13:D18)</f>
        <v>24.693902830842987</v>
      </c>
      <c r="E31" s="78">
        <f>+SUM(E13:E18)</f>
        <v>25.563881694104325</v>
      </c>
      <c r="F31" s="78">
        <f>+SUM(F13:F18)</f>
        <v>26.215211188792594</v>
      </c>
      <c r="G31" s="78"/>
      <c r="H31" s="77">
        <f>+SUM(H13:H18)</f>
        <v>774.59404919643816</v>
      </c>
      <c r="I31" s="89">
        <f>+SUM(I13:I18)</f>
        <v>32.842216013882755</v>
      </c>
      <c r="J31" s="89">
        <f>+SUM(J13:J18)</f>
        <v>33.932283998117114</v>
      </c>
      <c r="K31" s="89">
        <f>+SUM(K13:K18)</f>
        <v>38.070466051367447</v>
      </c>
      <c r="L31" s="78"/>
      <c r="M31" s="77">
        <f>+SUM(M13:M18)</f>
        <v>711.47414195392594</v>
      </c>
      <c r="N31" s="89">
        <f>+SUM(N13:N18)</f>
        <v>18.342701051942527</v>
      </c>
      <c r="O31" s="89">
        <f>+SUM(O13:O18)</f>
        <v>21.024703811180096</v>
      </c>
      <c r="P31" s="89">
        <f>+SUM(P13:P18)</f>
        <v>23.820839041284103</v>
      </c>
      <c r="Q31" s="78"/>
      <c r="R31" s="77">
        <f>+SUM(R13:R18)</f>
        <v>260.64096274089263</v>
      </c>
      <c r="S31" s="89">
        <f>+SUM(S13:S18)</f>
        <v>13.298693243464053</v>
      </c>
      <c r="T31" s="89">
        <f>+SUM(T13:T18)</f>
        <v>15.403913291818542</v>
      </c>
      <c r="U31" s="89">
        <f>+SUM(U13:U18)</f>
        <v>17.231962314382816</v>
      </c>
      <c r="V31" s="78"/>
      <c r="W31" s="77">
        <f>+SUM(W13:W18)</f>
        <v>7125.7260147639408</v>
      </c>
      <c r="X31" s="89">
        <f>+SUM(X13:X18)</f>
        <v>25.6945488935404</v>
      </c>
      <c r="Y31" s="89">
        <f>+SUM(Y13:Y18)</f>
        <v>25.718580390765936</v>
      </c>
      <c r="Z31" s="89">
        <f>+SUM(Z13:Z18)</f>
        <v>25.893305492672138</v>
      </c>
    </row>
    <row r="32" spans="1:26" ht="11.25" customHeight="1" x14ac:dyDescent="0.35">
      <c r="A32" s="74" t="s">
        <v>442</v>
      </c>
      <c r="B32" s="74"/>
      <c r="C32" s="77">
        <f>+SUM(C21:C28)</f>
        <v>3611.3165745864335</v>
      </c>
      <c r="D32" s="78">
        <f t="shared" ref="D32:F32" si="26">+SUM(D21:D28)</f>
        <v>10.051073790800869</v>
      </c>
      <c r="E32" s="78">
        <f t="shared" si="26"/>
        <v>10.22970825562491</v>
      </c>
      <c r="F32" s="78">
        <f t="shared" si="26"/>
        <v>10.550163107223966</v>
      </c>
      <c r="G32" s="78"/>
      <c r="H32" s="77">
        <f>+SUM(H21:H28)</f>
        <v>368.48335838716287</v>
      </c>
      <c r="I32" s="89">
        <f t="shared" ref="I32:K32" si="27">+SUM(I21:I28)</f>
        <v>15.623422444603808</v>
      </c>
      <c r="J32" s="89">
        <f t="shared" si="27"/>
        <v>18.053473602362864</v>
      </c>
      <c r="K32" s="89">
        <f t="shared" si="27"/>
        <v>21.864563359222711</v>
      </c>
      <c r="L32" s="78"/>
      <c r="M32" s="77">
        <f>+SUM(M21:M28)</f>
        <v>392.444910677834</v>
      </c>
      <c r="N32" s="89">
        <f t="shared" ref="N32:P32" si="28">+SUM(N21:N28)</f>
        <v>10.117724948022019</v>
      </c>
      <c r="O32" s="89">
        <f t="shared" si="28"/>
        <v>8.5143312513097875</v>
      </c>
      <c r="P32" s="89">
        <f t="shared" si="28"/>
        <v>7.2841217913398211</v>
      </c>
      <c r="Q32" s="78"/>
      <c r="R32" s="77">
        <f>+SUM(R21:R28)</f>
        <v>144.19856249170181</v>
      </c>
      <c r="S32" s="89">
        <f t="shared" ref="S32:U32" si="29">+SUM(S21:S28)</f>
        <v>7.3574484553757298</v>
      </c>
      <c r="T32" s="89">
        <f t="shared" si="29"/>
        <v>9.0992413492948039</v>
      </c>
      <c r="U32" s="89">
        <f t="shared" si="29"/>
        <v>10.242527636661752</v>
      </c>
      <c r="V32" s="78"/>
      <c r="W32" s="77">
        <f>+SUM(W21:W28)</f>
        <v>2706.1897430297354</v>
      </c>
      <c r="X32" s="89">
        <f t="shared" ref="X32:Z32" si="30">+SUM(X21:X28)</f>
        <v>9.7582091317299398</v>
      </c>
      <c r="Y32" s="89">
        <f t="shared" si="30"/>
        <v>9.8382477121920271</v>
      </c>
      <c r="Z32" s="89">
        <f t="shared" si="30"/>
        <v>9.8905079289611493</v>
      </c>
    </row>
    <row r="33" spans="1:26" ht="17.25" customHeight="1" thickBot="1" x14ac:dyDescent="0.4">
      <c r="A33" s="79" t="s">
        <v>439</v>
      </c>
      <c r="B33" s="79"/>
      <c r="C33" s="80">
        <f>+SUM(C6:C28)-C20</f>
        <v>35929.659355318334</v>
      </c>
      <c r="D33" s="81">
        <f>+SUM(D6:D28)-D20</f>
        <v>100.00000000000003</v>
      </c>
      <c r="E33" s="81">
        <f>+SUM(E6:E28)-E20</f>
        <v>99.999999999999986</v>
      </c>
      <c r="F33" s="81">
        <f>+SUM(F6:F28)-F20</f>
        <v>100.00000000000004</v>
      </c>
      <c r="G33" s="81"/>
      <c r="H33" s="80">
        <f>+SUM(H6:H28)-H20</f>
        <v>2358.5316193919712</v>
      </c>
      <c r="I33" s="92">
        <f>+SUM(I6:I28)-I20</f>
        <v>99.999999999999986</v>
      </c>
      <c r="J33" s="92">
        <f>+SUM(J6:J28)-J20</f>
        <v>100</v>
      </c>
      <c r="K33" s="92">
        <f>+SUM(K6:K28)-K20</f>
        <v>100.00000000000001</v>
      </c>
      <c r="L33" s="81"/>
      <c r="M33" s="80">
        <f>+SUM(M6:M28)-M20</f>
        <v>3878.7861173727169</v>
      </c>
      <c r="N33" s="92">
        <f>+SUM(N6:N28)-N20</f>
        <v>100.00000000000001</v>
      </c>
      <c r="O33" s="92">
        <f>+SUM(O6:O28)-O20</f>
        <v>100</v>
      </c>
      <c r="P33" s="92">
        <f>+SUM(P6:P28)-P20</f>
        <v>99.999999999999986</v>
      </c>
      <c r="Q33" s="81"/>
      <c r="R33" s="80">
        <f>+SUM(R6:R28)-R20</f>
        <v>1959.8990515026023</v>
      </c>
      <c r="S33" s="92">
        <f>+SUM(S6:S28)-S20</f>
        <v>100</v>
      </c>
      <c r="T33" s="92">
        <f>+SUM(T6:T28)-T20</f>
        <v>99.999999999999972</v>
      </c>
      <c r="U33" s="92">
        <f>+SUM(U6:U28)-U20</f>
        <v>100</v>
      </c>
      <c r="V33" s="81"/>
      <c r="W33" s="80">
        <f>+SUM(W6:W28)-W20</f>
        <v>27732.442567051043</v>
      </c>
      <c r="X33" s="92">
        <f>+SUM(X6:X28)-X20</f>
        <v>100.00000000000004</v>
      </c>
      <c r="Y33" s="92">
        <f>+SUM(Y6:Y28)-Y20</f>
        <v>99.999999999999986</v>
      </c>
      <c r="Z33" s="92">
        <f>+SUM(Z6:Z28)-Z20</f>
        <v>100.00000000000001</v>
      </c>
    </row>
    <row r="34" spans="1:26" ht="12" customHeight="1" x14ac:dyDescent="0.35">
      <c r="A34" s="72" t="s">
        <v>600</v>
      </c>
      <c r="B34" s="72"/>
      <c r="C34" s="72"/>
      <c r="D34" s="82"/>
      <c r="E34" s="82"/>
      <c r="F34" s="82"/>
      <c r="G34" s="83"/>
      <c r="H34" s="72"/>
      <c r="I34" s="82"/>
      <c r="J34" s="82"/>
      <c r="K34" s="82"/>
      <c r="L34" s="83"/>
      <c r="M34" s="83"/>
      <c r="N34" s="84"/>
      <c r="O34" s="84"/>
      <c r="P34" s="84"/>
      <c r="Q34" s="83"/>
      <c r="R34" s="83"/>
      <c r="S34" s="84"/>
      <c r="T34" s="84"/>
      <c r="U34" s="84"/>
      <c r="V34" s="83"/>
      <c r="W34" s="83"/>
      <c r="X34" s="84"/>
      <c r="Y34" s="84"/>
      <c r="Z34" s="84"/>
    </row>
    <row r="35" spans="1:26" ht="12" customHeight="1" x14ac:dyDescent="0.35">
      <c r="A35" s="83" t="s">
        <v>389</v>
      </c>
      <c r="C35" s="85"/>
      <c r="D35" s="85"/>
      <c r="E35" s="85"/>
      <c r="F35" s="85"/>
    </row>
    <row r="36" spans="1:26" ht="12" customHeight="1" x14ac:dyDescent="0.35">
      <c r="A36" s="66" t="s">
        <v>445</v>
      </c>
      <c r="C36" s="85"/>
      <c r="D36" s="85"/>
      <c r="E36" s="85"/>
      <c r="F36" s="85"/>
    </row>
    <row r="37" spans="1:26" ht="12" customHeight="1" x14ac:dyDescent="0.35">
      <c r="A37" s="66" t="s">
        <v>446</v>
      </c>
      <c r="C37" s="85"/>
      <c r="D37" s="85"/>
      <c r="E37" s="85"/>
      <c r="F37" s="85"/>
    </row>
    <row r="38" spans="1:26" ht="12" customHeight="1" x14ac:dyDescent="0.35">
      <c r="A38" s="66" t="s">
        <v>431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1:26" ht="12" customHeight="1" x14ac:dyDescent="0.35">
      <c r="A39" s="66" t="s">
        <v>444</v>
      </c>
      <c r="C39" s="85"/>
      <c r="D39" s="85"/>
      <c r="E39" s="85"/>
      <c r="F39" s="85"/>
    </row>
    <row r="40" spans="1:26" ht="12" customHeight="1" x14ac:dyDescent="0.35">
      <c r="A40" s="66" t="s">
        <v>447</v>
      </c>
      <c r="B40" s="85"/>
      <c r="C40" s="85"/>
      <c r="D40" s="85"/>
      <c r="E40" s="85"/>
      <c r="F40" s="85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26" x14ac:dyDescent="0.35">
      <c r="A41" s="83" t="s">
        <v>592</v>
      </c>
      <c r="B41" s="83"/>
    </row>
    <row r="42" spans="1:26" x14ac:dyDescent="0.35">
      <c r="A42" s="83"/>
      <c r="B42" s="83" t="s">
        <v>448</v>
      </c>
    </row>
    <row r="43" spans="1:26" x14ac:dyDescent="0.35">
      <c r="A43" s="83"/>
      <c r="B43" s="83" t="s">
        <v>449</v>
      </c>
    </row>
    <row r="44" spans="1:26" x14ac:dyDescent="0.35">
      <c r="A44" s="83"/>
      <c r="B44" s="83" t="s">
        <v>450</v>
      </c>
    </row>
    <row r="45" spans="1:26" x14ac:dyDescent="0.35">
      <c r="A45" s="83"/>
      <c r="B45" s="83" t="s">
        <v>593</v>
      </c>
    </row>
    <row r="46" spans="1:26" ht="12" customHeight="1" x14ac:dyDescent="0.35">
      <c r="A46" s="83" t="s">
        <v>432</v>
      </c>
    </row>
  </sheetData>
  <mergeCells count="6">
    <mergeCell ref="A3:B3"/>
    <mergeCell ref="W2:Z2"/>
    <mergeCell ref="C2:F2"/>
    <mergeCell ref="H2:K2"/>
    <mergeCell ref="M2:P2"/>
    <mergeCell ref="R2:U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 x14ac:dyDescent="0.35"/>
  <cols>
    <col min="1" max="2" width="19.81640625" customWidth="1"/>
    <col min="3" max="3" width="9.54296875" bestFit="1" customWidth="1"/>
    <col min="23" max="24" width="11.26953125" style="39" customWidth="1"/>
    <col min="25" max="25" width="9.1796875" style="39"/>
    <col min="26" max="26" width="11.26953125" style="18" customWidth="1"/>
  </cols>
  <sheetData>
    <row r="1" spans="1:29" x14ac:dyDescent="0.35">
      <c r="A1" s="36" t="s">
        <v>307</v>
      </c>
      <c r="C1" t="s">
        <v>359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368</v>
      </c>
      <c r="K1" t="s">
        <v>358</v>
      </c>
      <c r="L1" t="s">
        <v>367</v>
      </c>
      <c r="M1" t="s">
        <v>452</v>
      </c>
      <c r="N1" t="s">
        <v>453</v>
      </c>
      <c r="O1" t="s">
        <v>441</v>
      </c>
      <c r="P1" t="s">
        <v>360</v>
      </c>
      <c r="Q1" t="s">
        <v>417</v>
      </c>
      <c r="R1" t="s">
        <v>418</v>
      </c>
      <c r="S1" t="s">
        <v>419</v>
      </c>
      <c r="T1" t="s">
        <v>420</v>
      </c>
      <c r="U1" t="s">
        <v>421</v>
      </c>
      <c r="V1" t="s">
        <v>422</v>
      </c>
      <c r="W1" s="39" t="s">
        <v>370</v>
      </c>
      <c r="X1" s="39" t="s">
        <v>443</v>
      </c>
      <c r="Y1" s="39" t="s">
        <v>442</v>
      </c>
      <c r="Z1" s="18" t="s">
        <v>369</v>
      </c>
      <c r="AA1" s="18"/>
      <c r="AB1" s="18"/>
      <c r="AC1" s="18"/>
    </row>
    <row r="2" spans="1:29" s="58" customFormat="1" x14ac:dyDescent="0.35">
      <c r="A2" s="56" t="s">
        <v>308</v>
      </c>
      <c r="B2" s="56" t="s">
        <v>311</v>
      </c>
      <c r="C2" s="57" t="s">
        <v>411</v>
      </c>
      <c r="D2" s="57" t="s">
        <v>411</v>
      </c>
      <c r="E2" s="57" t="s">
        <v>411</v>
      </c>
      <c r="F2" s="57" t="s">
        <v>411</v>
      </c>
      <c r="G2" s="57" t="s">
        <v>411</v>
      </c>
      <c r="H2" s="57" t="s">
        <v>411</v>
      </c>
      <c r="I2" s="57" t="s">
        <v>411</v>
      </c>
      <c r="J2" s="57" t="s">
        <v>411</v>
      </c>
      <c r="K2" s="57" t="s">
        <v>411</v>
      </c>
      <c r="L2" s="57" t="s">
        <v>411</v>
      </c>
      <c r="M2" s="57" t="s">
        <v>411</v>
      </c>
      <c r="N2" s="57" t="s">
        <v>411</v>
      </c>
      <c r="O2" s="57" t="s">
        <v>411</v>
      </c>
      <c r="P2" s="57" t="s">
        <v>411</v>
      </c>
      <c r="Q2" s="57" t="s">
        <v>411</v>
      </c>
      <c r="R2" s="57" t="s">
        <v>411</v>
      </c>
      <c r="S2" s="57" t="s">
        <v>411</v>
      </c>
      <c r="T2" s="57" t="s">
        <v>411</v>
      </c>
      <c r="U2" s="57" t="s">
        <v>411</v>
      </c>
      <c r="V2" s="57" t="s">
        <v>411</v>
      </c>
      <c r="W2" s="59" t="s">
        <v>411</v>
      </c>
      <c r="X2" s="59" t="s">
        <v>411</v>
      </c>
      <c r="Y2" s="59" t="s">
        <v>411</v>
      </c>
      <c r="Z2" s="60" t="s">
        <v>411</v>
      </c>
    </row>
    <row r="3" spans="1:29" x14ac:dyDescent="0.35">
      <c r="A3" s="9" t="s">
        <v>312</v>
      </c>
      <c r="B3" s="9" t="s">
        <v>313</v>
      </c>
      <c r="C3" s="39">
        <f>+whea!$C167</f>
        <v>2.5193275034694332E-2</v>
      </c>
      <c r="D3" s="39">
        <f>+maiz!$C167</f>
        <v>0.54296113234292653</v>
      </c>
      <c r="E3" s="39">
        <f>+sorg!$C167</f>
        <v>0.12701265846353679</v>
      </c>
      <c r="F3" s="39">
        <f>+mill!$C167</f>
        <v>0.12157835598415062</v>
      </c>
      <c r="G3" s="39">
        <f>+barl!$C167</f>
        <v>3.630026226323313E-2</v>
      </c>
      <c r="H3" s="39">
        <f>+rice!$C167</f>
        <v>0.36240852771982834</v>
      </c>
      <c r="I3" s="39">
        <f>+yams!$C167</f>
        <v>4.167689181672278E-2</v>
      </c>
      <c r="J3" s="39">
        <f>+cass!$C167</f>
        <v>0.31273288930347187</v>
      </c>
      <c r="K3" s="39">
        <f>+swpt!$C167</f>
        <v>3.8317472659989901E-2</v>
      </c>
      <c r="L3" s="39">
        <f>+pota!$C167</f>
        <v>3.8746848580459792E-2</v>
      </c>
      <c r="M3" s="39">
        <f>+Bana!$C167</f>
        <v>0.19989437116390474</v>
      </c>
      <c r="N3" s="39">
        <f>+Plan!$C167</f>
        <v>0.14322557567188907</v>
      </c>
      <c r="O3" s="39">
        <f>+soyb!$C167</f>
        <v>1.0535625760601504E-2</v>
      </c>
      <c r="P3" s="39">
        <f>+grnd!$C167</f>
        <v>0.26357003728274431</v>
      </c>
      <c r="Q3" s="39">
        <f>+bean!$C167</f>
        <v>5.45896337729549E-2</v>
      </c>
      <c r="R3" s="39">
        <f>+cowp!$C167</f>
        <v>1.6558534344823947E-2</v>
      </c>
      <c r="S3" s="39">
        <f>+lent!$C167</f>
        <v>9.25314994691601E-4</v>
      </c>
      <c r="T3" s="39">
        <f>+chkp!$C167</f>
        <v>6.7165871676100504E-3</v>
      </c>
      <c r="U3" s="39">
        <f>+pigp!$C167</f>
        <v>6.2520812694230521E-3</v>
      </c>
      <c r="V3" s="39">
        <f>+opul!$C167</f>
        <v>9.3355437943135246E-3</v>
      </c>
      <c r="W3" s="39">
        <f t="shared" ref="W3:W32" si="0">+SUM(C3,D3,E3,F3,G3,H3)</f>
        <v>1.2154542118083698</v>
      </c>
      <c r="X3" s="39">
        <f t="shared" ref="X3:X32" si="1">+SUM(I3,L3,J3,K3,M3,N3)</f>
        <v>0.77459404919643815</v>
      </c>
      <c r="Y3" s="39">
        <f t="shared" ref="Y3:Y32" si="2">+SUM(O3,Q3,P3,R3,S3,T3,U3,V3)</f>
        <v>0.3684833583871629</v>
      </c>
      <c r="Z3" s="18">
        <f t="shared" ref="Z3:Z32" si="3">+SUM(W3,X3,Y3)</f>
        <v>2.3585316193919708</v>
      </c>
    </row>
    <row r="4" spans="1:29" x14ac:dyDescent="0.35">
      <c r="A4" s="9" t="s">
        <v>312</v>
      </c>
      <c r="B4" s="9" t="s">
        <v>316</v>
      </c>
      <c r="C4" s="39">
        <f>+whea!$C168</f>
        <v>0.43513115259085411</v>
      </c>
      <c r="D4" s="39">
        <f>+maiz!$C168</f>
        <v>1.0918699724225793</v>
      </c>
      <c r="E4" s="39">
        <f>+sorg!$C168</f>
        <v>0.51001095847589695</v>
      </c>
      <c r="F4" s="39">
        <f>+mill!$C168</f>
        <v>0.44390100519344661</v>
      </c>
      <c r="G4" s="39">
        <f>+barl!$C168</f>
        <v>8.3931298211455216E-2</v>
      </c>
      <c r="H4" s="39">
        <f>+rice!$C168</f>
        <v>0.21002267784672568</v>
      </c>
      <c r="I4" s="39">
        <f>+yams!$C168</f>
        <v>6.3995718765115603E-2</v>
      </c>
      <c r="J4" s="39">
        <f>+cass!$C168</f>
        <v>8.4374362988330481E-2</v>
      </c>
      <c r="K4" s="39">
        <f>+swpt!$C168</f>
        <v>3.8986043657932179E-2</v>
      </c>
      <c r="L4" s="39">
        <f>+pota!$C168</f>
        <v>5.1790974148105774E-2</v>
      </c>
      <c r="M4" s="39">
        <f>+Bana!$C168</f>
        <v>7.3420554080613459E-2</v>
      </c>
      <c r="N4" s="39">
        <f>+Plan!$C168</f>
        <v>0.39890648831382847</v>
      </c>
      <c r="O4" s="39">
        <f>+soyb!$C168</f>
        <v>1.1360135024191765E-2</v>
      </c>
      <c r="P4" s="39">
        <f>+grnd!$C168</f>
        <v>0.24935415454712095</v>
      </c>
      <c r="Q4" s="39">
        <f>+bean!$C168</f>
        <v>4.536290322573882E-2</v>
      </c>
      <c r="R4" s="39">
        <f>+cowp!$C168</f>
        <v>1.1600623422553906E-2</v>
      </c>
      <c r="S4" s="39">
        <f>+lent!$C168</f>
        <v>8.1721308772301441E-3</v>
      </c>
      <c r="T4" s="39">
        <f>+chkp!$C168</f>
        <v>3.3019790902368916E-2</v>
      </c>
      <c r="U4" s="39">
        <f>+pigp!$C168</f>
        <v>1.1427321588713412E-2</v>
      </c>
      <c r="V4" s="39">
        <f>+opul!$C168</f>
        <v>2.2147851089916064E-2</v>
      </c>
      <c r="W4" s="39">
        <f t="shared" si="0"/>
        <v>2.7748670647409579</v>
      </c>
      <c r="X4" s="39">
        <f t="shared" si="1"/>
        <v>0.711474141953926</v>
      </c>
      <c r="Y4" s="39">
        <f t="shared" si="2"/>
        <v>0.39244491067783394</v>
      </c>
      <c r="Z4" s="18">
        <f t="shared" si="3"/>
        <v>3.8787861173727176</v>
      </c>
    </row>
    <row r="5" spans="1:29" x14ac:dyDescent="0.35">
      <c r="A5" s="9" t="s">
        <v>312</v>
      </c>
      <c r="B5" s="9" t="s">
        <v>320</v>
      </c>
      <c r="C5" s="39">
        <f>+whea!$C170</f>
        <v>0.21852313761671249</v>
      </c>
      <c r="D5" s="39">
        <f>+maiz!$C170</f>
        <v>1.0426347982919568</v>
      </c>
      <c r="E5" s="39">
        <f>+sorg!$C170</f>
        <v>2.4777562806316957E-2</v>
      </c>
      <c r="F5" s="39">
        <f>+mill!$C170</f>
        <v>2.7868553529387108E-2</v>
      </c>
      <c r="G5" s="39">
        <f>+barl!$C170</f>
        <v>2.0852481170305994E-2</v>
      </c>
      <c r="H5" s="39">
        <f>+rice!$C170</f>
        <v>0.22040299285532855</v>
      </c>
      <c r="I5" s="39">
        <f>+yams!$C170</f>
        <v>2.5646697393134032E-2</v>
      </c>
      <c r="J5" s="39">
        <f>+cass!$C170</f>
        <v>7.1844790611599055E-2</v>
      </c>
      <c r="K5" s="39">
        <f>+swpt!$C170</f>
        <v>1.7064932003464397E-2</v>
      </c>
      <c r="L5" s="39">
        <f>+pota!$C170</f>
        <v>5.1341069449870456E-2</v>
      </c>
      <c r="M5" s="39">
        <f>+Bana!$C170</f>
        <v>4.7052828970273207E-2</v>
      </c>
      <c r="N5" s="39">
        <f>+Plan!$C170</f>
        <v>4.7690644312551468E-2</v>
      </c>
      <c r="O5" s="39">
        <f>+soyb!$C170</f>
        <v>2.6984310422570212E-2</v>
      </c>
      <c r="P5" s="39">
        <f>+grnd!$C170</f>
        <v>7.4770554607620027E-2</v>
      </c>
      <c r="Q5" s="39">
        <f>+bean!$C170</f>
        <v>2.0259326218335216E-2</v>
      </c>
      <c r="R5" s="39">
        <f>+cowp!$C170</f>
        <v>6.1130917270255693E-3</v>
      </c>
      <c r="S5" s="39">
        <f>+lent!$C170</f>
        <v>9.0079344663704917E-4</v>
      </c>
      <c r="T5" s="39">
        <f>+chkp!$C170</f>
        <v>5.08744753202541E-3</v>
      </c>
      <c r="U5" s="39">
        <f>+pigp!$C170</f>
        <v>3.4090273300558336E-3</v>
      </c>
      <c r="V5" s="39">
        <f>+opul!$C170</f>
        <v>6.6740112074324832E-3</v>
      </c>
      <c r="W5" s="39">
        <f t="shared" si="0"/>
        <v>1.555059526270008</v>
      </c>
      <c r="X5" s="39">
        <f t="shared" si="1"/>
        <v>0.26064096274089266</v>
      </c>
      <c r="Y5" s="39">
        <f t="shared" si="2"/>
        <v>0.14419856249170182</v>
      </c>
      <c r="Z5" s="18">
        <f t="shared" si="3"/>
        <v>1.9598990515026027</v>
      </c>
    </row>
    <row r="6" spans="1:29" x14ac:dyDescent="0.35">
      <c r="A6" s="9" t="s">
        <v>312</v>
      </c>
      <c r="B6" s="9" t="s">
        <v>321</v>
      </c>
      <c r="C6" s="39">
        <f>+whea!$C172</f>
        <v>0.34439395997094413</v>
      </c>
      <c r="D6" s="39">
        <f>+maiz!$C172</f>
        <v>2.7422273099102905</v>
      </c>
      <c r="E6" s="39">
        <f>+sorg!$C172</f>
        <v>4.7502413630421136</v>
      </c>
      <c r="F6" s="39">
        <f>+mill!$C172</f>
        <v>3.789718331614718</v>
      </c>
      <c r="G6" s="39">
        <f>+barl!$C172</f>
        <v>1.5495336316258403E-2</v>
      </c>
      <c r="H6" s="39">
        <f>+rice!$C172</f>
        <v>6.2584505084030511</v>
      </c>
      <c r="I6" s="39">
        <f>+yams!$C172</f>
        <v>4.8294625523932915</v>
      </c>
      <c r="J6" s="39">
        <f>+cass!$C172</f>
        <v>1.2507688288041281</v>
      </c>
      <c r="K6" s="39">
        <f>+swpt!$C172</f>
        <v>0.1494800897271244</v>
      </c>
      <c r="L6" s="39">
        <f>+pota!$C172</f>
        <v>8.9249628162259564E-2</v>
      </c>
      <c r="M6" s="39">
        <f>+Bana!$C172</f>
        <v>0.14436250855683788</v>
      </c>
      <c r="N6" s="39">
        <f>+Plan!$C172</f>
        <v>0.66240240712029841</v>
      </c>
      <c r="O6" s="39">
        <f>+soyb!$C172</f>
        <v>9.8361830130266878E-2</v>
      </c>
      <c r="P6" s="39">
        <f>+grnd!$C172</f>
        <v>1.9393446554242795</v>
      </c>
      <c r="Q6" s="39">
        <f>+bean!$C172</f>
        <v>4.9120765413765873E-2</v>
      </c>
      <c r="R6" s="39">
        <f>+cowp!$C172</f>
        <v>0.55779244803471473</v>
      </c>
      <c r="S6" s="39">
        <f>+lent!$C172</f>
        <v>4.7102798953827059E-3</v>
      </c>
      <c r="T6" s="39">
        <f>+chkp!$C172</f>
        <v>1.8271616776687157E-2</v>
      </c>
      <c r="U6" s="39">
        <f>+pigp!$C172</f>
        <v>1.0924791052418092E-2</v>
      </c>
      <c r="V6" s="39">
        <f>+opul!$C172</f>
        <v>2.7663356302220565E-2</v>
      </c>
      <c r="W6" s="39">
        <f t="shared" si="0"/>
        <v>17.900526809257375</v>
      </c>
      <c r="X6" s="39">
        <f t="shared" si="1"/>
        <v>7.1257260147639396</v>
      </c>
      <c r="Y6" s="39">
        <f t="shared" si="2"/>
        <v>2.7061897430297353</v>
      </c>
      <c r="Z6" s="18">
        <f t="shared" si="3"/>
        <v>27.732442567051049</v>
      </c>
    </row>
    <row r="7" spans="1:29" s="1" customFormat="1" x14ac:dyDescent="0.35">
      <c r="A7" s="10" t="s">
        <v>352</v>
      </c>
      <c r="B7" s="10"/>
      <c r="C7" s="41">
        <f>+whea!$C173</f>
        <v>1.023241525213205</v>
      </c>
      <c r="D7" s="41">
        <f>+maiz!$C173</f>
        <v>5.4196932129677524</v>
      </c>
      <c r="E7" s="41">
        <f>+sorg!$C173</f>
        <v>5.412042542787864</v>
      </c>
      <c r="F7" s="41">
        <f>+mill!$C173</f>
        <v>4.3830662463217021</v>
      </c>
      <c r="G7" s="41">
        <f>+barl!$C173</f>
        <v>0.15657937796125274</v>
      </c>
      <c r="H7" s="41">
        <f>+rice!$C173</f>
        <v>7.0512847068249336</v>
      </c>
      <c r="I7" s="41">
        <f>+yams!$C173</f>
        <v>4.9607818603682636</v>
      </c>
      <c r="J7" s="41">
        <f>+cass!$C173</f>
        <v>1.7197208717075294</v>
      </c>
      <c r="K7" s="41">
        <f>+swpt!$C173</f>
        <v>0.24384853804851087</v>
      </c>
      <c r="L7" s="41">
        <f>+pota!$C173</f>
        <v>0.23112852034069559</v>
      </c>
      <c r="M7" s="41">
        <f>+Bana!$C173</f>
        <v>0.46473026277162921</v>
      </c>
      <c r="N7" s="41">
        <f>+Plan!$C173</f>
        <v>1.2522251154185673</v>
      </c>
      <c r="O7" s="41">
        <f>+soyb!$C173</f>
        <v>0.14724190133763038</v>
      </c>
      <c r="P7" s="41">
        <f>+grnd!$C173</f>
        <v>2.5270394018617646</v>
      </c>
      <c r="Q7" s="41">
        <f>+bean!$C173</f>
        <v>0.16933262863079482</v>
      </c>
      <c r="R7" s="41">
        <f>+cowp!$C173</f>
        <v>0.59206469752911817</v>
      </c>
      <c r="S7" s="41">
        <f>+lent!$C173</f>
        <v>1.47085192139415E-2</v>
      </c>
      <c r="T7" s="41">
        <f>+chkp!$C173</f>
        <v>6.3095442378691538E-2</v>
      </c>
      <c r="U7" s="41">
        <f>+pigp!$C173</f>
        <v>3.2013221240610394E-2</v>
      </c>
      <c r="V7" s="41">
        <f>+opul!$C173</f>
        <v>6.582076239388264E-2</v>
      </c>
      <c r="W7" s="41">
        <f t="shared" si="0"/>
        <v>23.445907612076709</v>
      </c>
      <c r="X7" s="39">
        <f t="shared" si="1"/>
        <v>8.8724351686551977</v>
      </c>
      <c r="Y7" s="39">
        <f t="shared" si="2"/>
        <v>3.611316574586434</v>
      </c>
      <c r="Z7" s="15">
        <f t="shared" si="3"/>
        <v>35.929659355318343</v>
      </c>
    </row>
    <row r="8" spans="1:29" x14ac:dyDescent="0.35">
      <c r="A8" s="9" t="s">
        <v>322</v>
      </c>
      <c r="B8" s="9" t="s">
        <v>323</v>
      </c>
      <c r="C8" s="39">
        <f>+whea!$C174</f>
        <v>7.2710832529047117E-4</v>
      </c>
      <c r="D8" s="39">
        <f>+maiz!$C174</f>
        <v>0.12564837102291709</v>
      </c>
      <c r="E8" s="39">
        <f>+sorg!$C174</f>
        <v>1.0959052323555434E-5</v>
      </c>
      <c r="F8" s="39">
        <f>+mill!$C174</f>
        <v>0</v>
      </c>
      <c r="G8" s="39">
        <f>+barl!$C174</f>
        <v>3.7313270714746903E-4</v>
      </c>
      <c r="H8" s="39">
        <f>+rice!$C174</f>
        <v>5.3031403920323204E-2</v>
      </c>
      <c r="I8" s="39">
        <f>+yams!$C174</f>
        <v>9.2939229119372441E-3</v>
      </c>
      <c r="J8" s="39">
        <f>+cass!$C174</f>
        <v>8.4664067628167361E-3</v>
      </c>
      <c r="K8" s="39">
        <f>+swpt!$C174</f>
        <v>9.5662297793890311E-4</v>
      </c>
      <c r="L8" s="39">
        <f>+pota!$C174</f>
        <v>2.1030132081828364E-3</v>
      </c>
      <c r="M8" s="39">
        <f>+Bana!$C174</f>
        <v>2.1535846270279357E-3</v>
      </c>
      <c r="N8" s="39">
        <f>+Plan!$C174</f>
        <v>5.75603615170075E-3</v>
      </c>
      <c r="O8" s="39">
        <f>+soyb!$C174</f>
        <v>1.909662875464215E-4</v>
      </c>
      <c r="P8" s="39">
        <f>+grnd!$C174</f>
        <v>3.2913468988941922E-4</v>
      </c>
      <c r="Q8" s="39">
        <f>+bean!$C174</f>
        <v>2.6973960726797879E-3</v>
      </c>
      <c r="R8" s="39">
        <f>+cowp!$C174</f>
        <v>7.3225181747956175E-4</v>
      </c>
      <c r="S8" s="39">
        <f>+lent!$C174</f>
        <v>1.7657376845538655E-5</v>
      </c>
      <c r="T8" s="39">
        <f>+chkp!$C174</f>
        <v>9.954314342752732E-5</v>
      </c>
      <c r="U8" s="39">
        <f>+pigp!$C174</f>
        <v>1.146202626897471E-3</v>
      </c>
      <c r="V8" s="39">
        <f>+opul!$C174</f>
        <v>2.5191534953398386E-4</v>
      </c>
      <c r="W8" s="39">
        <f t="shared" si="0"/>
        <v>0.17979097502800181</v>
      </c>
      <c r="X8" s="39">
        <f t="shared" si="1"/>
        <v>2.8729586639604406E-2</v>
      </c>
      <c r="Y8" s="39">
        <f t="shared" si="2"/>
        <v>5.4650673642997116E-3</v>
      </c>
      <c r="Z8" s="18">
        <f t="shared" si="3"/>
        <v>0.21398562903190593</v>
      </c>
    </row>
    <row r="9" spans="1:29" x14ac:dyDescent="0.35">
      <c r="A9" s="9" t="s">
        <v>322</v>
      </c>
      <c r="B9" s="9" t="s">
        <v>324</v>
      </c>
      <c r="C9" s="39">
        <f>+whea!$C175</f>
        <v>0.3250087683427671</v>
      </c>
      <c r="D9" s="39">
        <f>+maiz!$C175</f>
        <v>1.1786351942438635</v>
      </c>
      <c r="E9" s="39">
        <f>+sorg!$C175</f>
        <v>2.4923313030531084E-2</v>
      </c>
      <c r="F9" s="39">
        <f>+mill!$C175</f>
        <v>2.1723831693002311E-2</v>
      </c>
      <c r="G9" s="39">
        <f>+barl!$C175</f>
        <v>3.2250561539304895E-3</v>
      </c>
      <c r="H9" s="39">
        <f>+rice!$C175</f>
        <v>0.31897554614377122</v>
      </c>
      <c r="I9" s="39">
        <f>+yams!$C175</f>
        <v>1.4330834548932031E-2</v>
      </c>
      <c r="J9" s="39">
        <f>+cass!$C175</f>
        <v>1.2419721087474673E-2</v>
      </c>
      <c r="K9" s="39">
        <f>+swpt!$C175</f>
        <v>7.1481951524649612E-3</v>
      </c>
      <c r="L9" s="39">
        <f>+pota!$C175</f>
        <v>3.4838612800885661E-2</v>
      </c>
      <c r="M9" s="39">
        <f>+Bana!$C175</f>
        <v>6.2175094890531524E-2</v>
      </c>
      <c r="N9" s="39">
        <f>+Plan!$C175</f>
        <v>7.7190437954921106E-3</v>
      </c>
      <c r="O9" s="39">
        <f>+soyb!$C175</f>
        <v>1.0974470672849349E-3</v>
      </c>
      <c r="P9" s="39">
        <f>+grnd!$C175</f>
        <v>2.2122909021838309E-2</v>
      </c>
      <c r="Q9" s="39">
        <f>+bean!$C175</f>
        <v>8.986259416769439E-2</v>
      </c>
      <c r="R9" s="39">
        <f>+cowp!$C175</f>
        <v>1.301327258951831E-3</v>
      </c>
      <c r="S9" s="39">
        <f>+lent!$C175</f>
        <v>2.1796101011089712E-3</v>
      </c>
      <c r="T9" s="39">
        <f>+chkp!$C175</f>
        <v>1.7063607607958203E-2</v>
      </c>
      <c r="U9" s="39">
        <f>+pigp!$C175</f>
        <v>7.4364394525044378E-4</v>
      </c>
      <c r="V9" s="39">
        <f>+opul!$C175</f>
        <v>6.2006337386184421E-3</v>
      </c>
      <c r="W9" s="39">
        <f t="shared" si="0"/>
        <v>1.8724917096078659</v>
      </c>
      <c r="X9" s="39">
        <f t="shared" si="1"/>
        <v>0.13863150227578097</v>
      </c>
      <c r="Y9" s="39">
        <f t="shared" si="2"/>
        <v>0.14057177290870554</v>
      </c>
      <c r="Z9" s="18">
        <f t="shared" si="3"/>
        <v>2.1516949847923525</v>
      </c>
    </row>
    <row r="10" spans="1:29" x14ac:dyDescent="0.35">
      <c r="A10" s="9" t="s">
        <v>322</v>
      </c>
      <c r="B10" s="9" t="s">
        <v>325</v>
      </c>
      <c r="C10" s="39">
        <f>+whea!$C176</f>
        <v>5.4131549350448054E-3</v>
      </c>
      <c r="D10" s="39">
        <f>+maiz!$C176</f>
        <v>0.16945247918975731</v>
      </c>
      <c r="E10" s="39">
        <f>+sorg!$C176</f>
        <v>1.1062902284876242E-3</v>
      </c>
      <c r="F10" s="39">
        <f>+mill!$C176</f>
        <v>0</v>
      </c>
      <c r="G10" s="39">
        <f>+barl!$C176</f>
        <v>2.0491504623722278E-3</v>
      </c>
      <c r="H10" s="39">
        <f>+rice!$C176</f>
        <v>1.6983807602912186E-2</v>
      </c>
      <c r="I10" s="39">
        <f>+yams!$C176</f>
        <v>4.4522366063328198E-2</v>
      </c>
      <c r="J10" s="39">
        <f>+cass!$C176</f>
        <v>2.4933429960950163E-3</v>
      </c>
      <c r="K10" s="39">
        <f>+swpt!$C176</f>
        <v>4.7943719220802355E-3</v>
      </c>
      <c r="L10" s="39">
        <f>+pota!$C176</f>
        <v>4.0791078536674463E-2</v>
      </c>
      <c r="M10" s="39">
        <f>+Bana!$C176</f>
        <v>2.4417545958605933E-2</v>
      </c>
      <c r="N10" s="39">
        <f>+Plan!$C176</f>
        <v>0.23978574705750583</v>
      </c>
      <c r="O10" s="39">
        <f>+soyb!$C176</f>
        <v>-7.29920364291597E-4</v>
      </c>
      <c r="P10" s="39">
        <f>+grnd!$C176</f>
        <v>2.1612772137118678E-4</v>
      </c>
      <c r="Q10" s="39">
        <f>+bean!$C176</f>
        <v>4.5174203867841603E-4</v>
      </c>
      <c r="R10" s="39">
        <f>+cowp!$C176</f>
        <v>2.8522808940185152E-2</v>
      </c>
      <c r="S10" s="39">
        <f>+lent!$C176</f>
        <v>1.8723666695874663E-3</v>
      </c>
      <c r="T10" s="39">
        <f>+chkp!$C176</f>
        <v>4.914778706663364E-3</v>
      </c>
      <c r="U10" s="39">
        <f>+pigp!$C176</f>
        <v>3.1318756637009008E-3</v>
      </c>
      <c r="V10" s="39">
        <f>+opul!$C176</f>
        <v>5.018770510081429E-3</v>
      </c>
      <c r="W10" s="39">
        <f t="shared" si="0"/>
        <v>0.19500488241857414</v>
      </c>
      <c r="X10" s="39">
        <f t="shared" si="1"/>
        <v>0.35680445253428966</v>
      </c>
      <c r="Y10" s="39">
        <f t="shared" si="2"/>
        <v>4.3398549885976315E-2</v>
      </c>
      <c r="Z10" s="18">
        <f t="shared" si="3"/>
        <v>0.59520788483884013</v>
      </c>
    </row>
    <row r="11" spans="1:29" x14ac:dyDescent="0.35">
      <c r="A11" s="9" t="s">
        <v>322</v>
      </c>
      <c r="B11" s="9" t="s">
        <v>326</v>
      </c>
      <c r="C11" s="39">
        <f>+whea!$C177</f>
        <v>9.6284347336366399E-2</v>
      </c>
      <c r="D11" s="39">
        <f>+maiz!$C177</f>
        <v>0.17629849083951998</v>
      </c>
      <c r="E11" s="39">
        <f>+sorg!$C177</f>
        <v>2.1015749753189691E-2</v>
      </c>
      <c r="F11" s="39">
        <f>+mill!$C177</f>
        <v>0</v>
      </c>
      <c r="G11" s="39">
        <f>+barl!$C177</f>
        <v>2.3758051953220757E-3</v>
      </c>
      <c r="H11" s="39">
        <f>+rice!$C177</f>
        <v>9.3885091732523629E-2</v>
      </c>
      <c r="I11" s="39">
        <f>+yams!$C177</f>
        <v>0.11094841395368001</v>
      </c>
      <c r="J11" s="39">
        <f>+cass!$C177</f>
        <v>6.0056938237894444E-2</v>
      </c>
      <c r="K11" s="39">
        <f>+swpt!$C177</f>
        <v>7.5001883479621301E-3</v>
      </c>
      <c r="L11" s="39">
        <f>+pota!$C177</f>
        <v>6.7609167914945048E-2</v>
      </c>
      <c r="M11" s="39">
        <f>+Bana!$C177</f>
        <v>0.16656062785529596</v>
      </c>
      <c r="N11" s="39">
        <f>+Plan!$C177</f>
        <v>3.6664673296726139E-2</v>
      </c>
      <c r="O11" s="39">
        <f>+soyb!$C177</f>
        <v>-8.9389714686553706E-5</v>
      </c>
      <c r="P11" s="39">
        <f>+grnd!$C177</f>
        <v>8.0422500182889996E-3</v>
      </c>
      <c r="Q11" s="39">
        <f>+bean!$C177</f>
        <v>5.0746330168700195E-3</v>
      </c>
      <c r="R11" s="39">
        <f>+cowp!$C177</f>
        <v>3.5678648583821887E-3</v>
      </c>
      <c r="S11" s="39">
        <f>+lent!$C177</f>
        <v>4.7380584904072027E-4</v>
      </c>
      <c r="T11" s="39">
        <f>+chkp!$C177</f>
        <v>2.1342340884639693E-3</v>
      </c>
      <c r="U11" s="39">
        <f>+pigp!$C177</f>
        <v>5.1418836721988965E-4</v>
      </c>
      <c r="V11" s="39">
        <f>+opul!$C177</f>
        <v>5.84193123158782E-3</v>
      </c>
      <c r="W11" s="39">
        <f t="shared" si="0"/>
        <v>0.38985948485692179</v>
      </c>
      <c r="X11" s="39">
        <f t="shared" si="1"/>
        <v>0.44934000960650372</v>
      </c>
      <c r="Y11" s="39">
        <f t="shared" si="2"/>
        <v>2.5559517715167051E-2</v>
      </c>
      <c r="Z11" s="18">
        <f t="shared" si="3"/>
        <v>0.86475901217859263</v>
      </c>
    </row>
    <row r="12" spans="1:29" x14ac:dyDescent="0.35">
      <c r="A12" s="9" t="s">
        <v>322</v>
      </c>
      <c r="B12" s="9" t="s">
        <v>327</v>
      </c>
      <c r="C12" s="39">
        <f>+whea!$C178</f>
        <v>0.10960000306829591</v>
      </c>
      <c r="D12" s="39">
        <f>+maiz!$C178</f>
        <v>0.11899799518100014</v>
      </c>
      <c r="E12" s="39">
        <f>+sorg!$C178</f>
        <v>6.5071212030498567E-3</v>
      </c>
      <c r="F12" s="39">
        <f>+mill!$C178</f>
        <v>3.6612547208634959E-2</v>
      </c>
      <c r="G12" s="39">
        <f>+barl!$C178</f>
        <v>1.4716398036600119E-3</v>
      </c>
      <c r="H12" s="39">
        <f>+rice!$C178</f>
        <v>9.5142889639528057E-3</v>
      </c>
      <c r="I12" s="39">
        <f>+yams!$C178</f>
        <v>3.6233715278463515E-3</v>
      </c>
      <c r="J12" s="39">
        <f>+cass!$C178</f>
        <v>1.0503424247581266E-3</v>
      </c>
      <c r="K12" s="39">
        <f>+swpt!$C178</f>
        <v>3.7029288603941534E-3</v>
      </c>
      <c r="L12" s="39">
        <f>+pota!$C178</f>
        <v>2.8797590313491522E-2</v>
      </c>
      <c r="M12" s="39">
        <f>+Bana!$C178</f>
        <v>5.3691507528779653E-3</v>
      </c>
      <c r="N12" s="39">
        <f>+Plan!$C178</f>
        <v>1.8099609370565099E-2</v>
      </c>
      <c r="O12" s="39">
        <f>+soyb!$C178</f>
        <v>-6.6028145133334155E-4</v>
      </c>
      <c r="P12" s="39">
        <f>+grnd!$C178</f>
        <v>3.785998673259937E-3</v>
      </c>
      <c r="Q12" s="39">
        <f>+bean!$C178</f>
        <v>3.9825558447178551E-4</v>
      </c>
      <c r="R12" s="39">
        <f>+cowp!$C178</f>
        <v>1.7612855759293073E-3</v>
      </c>
      <c r="S12" s="39">
        <f>+lent!$C178</f>
        <v>1.3926620869096102E-3</v>
      </c>
      <c r="T12" s="39">
        <f>+chkp!$C178</f>
        <v>8.4269380642889094E-3</v>
      </c>
      <c r="U12" s="39">
        <f>+pigp!$C178</f>
        <v>2.5383039729416293E-4</v>
      </c>
      <c r="V12" s="39">
        <f>+opul!$C178</f>
        <v>3.8389395266172702E-3</v>
      </c>
      <c r="W12" s="39">
        <f t="shared" si="0"/>
        <v>0.28270359542859363</v>
      </c>
      <c r="X12" s="39">
        <f t="shared" si="1"/>
        <v>6.0642993249933219E-2</v>
      </c>
      <c r="Y12" s="39">
        <f t="shared" si="2"/>
        <v>1.9197628457437641E-2</v>
      </c>
      <c r="Z12" s="18">
        <f t="shared" si="3"/>
        <v>0.36254421713596452</v>
      </c>
    </row>
    <row r="13" spans="1:29" x14ac:dyDescent="0.35">
      <c r="A13" s="10" t="s">
        <v>322</v>
      </c>
      <c r="B13" s="10"/>
      <c r="C13" s="39">
        <f>+whea!$C179</f>
        <v>0.53703338200776463</v>
      </c>
      <c r="D13" s="39">
        <f>+maiz!$C179</f>
        <v>1.769032530477058</v>
      </c>
      <c r="E13" s="39">
        <f>+sorg!$C179</f>
        <v>5.3563433267581811E-2</v>
      </c>
      <c r="F13" s="39">
        <f>+mill!$C179</f>
        <v>5.8336378901637273E-2</v>
      </c>
      <c r="G13" s="39">
        <f>+barl!$C179</f>
        <v>9.4947843224322745E-3</v>
      </c>
      <c r="H13" s="39">
        <f>+rice!$C179</f>
        <v>0.492390138363483</v>
      </c>
      <c r="I13" s="39">
        <f>+yams!$C179</f>
        <v>0.18271890900572385</v>
      </c>
      <c r="J13" s="39">
        <f>+cass!$C179</f>
        <v>8.4486751509039004E-2</v>
      </c>
      <c r="K13" s="39">
        <f>+swpt!$C179</f>
        <v>2.4102307260840384E-2</v>
      </c>
      <c r="L13" s="39">
        <f>+pota!$C179</f>
        <v>0.17413946277417955</v>
      </c>
      <c r="M13" s="39">
        <f>+Bana!$C179</f>
        <v>0.26067600408433933</v>
      </c>
      <c r="N13" s="39">
        <f>+Plan!$C179</f>
        <v>0.30802510967198993</v>
      </c>
      <c r="O13" s="39">
        <f>+soyb!$C179</f>
        <v>-1.9117817548013592E-4</v>
      </c>
      <c r="P13" s="39">
        <f>+grnd!$C179</f>
        <v>3.4496420124647854E-2</v>
      </c>
      <c r="Q13" s="39">
        <f>+bean!$C179</f>
        <v>9.8484620880394391E-2</v>
      </c>
      <c r="R13" s="39">
        <f>+cowp!$C179</f>
        <v>3.588553845092804E-2</v>
      </c>
      <c r="S13" s="39">
        <f>+lent!$C179</f>
        <v>5.9361020834923063E-3</v>
      </c>
      <c r="T13" s="39">
        <f>+chkp!$C179</f>
        <v>3.2639101610801975E-2</v>
      </c>
      <c r="U13" s="39">
        <f>+pigp!$C179</f>
        <v>5.7897410003628679E-3</v>
      </c>
      <c r="V13" s="39">
        <f>+opul!$C179</f>
        <v>2.1152190356438946E-2</v>
      </c>
      <c r="W13" s="39">
        <f t="shared" si="0"/>
        <v>2.919850647339957</v>
      </c>
      <c r="X13" s="39">
        <f t="shared" si="1"/>
        <v>1.034148544306112</v>
      </c>
      <c r="Y13" s="39">
        <f t="shared" si="2"/>
        <v>0.23419253633158624</v>
      </c>
      <c r="Z13" s="18">
        <f t="shared" si="3"/>
        <v>4.1881917279776557</v>
      </c>
    </row>
    <row r="14" spans="1:29" x14ac:dyDescent="0.35">
      <c r="A14" s="10" t="s">
        <v>328</v>
      </c>
      <c r="B14" s="10" t="s">
        <v>328</v>
      </c>
      <c r="C14" s="39">
        <f>+whea!$C180</f>
        <v>0.42124387705228983</v>
      </c>
      <c r="D14" s="39">
        <f>+maiz!$C180</f>
        <v>0.13184424414964835</v>
      </c>
      <c r="E14" s="39">
        <f>+sorg!$C180</f>
        <v>1.0739494325693289E-2</v>
      </c>
      <c r="F14" s="39">
        <f>+mill!$C180</f>
        <v>9.4258067892712301E-3</v>
      </c>
      <c r="G14" s="39">
        <f>+barl!$C180</f>
        <v>2.9144966246186219E-3</v>
      </c>
      <c r="H14" s="39">
        <f>+rice!$C180</f>
        <v>0.11909214523197219</v>
      </c>
      <c r="I14" s="39">
        <f>+yams!$C180</f>
        <v>0.1060109948560433</v>
      </c>
      <c r="J14" s="39">
        <f>+cass!$C180</f>
        <v>5.9120793507644993E-2</v>
      </c>
      <c r="K14" s="39">
        <f>+swpt!$C180</f>
        <v>9.411124855445983E-3</v>
      </c>
      <c r="L14" s="39">
        <f>+pota!$C180</f>
        <v>3.4867807066944451E-2</v>
      </c>
      <c r="M14" s="39">
        <f>+Bana!$C180</f>
        <v>6.1664409818885491E-2</v>
      </c>
      <c r="N14" s="39">
        <f>+Plan!$C180</f>
        <v>4.5194695984092828E-2</v>
      </c>
      <c r="O14" s="39">
        <f>+soyb!$C180</f>
        <v>3.5365384352842479E-5</v>
      </c>
      <c r="P14" s="39">
        <f>+grnd!$C180</f>
        <v>6.3075012188517667E-3</v>
      </c>
      <c r="Q14" s="39">
        <f>+bean!$C180</f>
        <v>3.709943660072515E-2</v>
      </c>
      <c r="R14" s="39">
        <f>+cowp!$C180</f>
        <v>1.3100227231200632E-2</v>
      </c>
      <c r="S14" s="39">
        <f>+lent!$C180</f>
        <v>1.8598625208294493E-3</v>
      </c>
      <c r="T14" s="39">
        <f>+chkp!$C180</f>
        <v>1.1483142238574759E-2</v>
      </c>
      <c r="U14" s="39">
        <f>+pigp!$C180</f>
        <v>4.0611484202095222E-3</v>
      </c>
      <c r="V14" s="39">
        <f>+opul!$C180</f>
        <v>4.9389217170715304E-3</v>
      </c>
      <c r="W14" s="39">
        <f t="shared" si="0"/>
        <v>0.69526006417349351</v>
      </c>
      <c r="X14" s="39">
        <f t="shared" si="1"/>
        <v>0.31626982608905702</v>
      </c>
      <c r="Y14" s="39">
        <f t="shared" si="2"/>
        <v>7.8885605331815656E-2</v>
      </c>
      <c r="Z14" s="18">
        <f t="shared" si="3"/>
        <v>1.0904154955943661</v>
      </c>
    </row>
    <row r="15" spans="1:29" x14ac:dyDescent="0.35">
      <c r="A15" s="10" t="s">
        <v>329</v>
      </c>
      <c r="B15" s="10" t="s">
        <v>330</v>
      </c>
      <c r="C15" s="39">
        <f>+whea!$C181</f>
        <v>0.13693790044832063</v>
      </c>
      <c r="D15" s="39">
        <f>+maiz!$C181</f>
        <v>0.20761845585359495</v>
      </c>
      <c r="E15" s="39">
        <f>+sorg!$C181</f>
        <v>4.7085718340459229E-2</v>
      </c>
      <c r="F15" s="39">
        <f>+mill!$C181</f>
        <v>2.9566948156443756E-2</v>
      </c>
      <c r="G15" s="39">
        <f>+barl!$C181</f>
        <v>5.4428198714850801E-3</v>
      </c>
      <c r="H15" s="39">
        <f>+rice!$C181</f>
        <v>0.39014854472163807</v>
      </c>
      <c r="I15" s="39">
        <f>+yams!$C181</f>
        <v>0.12178636408337676</v>
      </c>
      <c r="J15" s="39">
        <f>+cass!$C181</f>
        <v>7.7682979765229004E-2</v>
      </c>
      <c r="K15" s="39">
        <f>+swpt!$C181</f>
        <v>1.0187878091554952E-2</v>
      </c>
      <c r="L15" s="39">
        <f>+pota!$C181</f>
        <v>2.6648037675535339E-2</v>
      </c>
      <c r="M15" s="39">
        <f>+Bana!$C181</f>
        <v>5.5637587215154785E-2</v>
      </c>
      <c r="N15" s="39">
        <f>+Plan!$C181</f>
        <v>5.2070069616663196E-2</v>
      </c>
      <c r="O15" s="39">
        <f>+soyb!$C181</f>
        <v>2.0020681177221903E-4</v>
      </c>
      <c r="P15" s="39">
        <f>+grnd!$C181</f>
        <v>1.3393765349175904E-2</v>
      </c>
      <c r="Q15" s="39">
        <f>+bean!$C181</f>
        <v>1.8515170744368037E-2</v>
      </c>
      <c r="R15" s="39">
        <f>+cowp!$C181</f>
        <v>1.8038423667777428E-2</v>
      </c>
      <c r="S15" s="39">
        <f>+lent!$C181</f>
        <v>1.9540844776550848E-3</v>
      </c>
      <c r="T15" s="39">
        <f>+chkp!$C181</f>
        <v>1.1269502366302963E-2</v>
      </c>
      <c r="U15" s="39">
        <f>+pigp!$C181</f>
        <v>4.2470233995281093E-3</v>
      </c>
      <c r="V15" s="39">
        <f>+opul!$C181</f>
        <v>6.0512257302138195E-3</v>
      </c>
      <c r="W15" s="39">
        <f t="shared" si="0"/>
        <v>0.81680038739194172</v>
      </c>
      <c r="X15" s="39">
        <f t="shared" si="1"/>
        <v>0.34401291644751403</v>
      </c>
      <c r="Y15" s="39">
        <f t="shared" si="2"/>
        <v>7.3669402546793564E-2</v>
      </c>
      <c r="Z15" s="18">
        <f t="shared" si="3"/>
        <v>1.2344827063862494</v>
      </c>
    </row>
    <row r="16" spans="1:29" x14ac:dyDescent="0.35">
      <c r="A16" s="9" t="s">
        <v>329</v>
      </c>
      <c r="B16" s="9" t="s">
        <v>331</v>
      </c>
      <c r="C16" s="39">
        <f>+whea!$C182</f>
        <v>4.5423743421485767</v>
      </c>
      <c r="D16" s="39">
        <f>+maiz!$C182</f>
        <v>3.9959857607066258</v>
      </c>
      <c r="E16" s="39">
        <f>+sorg!$C182</f>
        <v>1.0170844400372139</v>
      </c>
      <c r="F16" s="39">
        <f>+mill!$C182</f>
        <v>0.87861331336651438</v>
      </c>
      <c r="G16" s="39">
        <f>+barl!$C182</f>
        <v>0.19310562168075815</v>
      </c>
      <c r="H16" s="39">
        <f>+rice!$C182</f>
        <v>2.3197748218694589</v>
      </c>
      <c r="I16" s="39">
        <f>+yams!$C182</f>
        <v>5.6380559300952537</v>
      </c>
      <c r="J16" s="39">
        <f>+cass!$C182</f>
        <v>2.7825877953035065</v>
      </c>
      <c r="K16" s="39">
        <f>+swpt!$C182</f>
        <v>-0.18075089898429023</v>
      </c>
      <c r="L16" s="39">
        <f>+pota!$C182</f>
        <v>0.12386735751111479</v>
      </c>
      <c r="M16" s="39">
        <f>+Bana!$C182</f>
        <v>2.1089367941179686</v>
      </c>
      <c r="N16" s="39">
        <f>+Plan!$C182</f>
        <v>1.8140166940239619</v>
      </c>
      <c r="O16" s="39">
        <f>+soyb!$C182</f>
        <v>1.154350314039772E-3</v>
      </c>
      <c r="P16" s="39">
        <f>+grnd!$C182</f>
        <v>0.27591288803926378</v>
      </c>
      <c r="Q16" s="39">
        <f>+bean!$C182</f>
        <v>0.46998199164546045</v>
      </c>
      <c r="R16" s="39">
        <f>+cowp!$C182</f>
        <v>0.67806089865934005</v>
      </c>
      <c r="S16" s="39">
        <f>+lent!$C182</f>
        <v>7.0485225695180023E-2</v>
      </c>
      <c r="T16" s="39">
        <f>+chkp!$C182</f>
        <v>0.4372703406410538</v>
      </c>
      <c r="U16" s="39">
        <f>+pigp!$C182</f>
        <v>0.17152749361604624</v>
      </c>
      <c r="V16" s="39">
        <f>+opul!$C182</f>
        <v>0.11418286589207885</v>
      </c>
      <c r="W16" s="39">
        <f t="shared" si="0"/>
        <v>12.946938299809148</v>
      </c>
      <c r="X16" s="39">
        <f t="shared" si="1"/>
        <v>12.286713672067517</v>
      </c>
      <c r="Y16" s="39">
        <f t="shared" si="2"/>
        <v>2.2185760545024631</v>
      </c>
      <c r="Z16" s="18">
        <f t="shared" si="3"/>
        <v>27.452228026379128</v>
      </c>
    </row>
    <row r="17" spans="1:26" x14ac:dyDescent="0.35">
      <c r="A17" s="9" t="s">
        <v>329</v>
      </c>
      <c r="B17" s="9" t="s">
        <v>332</v>
      </c>
      <c r="C17" s="39">
        <f>+whea!$C183</f>
        <v>0.20706018383288355</v>
      </c>
      <c r="D17" s="39">
        <f>+maiz!$C183</f>
        <v>4.0428523700762016</v>
      </c>
      <c r="E17" s="39">
        <f>+sorg!$C183</f>
        <v>0.16331193734764335</v>
      </c>
      <c r="F17" s="39">
        <f>+mill!$C183</f>
        <v>4.2553938549669094E-2</v>
      </c>
      <c r="G17" s="39">
        <f>+barl!$C183</f>
        <v>5.2339289983486664E-2</v>
      </c>
      <c r="H17" s="39">
        <f>+rice!$C183</f>
        <v>16.131675152248079</v>
      </c>
      <c r="I17" s="39">
        <f>+yams!$C183</f>
        <v>0.92513800396014134</v>
      </c>
      <c r="J17" s="39">
        <f>+cass!$C183</f>
        <v>0.81969830615317119</v>
      </c>
      <c r="K17" s="39">
        <f>+swpt!$C183</f>
        <v>0.12575078694538827</v>
      </c>
      <c r="L17" s="39">
        <f>+pota!$C183</f>
        <v>0.2075227587072008</v>
      </c>
      <c r="M17" s="39">
        <f>+Bana!$C183</f>
        <v>0.95361925019460647</v>
      </c>
      <c r="N17" s="39">
        <f>+Plan!$C183</f>
        <v>0.31061111166556382</v>
      </c>
      <c r="O17" s="39">
        <f>+soyb!$C183</f>
        <v>9.3044759445916891E-3</v>
      </c>
      <c r="P17" s="39">
        <f>+grnd!$C183</f>
        <v>0.25551835378091736</v>
      </c>
      <c r="Q17" s="39">
        <f>+bean!$C183</f>
        <v>0.1336958939088197</v>
      </c>
      <c r="R17" s="39">
        <f>+cowp!$C183</f>
        <v>0.11139022497200017</v>
      </c>
      <c r="S17" s="39">
        <f>+lent!$C183</f>
        <v>1.3511206671011846E-2</v>
      </c>
      <c r="T17" s="39">
        <f>+chkp!$C183</f>
        <v>7.698658569082048E-2</v>
      </c>
      <c r="U17" s="39">
        <f>+pigp!$C183</f>
        <v>2.7846181791110518E-2</v>
      </c>
      <c r="V17" s="39">
        <f>+opul!$C183</f>
        <v>3.8039965648093456E-2</v>
      </c>
      <c r="W17" s="39">
        <f t="shared" si="0"/>
        <v>20.639792872037962</v>
      </c>
      <c r="X17" s="39">
        <f t="shared" si="1"/>
        <v>3.3423402176260719</v>
      </c>
      <c r="Y17" s="39">
        <f t="shared" si="2"/>
        <v>0.66629288840736511</v>
      </c>
      <c r="Z17" s="18">
        <f t="shared" si="3"/>
        <v>24.648425978071398</v>
      </c>
    </row>
    <row r="18" spans="1:26" x14ac:dyDescent="0.35">
      <c r="A18" s="9" t="s">
        <v>329</v>
      </c>
      <c r="B18" s="9" t="s">
        <v>335</v>
      </c>
      <c r="C18" s="39">
        <f>+whea!$C184</f>
        <v>1.6170783628928531E-5</v>
      </c>
      <c r="D18" s="39">
        <f>+maiz!$C184</f>
        <v>7.827403943520859E-4</v>
      </c>
      <c r="E18" s="39">
        <f>+sorg!$C184</f>
        <v>2.9697767948091826E-7</v>
      </c>
      <c r="F18" s="39">
        <f>+mill!$C184</f>
        <v>0</v>
      </c>
      <c r="G18" s="39">
        <f>+barl!$C184</f>
        <v>5.7817629149655109E-5</v>
      </c>
      <c r="H18" s="39">
        <f>+rice!$C184</f>
        <v>1.9422002463658278E-4</v>
      </c>
      <c r="I18" s="39">
        <f>+yams!$C184</f>
        <v>1.0219196535580696E-2</v>
      </c>
      <c r="J18" s="39">
        <f>+cass!$C184</f>
        <v>6.1496583349874984E-3</v>
      </c>
      <c r="K18" s="39">
        <f>+swpt!$C184</f>
        <v>7.1272460377014158E-5</v>
      </c>
      <c r="L18" s="39">
        <f>+pota!$C184</f>
        <v>1.083656712870776E-4</v>
      </c>
      <c r="M18" s="39">
        <f>+Bana!$C184</f>
        <v>2.6728677813282154E-3</v>
      </c>
      <c r="N18" s="39">
        <f>+Plan!$C184</f>
        <v>1.4719063893536657E-3</v>
      </c>
      <c r="O18" s="39">
        <f>+soyb!$C184</f>
        <v>3.5318414732683198E-4</v>
      </c>
      <c r="P18" s="39">
        <f>+grnd!$C184</f>
        <v>4.3859454224443438E-6</v>
      </c>
      <c r="Q18" s="39">
        <f>+bean!$C184</f>
        <v>1.8091158627886349E-5</v>
      </c>
      <c r="R18" s="39">
        <f>+cowp!$C184</f>
        <v>1.1089469579542121E-4</v>
      </c>
      <c r="S18" s="39">
        <f>+lent!$C184</f>
        <v>8.8445937331666461E-7</v>
      </c>
      <c r="T18" s="39">
        <f>+chkp!$C184</f>
        <v>6.3023814918416567E-6</v>
      </c>
      <c r="U18" s="39">
        <f>+pigp!$C184</f>
        <v>5.6574815405340014E-5</v>
      </c>
      <c r="V18" s="39">
        <f>+opul!$C184</f>
        <v>7.4573111241649985E-6</v>
      </c>
      <c r="W18" s="39">
        <f t="shared" si="0"/>
        <v>1.0512458094467333E-3</v>
      </c>
      <c r="X18" s="39">
        <f t="shared" si="1"/>
        <v>2.0693267172914167E-2</v>
      </c>
      <c r="Y18" s="39">
        <f t="shared" si="2"/>
        <v>5.5777491456724727E-4</v>
      </c>
      <c r="Z18" s="18">
        <f t="shared" si="3"/>
        <v>2.230228789692815E-2</v>
      </c>
    </row>
    <row r="19" spans="1:26" x14ac:dyDescent="0.35">
      <c r="A19" s="9" t="s">
        <v>329</v>
      </c>
      <c r="B19" s="9" t="s">
        <v>336</v>
      </c>
      <c r="C19" s="39">
        <f>+whea!$C185</f>
        <v>20.532882096670964</v>
      </c>
      <c r="D19" s="39">
        <f>+maiz!$C185</f>
        <v>7.8739946095851527</v>
      </c>
      <c r="E19" s="39">
        <f>+sorg!$C185</f>
        <v>2.0857977629050466</v>
      </c>
      <c r="F19" s="39">
        <f>+mill!$C185</f>
        <v>1.6652470516037434</v>
      </c>
      <c r="G19" s="39">
        <f>+barl!$C185</f>
        <v>2.4921557560783185</v>
      </c>
      <c r="H19" s="39">
        <f>+rice!$C185</f>
        <v>32.283032144565631</v>
      </c>
      <c r="I19" s="39">
        <f>+yams!$C185</f>
        <v>2.5545353945284455</v>
      </c>
      <c r="J19" s="39">
        <f>+cass!$C185</f>
        <v>1.4313136340161865</v>
      </c>
      <c r="K19" s="39">
        <f>+swpt!$C185</f>
        <v>0.26938761171555003</v>
      </c>
      <c r="L19" s="39">
        <f>+pota!$C185</f>
        <v>3.4646431430887317</v>
      </c>
      <c r="M19" s="39">
        <f>+Bana!$C185</f>
        <v>7.2674551734238007</v>
      </c>
      <c r="N19" s="39">
        <f>+Plan!$C185</f>
        <v>0.96140350229071969</v>
      </c>
      <c r="O19" s="39">
        <f>+soyb!$C185</f>
        <v>1.4639045878343828E-2</v>
      </c>
      <c r="P19" s="39">
        <f>+grnd!$C185</f>
        <v>0.96507540083784826</v>
      </c>
      <c r="Q19" s="39">
        <f>+bean!$C185</f>
        <v>1.0345997750758487</v>
      </c>
      <c r="R19" s="39">
        <f>+cowp!$C185</f>
        <v>0.3156186465076749</v>
      </c>
      <c r="S19" s="39">
        <f>+lent!$C185</f>
        <v>0.33209973846113944</v>
      </c>
      <c r="T19" s="39">
        <f>+chkp!$C185</f>
        <v>2.3793370553161886</v>
      </c>
      <c r="U19" s="39">
        <f>+pigp!$C185</f>
        <v>1.0453358338584411</v>
      </c>
      <c r="V19" s="39">
        <f>+opul!$C185</f>
        <v>0.31932797641534116</v>
      </c>
      <c r="W19" s="39">
        <f t="shared" si="0"/>
        <v>66.933109421408858</v>
      </c>
      <c r="X19" s="39">
        <f t="shared" si="1"/>
        <v>15.948738459063435</v>
      </c>
      <c r="Y19" s="39">
        <f t="shared" si="2"/>
        <v>6.4060334723508259</v>
      </c>
      <c r="Z19" s="18">
        <f t="shared" si="3"/>
        <v>89.287881352823121</v>
      </c>
    </row>
    <row r="20" spans="1:26" x14ac:dyDescent="0.35">
      <c r="A20" s="10" t="s">
        <v>355</v>
      </c>
      <c r="B20" s="10"/>
      <c r="C20" s="39">
        <f>+whea!$C186</f>
        <v>25.282332793436051</v>
      </c>
      <c r="D20" s="39">
        <f>+maiz!$C186</f>
        <v>15.913615480762331</v>
      </c>
      <c r="E20" s="39">
        <f>+sorg!$C186</f>
        <v>3.2661944372675835</v>
      </c>
      <c r="F20" s="39">
        <f>+mill!$C186</f>
        <v>2.586414303519927</v>
      </c>
      <c r="G20" s="39">
        <f>+barl!$C186</f>
        <v>2.7376584853717132</v>
      </c>
      <c r="H20" s="39">
        <f>+rice!$C186</f>
        <v>50.7346763387078</v>
      </c>
      <c r="I20" s="39">
        <f>+yams!$C186</f>
        <v>9.1279485251194217</v>
      </c>
      <c r="J20" s="39">
        <f>+cass!$C186</f>
        <v>5.0397493938078517</v>
      </c>
      <c r="K20" s="39">
        <f>+swpt!$C186</f>
        <v>0.21445877213702508</v>
      </c>
      <c r="L20" s="39">
        <f>+pota!$C186</f>
        <v>3.7961416249783344</v>
      </c>
      <c r="M20" s="39">
        <f>+Bana!$C186</f>
        <v>10.332684085517704</v>
      </c>
      <c r="N20" s="39">
        <f>+Plan!$C186</f>
        <v>3.0875032143695993</v>
      </c>
      <c r="O20" s="39">
        <f>+soyb!$C186</f>
        <v>2.5451056284302123E-2</v>
      </c>
      <c r="P20" s="39">
        <f>+grnd!$C186</f>
        <v>1.496511028603452</v>
      </c>
      <c r="Q20" s="39">
        <f>+bean!$C186</f>
        <v>1.6382957517887566</v>
      </c>
      <c r="R20" s="39">
        <f>+cowp!$C186</f>
        <v>1.1051806648348106</v>
      </c>
      <c r="S20" s="39">
        <f>+lent!$C186</f>
        <v>0.4160970552867046</v>
      </c>
      <c r="T20" s="39">
        <f>+chkp!$C186</f>
        <v>2.8936002840295547</v>
      </c>
      <c r="U20" s="39">
        <f>+pigp!$C186</f>
        <v>1.2447660840810031</v>
      </c>
      <c r="V20" s="39">
        <f>+opul!$C186</f>
        <v>0.47155826526663763</v>
      </c>
      <c r="W20" s="39">
        <f t="shared" si="0"/>
        <v>100.52089183906541</v>
      </c>
      <c r="X20" s="39">
        <f t="shared" si="1"/>
        <v>31.598485615929931</v>
      </c>
      <c r="Y20" s="39">
        <f t="shared" si="2"/>
        <v>9.2914601901752203</v>
      </c>
      <c r="Z20" s="18">
        <f t="shared" si="3"/>
        <v>141.41083764517057</v>
      </c>
    </row>
    <row r="21" spans="1:26" x14ac:dyDescent="0.35">
      <c r="A21" s="9" t="s">
        <v>337</v>
      </c>
      <c r="B21" s="9" t="s">
        <v>338</v>
      </c>
      <c r="C21" s="39">
        <f>+whea!$C187</f>
        <v>0.2584517300745483</v>
      </c>
      <c r="D21" s="39">
        <f>+maiz!$C187</f>
        <v>0.22332780397930843</v>
      </c>
      <c r="E21" s="39">
        <f>+sorg!$C187</f>
        <v>4.714149091949596E-2</v>
      </c>
      <c r="F21" s="39">
        <f>+mill!$C187</f>
        <v>5.8620232144391243E-2</v>
      </c>
      <c r="G21" s="39">
        <f>+barl!$C187</f>
        <v>8.8703748904886102E-3</v>
      </c>
      <c r="H21" s="39">
        <f>+rice!$C187</f>
        <v>0.12694650225914705</v>
      </c>
      <c r="I21" s="39">
        <f>+yams!$C187</f>
        <v>0.17874407632575615</v>
      </c>
      <c r="J21" s="39">
        <f>+cass!$C187</f>
        <v>0.14768817696201969</v>
      </c>
      <c r="K21" s="39">
        <f>+swpt!$C187</f>
        <v>2.8232922977776347E-2</v>
      </c>
      <c r="L21" s="39">
        <f>+pota!$C187</f>
        <v>7.5717949765404705E-2</v>
      </c>
      <c r="M21" s="39">
        <f>+Bana!$C187</f>
        <v>2.0610884988584113E-2</v>
      </c>
      <c r="N21" s="39">
        <f>+Plan!$C187</f>
        <v>0.11145403587194899</v>
      </c>
      <c r="O21" s="39">
        <f>+soyb!$C187</f>
        <v>3.1801169495524362E-4</v>
      </c>
      <c r="P21" s="39">
        <f>+grnd!$C187</f>
        <v>1.6574391357538146E-2</v>
      </c>
      <c r="Q21" s="39">
        <f>+bean!$C187</f>
        <v>3.0387922667704084E-2</v>
      </c>
      <c r="R21" s="39">
        <f>+cowp!$C187</f>
        <v>3.139510273776687E-2</v>
      </c>
      <c r="S21" s="39">
        <f>+lent!$C187</f>
        <v>3.2282349475885705E-3</v>
      </c>
      <c r="T21" s="39">
        <f>+chkp!$C187</f>
        <v>5.3430993919827158E-3</v>
      </c>
      <c r="U21" s="39">
        <f>+pigp!$C187</f>
        <v>5.3610780159146255E-3</v>
      </c>
      <c r="V21" s="39">
        <f>+opul!$C187</f>
        <v>1.2215319505711114E-2</v>
      </c>
      <c r="W21" s="39">
        <f t="shared" si="0"/>
        <v>0.7233581342673796</v>
      </c>
      <c r="X21" s="39">
        <f t="shared" si="1"/>
        <v>0.56244804689148997</v>
      </c>
      <c r="Y21" s="39">
        <f t="shared" si="2"/>
        <v>0.10482316031916136</v>
      </c>
      <c r="Z21" s="18">
        <f t="shared" si="3"/>
        <v>1.3906293414780311</v>
      </c>
    </row>
    <row r="22" spans="1:26" x14ac:dyDescent="0.35">
      <c r="A22" s="9" t="s">
        <v>337</v>
      </c>
      <c r="B22" s="9" t="s">
        <v>339</v>
      </c>
      <c r="C22" s="39">
        <f>+whea!$C188</f>
        <v>3.4704489734955754E-2</v>
      </c>
      <c r="D22" s="39">
        <f>+maiz!$C188</f>
        <v>0.1045477304929133</v>
      </c>
      <c r="E22" s="39">
        <f>+sorg!$C188</f>
        <v>2.6233520841107371E-2</v>
      </c>
      <c r="F22" s="39">
        <f>+mill!$C188</f>
        <v>1.2988700376587506E-3</v>
      </c>
      <c r="G22" s="39">
        <f>+barl!$C188</f>
        <v>3.5632672223479081E-3</v>
      </c>
      <c r="H22" s="39">
        <f>+rice!$C188</f>
        <v>0.17688439229884298</v>
      </c>
      <c r="I22" s="39">
        <f>+yams!$C188</f>
        <v>0.22717168317582831</v>
      </c>
      <c r="J22" s="39">
        <f>+cass!$C188</f>
        <v>4.8766702916279651E-2</v>
      </c>
      <c r="K22" s="39">
        <f>+swpt!$C188</f>
        <v>9.3211709985201573E-3</v>
      </c>
      <c r="L22" s="39">
        <f>+pota!$C188</f>
        <v>2.0827293697304294E-2</v>
      </c>
      <c r="M22" s="39">
        <f>+Bana!$C188</f>
        <v>0.11578195692545418</v>
      </c>
      <c r="N22" s="39">
        <f>+Plan!$C188</f>
        <v>3.6802173119013244E-2</v>
      </c>
      <c r="O22" s="39">
        <f>+soyb!$C188</f>
        <v>2.060763021561705E-4</v>
      </c>
      <c r="P22" s="39">
        <f>+grnd!$C188</f>
        <v>4.5150030377288028E-2</v>
      </c>
      <c r="Q22" s="39">
        <f>+bean!$C188</f>
        <v>1.627341712472306E-2</v>
      </c>
      <c r="R22" s="39">
        <f>+cowp!$C188</f>
        <v>1.3115355158159019E-2</v>
      </c>
      <c r="S22" s="39">
        <f>+lent!$C188</f>
        <v>2.4521407329365645E-3</v>
      </c>
      <c r="T22" s="39">
        <f>+chkp!$C188</f>
        <v>1.7934825397373667E-2</v>
      </c>
      <c r="U22" s="39">
        <f>+pigp!$C188</f>
        <v>1.7702303887219108E-3</v>
      </c>
      <c r="V22" s="39">
        <f>+opul!$C188</f>
        <v>2.468133418924893E-3</v>
      </c>
      <c r="W22" s="39">
        <f t="shared" si="0"/>
        <v>0.34723227062782602</v>
      </c>
      <c r="X22" s="39">
        <f t="shared" si="1"/>
        <v>0.45867098083239982</v>
      </c>
      <c r="Y22" s="39">
        <f t="shared" si="2"/>
        <v>9.9370208900283308E-2</v>
      </c>
      <c r="Z22" s="18">
        <f t="shared" si="3"/>
        <v>0.90527346036050904</v>
      </c>
    </row>
    <row r="23" spans="1:26" x14ac:dyDescent="0.35">
      <c r="A23" s="9" t="s">
        <v>337</v>
      </c>
      <c r="B23" s="9" t="s">
        <v>340</v>
      </c>
      <c r="C23" s="39">
        <f>+whea!$C189</f>
        <v>8.1673549627202552E-2</v>
      </c>
      <c r="D23" s="39">
        <f>+maiz!$C189</f>
        <v>0.17129838533265268</v>
      </c>
      <c r="E23" s="39">
        <f>+sorg!$C189</f>
        <v>2.162549736218738E-3</v>
      </c>
      <c r="F23" s="39">
        <f>+mill!$C189</f>
        <v>1.5225550606423549E-2</v>
      </c>
      <c r="G23" s="39">
        <f>+barl!$C189</f>
        <v>6.01655117400322E-3</v>
      </c>
      <c r="H23" s="39">
        <f>+rice!$C189</f>
        <v>4.6686789173765716E-2</v>
      </c>
      <c r="I23" s="39">
        <f>+yams!$C189</f>
        <v>6.2199415530759569E-2</v>
      </c>
      <c r="J23" s="39">
        <f>+cass!$C189</f>
        <v>4.360659136493731E-2</v>
      </c>
      <c r="K23" s="39">
        <f>+swpt!$C189</f>
        <v>7.9486920922218016E-3</v>
      </c>
      <c r="L23" s="39">
        <f>+pota!$C189</f>
        <v>2.5564308383070378E-2</v>
      </c>
      <c r="M23" s="39">
        <f>+Bana!$C189</f>
        <v>2.1535617497195476E-2</v>
      </c>
      <c r="N23" s="39">
        <f>+Plan!$C189</f>
        <v>3.3047978082477336E-2</v>
      </c>
      <c r="O23" s="39">
        <f>+soyb!$C189</f>
        <v>1.6730659748323501E-3</v>
      </c>
      <c r="P23" s="39">
        <f>+grnd!$C189</f>
        <v>4.882912518467679E-3</v>
      </c>
      <c r="Q23" s="39">
        <f>+bean!$C189</f>
        <v>2.0159681434752486E-2</v>
      </c>
      <c r="R23" s="39">
        <f>+cowp!$C189</f>
        <v>2.1685469581685685E-2</v>
      </c>
      <c r="S23" s="39">
        <f>+lent!$C189</f>
        <v>3.0849541516617286E-4</v>
      </c>
      <c r="T23" s="39">
        <f>+chkp!$C189</f>
        <v>1.6053737394919629E-3</v>
      </c>
      <c r="U23" s="39">
        <f>+pigp!$C189</f>
        <v>2.2611710380744453E-3</v>
      </c>
      <c r="V23" s="39">
        <f>+opul!$C189</f>
        <v>1.7356021543257754E-3</v>
      </c>
      <c r="W23" s="39">
        <f t="shared" si="0"/>
        <v>0.32306337565026649</v>
      </c>
      <c r="X23" s="39">
        <f t="shared" si="1"/>
        <v>0.19390260295066186</v>
      </c>
      <c r="Y23" s="39">
        <f t="shared" si="2"/>
        <v>5.4311771856796552E-2</v>
      </c>
      <c r="Z23" s="18">
        <f t="shared" si="3"/>
        <v>0.571277750457725</v>
      </c>
    </row>
    <row r="24" spans="1:26" x14ac:dyDescent="0.35">
      <c r="A24" s="10" t="s">
        <v>353</v>
      </c>
      <c r="B24" s="10"/>
      <c r="C24" s="39">
        <f>+whea!$C190</f>
        <v>0.37482976943670665</v>
      </c>
      <c r="D24" s="39">
        <f>+maiz!$C190</f>
        <v>0.49917391980487441</v>
      </c>
      <c r="E24" s="39">
        <f>+sorg!$C190</f>
        <v>7.5537561496822073E-2</v>
      </c>
      <c r="F24" s="39">
        <f>+mill!$C190</f>
        <v>7.5144652788473543E-2</v>
      </c>
      <c r="G24" s="39">
        <f>+barl!$C190</f>
        <v>1.8450193286839736E-2</v>
      </c>
      <c r="H24" s="39">
        <f>+rice!$C190</f>
        <v>0.35051768373175579</v>
      </c>
      <c r="I24" s="39">
        <f>+yams!$C190</f>
        <v>0.46811517503234401</v>
      </c>
      <c r="J24" s="39">
        <f>+cass!$C190</f>
        <v>0.24006147124323665</v>
      </c>
      <c r="K24" s="39">
        <f>+swpt!$C190</f>
        <v>4.5502786068518306E-2</v>
      </c>
      <c r="L24" s="39">
        <f>+pota!$C190</f>
        <v>0.12210955184577937</v>
      </c>
      <c r="M24" s="39">
        <f>+Bana!$C190</f>
        <v>0.15792845941123376</v>
      </c>
      <c r="N24" s="39">
        <f>+Plan!$C190</f>
        <v>0.18130418707343957</v>
      </c>
      <c r="O24" s="39">
        <f>+soyb!$C190</f>
        <v>2.1971539719437645E-3</v>
      </c>
      <c r="P24" s="39">
        <f>+grnd!$C190</f>
        <v>6.6607334253293848E-2</v>
      </c>
      <c r="Q24" s="39">
        <f>+bean!$C190</f>
        <v>6.6821021227179631E-2</v>
      </c>
      <c r="R24" s="39">
        <f>+cowp!$C190</f>
        <v>6.6195927477611577E-2</v>
      </c>
      <c r="S24" s="39">
        <f>+lent!$C190</f>
        <v>5.988871095691308E-3</v>
      </c>
      <c r="T24" s="39">
        <f>+chkp!$C190</f>
        <v>2.4883298528848349E-2</v>
      </c>
      <c r="U24" s="39">
        <f>+pigp!$C190</f>
        <v>9.3924794427109812E-3</v>
      </c>
      <c r="V24" s="39">
        <f>+opul!$C190</f>
        <v>1.6419055078961783E-2</v>
      </c>
      <c r="W24" s="39">
        <f t="shared" si="0"/>
        <v>1.3936537805454723</v>
      </c>
      <c r="X24" s="39">
        <f t="shared" si="1"/>
        <v>1.2150216306745516</v>
      </c>
      <c r="Y24" s="39">
        <f t="shared" si="2"/>
        <v>0.25850514107624123</v>
      </c>
      <c r="Z24" s="18">
        <f t="shared" si="3"/>
        <v>2.8671805522962654</v>
      </c>
    </row>
    <row r="25" spans="1:26" x14ac:dyDescent="0.35">
      <c r="A25" s="9" t="s">
        <v>341</v>
      </c>
      <c r="B25" s="9" t="s">
        <v>342</v>
      </c>
      <c r="C25" s="39">
        <f>+whea!$C191</f>
        <v>0.6145629117429291</v>
      </c>
      <c r="D25" s="39">
        <f>+maiz!$C191</f>
        <v>0.67981145055888914</v>
      </c>
      <c r="E25" s="39">
        <f>+sorg!$C191</f>
        <v>0.21186708881891672</v>
      </c>
      <c r="F25" s="39">
        <f>+mill!$C191</f>
        <v>1.0206814692976508E-2</v>
      </c>
      <c r="G25" s="39">
        <f>+barl!$C191</f>
        <v>3.0935242854494609E-2</v>
      </c>
      <c r="H25" s="39">
        <f>+rice!$C191</f>
        <v>1.1176630071953693</v>
      </c>
      <c r="I25" s="39">
        <f>+yams!$C191</f>
        <v>0.13583013075522019</v>
      </c>
      <c r="J25" s="39">
        <f>+cass!$C191</f>
        <v>7.1312093566876247E-2</v>
      </c>
      <c r="K25" s="39">
        <f>+swpt!$C191</f>
        <v>1.3016914685772606E-2</v>
      </c>
      <c r="L25" s="39">
        <f>+pota!$C191</f>
        <v>0.16706121579354291</v>
      </c>
      <c r="M25" s="39">
        <f>+Bana!$C191</f>
        <v>0.32737697593614512</v>
      </c>
      <c r="N25" s="39">
        <f>+Plan!$C191</f>
        <v>5.0665846539213522E-2</v>
      </c>
      <c r="O25" s="39">
        <f>+soyb!$C191</f>
        <v>2.08995514174327E-3</v>
      </c>
      <c r="P25" s="39">
        <f>+grnd!$C191</f>
        <v>0.15279515735068572</v>
      </c>
      <c r="Q25" s="39">
        <f>+bean!$C191</f>
        <v>1.9951068144202378E-2</v>
      </c>
      <c r="R25" s="39">
        <f>+cowp!$C191</f>
        <v>0.113594299655405</v>
      </c>
      <c r="S25" s="39">
        <f>+lent!$C191</f>
        <v>2.7098384535254828E-3</v>
      </c>
      <c r="T25" s="39">
        <f>+chkp!$C191</f>
        <v>1.0723422746809375E-2</v>
      </c>
      <c r="U25" s="39">
        <f>+pigp!$C191</f>
        <v>6.1415078088233911E-3</v>
      </c>
      <c r="V25" s="39">
        <f>+opul!$C191</f>
        <v>2.2866932950166324E-2</v>
      </c>
      <c r="W25" s="39">
        <f t="shared" si="0"/>
        <v>2.6650465158635752</v>
      </c>
      <c r="X25" s="39">
        <f t="shared" si="1"/>
        <v>0.76526317727677062</v>
      </c>
      <c r="Y25" s="39">
        <f t="shared" si="2"/>
        <v>0.33087218225136095</v>
      </c>
      <c r="Z25" s="18">
        <f t="shared" si="3"/>
        <v>3.7611818753917068</v>
      </c>
    </row>
    <row r="26" spans="1:26" x14ac:dyDescent="0.35">
      <c r="A26" s="9" t="s">
        <v>341</v>
      </c>
      <c r="B26" s="9" t="s">
        <v>343</v>
      </c>
      <c r="C26" s="39">
        <f>+whea!$C192</f>
        <v>3.8120825055572718</v>
      </c>
      <c r="D26" s="39">
        <f>+maiz!$C192</f>
        <v>1.1355733387779516</v>
      </c>
      <c r="E26" s="39">
        <f>+sorg!$C192</f>
        <v>0.11074726112021713</v>
      </c>
      <c r="F26" s="39">
        <f>+mill!$C192</f>
        <v>9.5768108170156907E-2</v>
      </c>
      <c r="G26" s="39">
        <f>+barl!$C192</f>
        <v>6.0438243415460786E-2</v>
      </c>
      <c r="H26" s="39">
        <f>+rice!$C192</f>
        <v>2.2176106510473601</v>
      </c>
      <c r="I26" s="39">
        <f>+yams!$C192</f>
        <v>0.40910216621858619</v>
      </c>
      <c r="J26" s="39">
        <f>+cass!$C192</f>
        <v>0.21478247715424795</v>
      </c>
      <c r="K26" s="39">
        <f>+swpt!$C192</f>
        <v>3.9213497063960531E-2</v>
      </c>
      <c r="L26" s="39">
        <f>+pota!$C192</f>
        <v>0.4428552320594053</v>
      </c>
      <c r="M26" s="39">
        <f>+Bana!$C192</f>
        <v>0.21400948303380821</v>
      </c>
      <c r="N26" s="39">
        <f>+Plan!$C192</f>
        <v>0.15259874563357237</v>
      </c>
      <c r="O26" s="39">
        <f>+soyb!$C192</f>
        <v>3.5790075759185133E-3</v>
      </c>
      <c r="P26" s="39">
        <f>+grnd!$C192</f>
        <v>0.18242456696265816</v>
      </c>
      <c r="Q26" s="39">
        <f>+bean!$C192</f>
        <v>9.0213458511818168E-2</v>
      </c>
      <c r="R26" s="39">
        <f>+cowp!$C192</f>
        <v>2.1378287709228845E-2</v>
      </c>
      <c r="S26" s="39">
        <f>+lent!$C192</f>
        <v>4.5957983049905012E-2</v>
      </c>
      <c r="T26" s="39">
        <f>+chkp!$C192</f>
        <v>0.12742461139962141</v>
      </c>
      <c r="U26" s="39">
        <f>+pigp!$C192</f>
        <v>1.8497399174015394E-2</v>
      </c>
      <c r="V26" s="39">
        <f>+opul!$C192</f>
        <v>4.0650516306125047E-2</v>
      </c>
      <c r="W26" s="39">
        <f t="shared" si="0"/>
        <v>7.4322201080884174</v>
      </c>
      <c r="X26" s="39">
        <f t="shared" si="1"/>
        <v>1.4725616011635807</v>
      </c>
      <c r="Y26" s="39">
        <f t="shared" si="2"/>
        <v>0.53012583068929053</v>
      </c>
      <c r="Z26" s="18">
        <f t="shared" si="3"/>
        <v>9.4349075399412872</v>
      </c>
    </row>
    <row r="27" spans="1:26" x14ac:dyDescent="0.35">
      <c r="A27" s="10" t="s">
        <v>341</v>
      </c>
      <c r="B27" s="10"/>
      <c r="C27" s="39">
        <f>+whea!$C193</f>
        <v>4.4266454173002012</v>
      </c>
      <c r="D27" s="39">
        <f>+maiz!$C193</f>
        <v>1.8153847893368407</v>
      </c>
      <c r="E27" s="39">
        <f>+sorg!$C193</f>
        <v>0.32261434993913385</v>
      </c>
      <c r="F27" s="39">
        <f>+mill!$C193</f>
        <v>0.10597492286313341</v>
      </c>
      <c r="G27" s="39">
        <f>+barl!$C193</f>
        <v>9.1373486269955395E-2</v>
      </c>
      <c r="H27" s="39">
        <f>+rice!$C193</f>
        <v>3.3352736582427296</v>
      </c>
      <c r="I27" s="39">
        <f>+yams!$C193</f>
        <v>0.54493229697380641</v>
      </c>
      <c r="J27" s="39">
        <f>+cass!$C193</f>
        <v>0.28609457072112421</v>
      </c>
      <c r="K27" s="39">
        <f>+swpt!$C193</f>
        <v>5.2230411749733141E-2</v>
      </c>
      <c r="L27" s="39">
        <f>+pota!$C193</f>
        <v>0.60991644785294818</v>
      </c>
      <c r="M27" s="39">
        <f>+Bana!$C193</f>
        <v>0.5413864589699533</v>
      </c>
      <c r="N27" s="39">
        <f>+Plan!$C193</f>
        <v>0.20326459217278589</v>
      </c>
      <c r="O27" s="39">
        <f>+soyb!$C193</f>
        <v>5.6689627176617838E-3</v>
      </c>
      <c r="P27" s="39">
        <f>+grnd!$C193</f>
        <v>0.3352197243133439</v>
      </c>
      <c r="Q27" s="39">
        <f>+bean!$C193</f>
        <v>0.11016452665602054</v>
      </c>
      <c r="R27" s="39">
        <f>+cowp!$C193</f>
        <v>0.13497258736463386</v>
      </c>
      <c r="S27" s="39">
        <f>+lent!$C193</f>
        <v>4.8667821503430492E-2</v>
      </c>
      <c r="T27" s="39">
        <f>+chkp!$C193</f>
        <v>0.13814803414643079</v>
      </c>
      <c r="U27" s="39">
        <f>+pigp!$C193</f>
        <v>2.4638906982838785E-2</v>
      </c>
      <c r="V27" s="39">
        <f>+opul!$C193</f>
        <v>6.3517449256291367E-2</v>
      </c>
      <c r="W27" s="39">
        <f t="shared" si="0"/>
        <v>10.097266623951993</v>
      </c>
      <c r="X27" s="39">
        <f t="shared" si="1"/>
        <v>2.2378247784403511</v>
      </c>
      <c r="Y27" s="39">
        <f t="shared" si="2"/>
        <v>0.86099801294065159</v>
      </c>
      <c r="Z27" s="18">
        <f t="shared" si="3"/>
        <v>13.196089415332995</v>
      </c>
    </row>
    <row r="28" spans="1:26" x14ac:dyDescent="0.35">
      <c r="A28" s="10" t="s">
        <v>344</v>
      </c>
      <c r="B28" s="10" t="s">
        <v>356</v>
      </c>
      <c r="C28" s="39">
        <f>+whea!$C194</f>
        <v>2.1156747792123426E-2</v>
      </c>
      <c r="D28" s="39">
        <f>+maiz!$C194</f>
        <v>1.4396145547710223E-2</v>
      </c>
      <c r="E28" s="39">
        <f>+sorg!$C194</f>
        <v>4.3920270592452161E-3</v>
      </c>
      <c r="F28" s="39">
        <f>+mill!$C194</f>
        <v>3.7244792460117966E-3</v>
      </c>
      <c r="G28" s="39">
        <f>+barl!$C194</f>
        <v>1.108549941454081E-3</v>
      </c>
      <c r="H28" s="39">
        <f>+rice!$C194</f>
        <v>3.8005521469304721E-2</v>
      </c>
      <c r="I28" s="39">
        <f>+yams!$C194</f>
        <v>8.7078964568975455E-3</v>
      </c>
      <c r="J28" s="39">
        <f>+cass!$C194</f>
        <v>3.0644212939601868E-3</v>
      </c>
      <c r="K28" s="39">
        <f>+swpt!$C194</f>
        <v>1.4534848580870629E-3</v>
      </c>
      <c r="L28" s="39">
        <f>+pota!$C194</f>
        <v>6.0586812548346688E-3</v>
      </c>
      <c r="M28" s="39">
        <f>+Bana!$C194</f>
        <v>1.2575437852225162E-2</v>
      </c>
      <c r="N28" s="39">
        <f>+Plan!$C194</f>
        <v>3.6282824432758783E-3</v>
      </c>
      <c r="O28" s="39">
        <f>+soyb!$C194</f>
        <v>1.764782428423606E-4</v>
      </c>
      <c r="P28" s="39">
        <f>+grnd!$C194</f>
        <v>3.3158188912004263E-3</v>
      </c>
      <c r="Q28" s="39">
        <f>+bean!$C194</f>
        <v>3.2539786696429924E-3</v>
      </c>
      <c r="R28" s="39">
        <f>+cowp!$C194</f>
        <v>2.2610027384477667E-3</v>
      </c>
      <c r="S28" s="39">
        <f>+lent!$C194</f>
        <v>5.2423937536814143E-4</v>
      </c>
      <c r="T28" s="39">
        <f>+chkp!$C194</f>
        <v>3.3261526892245093E-3</v>
      </c>
      <c r="U28" s="39">
        <f>+pigp!$C194</f>
        <v>1.1534890072166307E-3</v>
      </c>
      <c r="V28" s="39">
        <f>+opul!$C194</f>
        <v>9.149876910356879E-4</v>
      </c>
      <c r="W28" s="39">
        <f t="shared" si="0"/>
        <v>8.2783471055849461E-2</v>
      </c>
      <c r="X28" s="39">
        <f t="shared" si="1"/>
        <v>3.5488204159280501E-2</v>
      </c>
      <c r="Y28" s="39">
        <f t="shared" si="2"/>
        <v>1.4926147304978515E-2</v>
      </c>
      <c r="Z28" s="18">
        <f t="shared" si="3"/>
        <v>0.13319782252010848</v>
      </c>
    </row>
    <row r="29" spans="1:26" x14ac:dyDescent="0.35">
      <c r="A29" s="9" t="s">
        <v>346</v>
      </c>
      <c r="B29" s="9" t="s">
        <v>347</v>
      </c>
      <c r="C29" s="39">
        <f>+whea!$C195</f>
        <v>8.71927983309912E-4</v>
      </c>
      <c r="D29" s="39">
        <f>+maiz!$C195</f>
        <v>4.729067780111079E-3</v>
      </c>
      <c r="E29" s="39">
        <f>+sorg!$C195</f>
        <v>0</v>
      </c>
      <c r="F29" s="39">
        <f>+mill!$C195</f>
        <v>0</v>
      </c>
      <c r="G29" s="39">
        <f>+barl!$C195</f>
        <v>1.5667808748363505E-4</v>
      </c>
      <c r="H29" s="39">
        <f>+rice!$C195</f>
        <v>1.5528324911377714E-3</v>
      </c>
      <c r="I29" s="39">
        <f>+yams!$C195</f>
        <v>2.4814165853564154E-3</v>
      </c>
      <c r="J29" s="39">
        <f>+cass!$C195</f>
        <v>2.0502827243724531E-3</v>
      </c>
      <c r="K29" s="39">
        <f>+swpt!$C195</f>
        <v>3.9194386057564429E-4</v>
      </c>
      <c r="L29" s="39">
        <f>+pota!$C195</f>
        <v>8.8299212212407494E-4</v>
      </c>
      <c r="M29" s="39">
        <f>+Bana!$C195</f>
        <v>2.8613083521904985E-4</v>
      </c>
      <c r="N29" s="39">
        <f>+Plan!$C195</f>
        <v>1.5472618662535878E-3</v>
      </c>
      <c r="O29" s="39">
        <f>+soyb!$C195</f>
        <v>3.4778872533848197E-5</v>
      </c>
      <c r="P29" s="39">
        <f>+grnd!$C195</f>
        <v>2.300941684457761E-4</v>
      </c>
      <c r="Q29" s="39">
        <f>+bean!$C195</f>
        <v>5.048812171434471E-4</v>
      </c>
      <c r="R29" s="39">
        <f>+cowp!$C195</f>
        <v>4.3584285551642483E-4</v>
      </c>
      <c r="S29" s="39">
        <f>+lent!$C195</f>
        <v>1.4272913591522266E-5</v>
      </c>
      <c r="T29" s="39">
        <f>+chkp!$C195</f>
        <v>7.4175635472867497E-5</v>
      </c>
      <c r="U29" s="39">
        <f>+pigp!$C195</f>
        <v>7.442522391531311E-5</v>
      </c>
      <c r="V29" s="39">
        <f>+opul!$C195</f>
        <v>9.1959319195396072E-5</v>
      </c>
      <c r="W29" s="39">
        <f t="shared" si="0"/>
        <v>7.3105063420423975E-3</v>
      </c>
      <c r="X29" s="39">
        <f t="shared" si="1"/>
        <v>7.6400279939012258E-3</v>
      </c>
      <c r="Y29" s="39">
        <f t="shared" si="2"/>
        <v>1.4604302058145952E-3</v>
      </c>
      <c r="Z29" s="18">
        <f t="shared" si="3"/>
        <v>1.6410964541758218E-2</v>
      </c>
    </row>
    <row r="30" spans="1:26" x14ac:dyDescent="0.35">
      <c r="A30" s="9" t="s">
        <v>346</v>
      </c>
      <c r="B30" s="9" t="s">
        <v>348</v>
      </c>
      <c r="C30" s="39">
        <f>+whea!$C196</f>
        <v>3.8628927814264379E-2</v>
      </c>
      <c r="D30" s="39">
        <f>+maiz!$C196</f>
        <v>9.5136082268560379E-2</v>
      </c>
      <c r="E30" s="39">
        <f>+sorg!$C196</f>
        <v>1.1118334169692801E-3</v>
      </c>
      <c r="F30" s="39">
        <f>+mill!$C196</f>
        <v>2.1688867610168926E-5</v>
      </c>
      <c r="G30" s="39">
        <f>+barl!$C196</f>
        <v>3.8817506545768864E-3</v>
      </c>
      <c r="H30" s="39">
        <f>+rice!$C196</f>
        <v>6.510845972145908E-2</v>
      </c>
      <c r="I30" s="39">
        <f>+yams!$C196</f>
        <v>4.0605487931609584E-2</v>
      </c>
      <c r="J30" s="39">
        <f>+cass!$C196</f>
        <v>2.3435641054732153E-2</v>
      </c>
      <c r="K30" s="39">
        <f>+swpt!$C196</f>
        <v>3.9768234446285883E-3</v>
      </c>
      <c r="L30" s="39">
        <f>+pota!$C196</f>
        <v>1.6189982549337647E-2</v>
      </c>
      <c r="M30" s="39">
        <f>+Bana!$C196</f>
        <v>2.3341871872301499E-2</v>
      </c>
      <c r="N30" s="39">
        <f>+Plan!$C196</f>
        <v>1.7867665354790278E-2</v>
      </c>
      <c r="O30" s="39">
        <f>+soyb!$C196</f>
        <v>3.2722482914975017E-3</v>
      </c>
      <c r="P30" s="39">
        <f>+grnd!$C196</f>
        <v>0.15098553159108838</v>
      </c>
      <c r="Q30" s="39">
        <f>+bean!$C196</f>
        <v>6.4662575300526316E-3</v>
      </c>
      <c r="R30" s="39">
        <f>+cowp!$C196</f>
        <v>2.2162628097755687E-3</v>
      </c>
      <c r="S30" s="39">
        <f>+lent!$C196</f>
        <v>3.3447027050895434E-4</v>
      </c>
      <c r="T30" s="39">
        <f>+chkp!$C196</f>
        <v>8.8386368911532419E-4</v>
      </c>
      <c r="U30" s="39">
        <f>+pigp!$C196</f>
        <v>1.7318376585996279E-3</v>
      </c>
      <c r="V30" s="39">
        <f>+opul!$C196</f>
        <v>6.0386047986491962E-4</v>
      </c>
      <c r="W30" s="39">
        <f t="shared" si="0"/>
        <v>0.20388874274344015</v>
      </c>
      <c r="X30" s="39">
        <f t="shared" si="1"/>
        <v>0.12541747220739974</v>
      </c>
      <c r="Y30" s="39">
        <f t="shared" si="2"/>
        <v>0.16649433232050292</v>
      </c>
      <c r="Z30" s="18">
        <f t="shared" si="3"/>
        <v>0.49580054727134282</v>
      </c>
    </row>
    <row r="31" spans="1:26" x14ac:dyDescent="0.35">
      <c r="A31" s="9" t="s">
        <v>346</v>
      </c>
      <c r="B31" s="9" t="s">
        <v>349</v>
      </c>
      <c r="C31" s="39">
        <f>+whea!$C197</f>
        <v>3.2615886863971677</v>
      </c>
      <c r="D31" s="39">
        <f>+maiz!$C197</f>
        <v>0.47168754385957001</v>
      </c>
      <c r="E31" s="39">
        <f>+sorg!$C197</f>
        <v>9.2654746307872626E-2</v>
      </c>
      <c r="F31" s="39">
        <f>+mill!$C197</f>
        <v>7.31523108549062E-2</v>
      </c>
      <c r="G31" s="39">
        <f>+barl!$C197</f>
        <v>2.1588881296027772E-2</v>
      </c>
      <c r="H31" s="39">
        <f>+rice!$C197</f>
        <v>1.0153378278507901</v>
      </c>
      <c r="I31" s="39">
        <f>+yams!$C197</f>
        <v>0.31719282955677247</v>
      </c>
      <c r="J31" s="39">
        <f>+cass!$C197</f>
        <v>0.18306927652605823</v>
      </c>
      <c r="K31" s="39">
        <f>+swpt!$C197</f>
        <v>3.1065256084941487E-2</v>
      </c>
      <c r="L31" s="39">
        <f>+pota!$C197</f>
        <v>0.23065728775328789</v>
      </c>
      <c r="M31" s="39">
        <f>+Bana!$C197</f>
        <v>0.18233679148978682</v>
      </c>
      <c r="N31" s="39">
        <f>+Plan!$C197</f>
        <v>0.13957461466797313</v>
      </c>
      <c r="O31" s="39">
        <f>+soyb!$C197</f>
        <v>1.573665914721929E-3</v>
      </c>
      <c r="P31" s="39">
        <f>+grnd!$C197</f>
        <v>2.4145991479955262E-2</v>
      </c>
      <c r="Q31" s="39">
        <f>+bean!$C197</f>
        <v>5.8135793992266066E-2</v>
      </c>
      <c r="R31" s="39">
        <f>+cowp!$C197</f>
        <v>1.7312503986115495E-2</v>
      </c>
      <c r="S31" s="39">
        <f>+lent!$C197</f>
        <v>1.2917108868491133E-2</v>
      </c>
      <c r="T31" s="39">
        <f>+chkp!$C197</f>
        <v>5.2108897074431844E-2</v>
      </c>
      <c r="U31" s="39">
        <f>+pigp!$C197</f>
        <v>1.3528380404870477E-2</v>
      </c>
      <c r="V31" s="39">
        <f>+opul!$C197</f>
        <v>1.7829847945120842E-2</v>
      </c>
      <c r="W31" s="39">
        <f t="shared" si="0"/>
        <v>4.9360099965663338</v>
      </c>
      <c r="X31" s="39">
        <f t="shared" si="1"/>
        <v>1.08389605607882</v>
      </c>
      <c r="Y31" s="39">
        <f t="shared" si="2"/>
        <v>0.19755218966597307</v>
      </c>
      <c r="Z31" s="18">
        <f t="shared" si="3"/>
        <v>6.2174582423111264</v>
      </c>
    </row>
    <row r="32" spans="1:26" x14ac:dyDescent="0.35">
      <c r="A32" s="10" t="s">
        <v>350</v>
      </c>
      <c r="B32" s="10" t="s">
        <v>350</v>
      </c>
      <c r="C32" s="39">
        <f>+whea!$C198</f>
        <v>3.3010895421947422</v>
      </c>
      <c r="D32" s="39">
        <f>+maiz!$C198</f>
        <v>0.57155269390824148</v>
      </c>
      <c r="E32" s="39">
        <f>+sorg!$C198</f>
        <v>9.3766579724841911E-2</v>
      </c>
      <c r="F32" s="39">
        <f>+mill!$C198</f>
        <v>7.317399972251637E-2</v>
      </c>
      <c r="G32" s="39">
        <f>+barl!$C198</f>
        <v>2.5627310038088293E-2</v>
      </c>
      <c r="H32" s="39">
        <f>+rice!$C198</f>
        <v>1.0819991200633869</v>
      </c>
      <c r="I32" s="39">
        <f>+yams!$C198</f>
        <v>0.36027973407373848</v>
      </c>
      <c r="J32" s="39">
        <f>+cass!$C198</f>
        <v>0.20855520030516284</v>
      </c>
      <c r="K32" s="39">
        <f>+swpt!$C198</f>
        <v>3.5434023390145716E-2</v>
      </c>
      <c r="L32" s="39">
        <f>+pota!$C198</f>
        <v>0.2477302624247496</v>
      </c>
      <c r="M32" s="39">
        <f>+Bana!$C198</f>
        <v>0.20596479419730737</v>
      </c>
      <c r="N32" s="39">
        <f>+Plan!$C198</f>
        <v>0.15898954188901701</v>
      </c>
      <c r="O32" s="39">
        <f>+soyb!$C198</f>
        <v>4.8806930787532784E-3</v>
      </c>
      <c r="P32" s="39">
        <f>+grnd!$C198</f>
        <v>0.1753616172394894</v>
      </c>
      <c r="Q32" s="39">
        <f>+bean!$C198</f>
        <v>6.5106932739462151E-2</v>
      </c>
      <c r="R32" s="39">
        <f>+cowp!$C198</f>
        <v>1.9964609651407488E-2</v>
      </c>
      <c r="S32" s="39">
        <f>+lent!$C198</f>
        <v>1.326585205259161E-2</v>
      </c>
      <c r="T32" s="39">
        <f>+chkp!$C198</f>
        <v>5.3066936399020034E-2</v>
      </c>
      <c r="U32" s="39">
        <f>+pigp!$C198</f>
        <v>1.5334643287385418E-2</v>
      </c>
      <c r="V32" s="39">
        <f>+opul!$C198</f>
        <v>1.8525667744181157E-2</v>
      </c>
      <c r="W32" s="39">
        <f t="shared" si="0"/>
        <v>5.1472092456518173</v>
      </c>
      <c r="X32" s="39">
        <f t="shared" si="1"/>
        <v>1.216953556280121</v>
      </c>
      <c r="Y32" s="39">
        <f t="shared" si="2"/>
        <v>0.36550695219229057</v>
      </c>
      <c r="Z32" s="18">
        <f t="shared" si="3"/>
        <v>6.7296697541242283</v>
      </c>
    </row>
    <row r="33" spans="1:31" x14ac:dyDescent="0.35">
      <c r="A33" s="4"/>
      <c r="B33" s="4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31" x14ac:dyDescent="0.35">
      <c r="A34" s="4" t="s">
        <v>357</v>
      </c>
      <c r="B34" s="4"/>
      <c r="C34" s="39">
        <f>+whea!$C200</f>
        <v>0.8724947451022379</v>
      </c>
      <c r="D34" s="39">
        <f>+maiz!$C200</f>
        <v>0.68173438002317521</v>
      </c>
      <c r="E34" s="39">
        <f>+sorg!$C200</f>
        <v>0.13559225148600107</v>
      </c>
      <c r="F34" s="39">
        <f>+mill!$C200</f>
        <v>0.10263633637377677</v>
      </c>
      <c r="G34" s="39">
        <f>+barl!$C200</f>
        <v>2.1899508550394305E-2</v>
      </c>
      <c r="H34" s="39">
        <f>+rice!$C200</f>
        <v>0.85107710598090502</v>
      </c>
      <c r="I34" s="39">
        <f>+yams!$C200</f>
        <v>0.64242101489790204</v>
      </c>
      <c r="J34" s="39">
        <f>+cass!$C200</f>
        <v>0.33632307444513354</v>
      </c>
      <c r="K34" s="39">
        <f>+swpt!$C200</f>
        <v>5.8606581781384504E-2</v>
      </c>
      <c r="L34" s="39">
        <f>+pota!$C200</f>
        <v>0.16411976946002346</v>
      </c>
      <c r="M34" s="39">
        <f>+Bana!$C200</f>
        <v>0.26627027680030374</v>
      </c>
      <c r="N34" s="39">
        <f>+Plan!$C200</f>
        <v>0.24914925703499413</v>
      </c>
      <c r="O34" s="39">
        <f>+soyb!$C200</f>
        <v>9.3613843607883633E-4</v>
      </c>
      <c r="P34" s="39">
        <f>+grnd!$C200</f>
        <v>8.4741507194054252E-2</v>
      </c>
      <c r="Q34" s="39">
        <f>+bean!$C200</f>
        <v>0.10552992580716332</v>
      </c>
      <c r="R34" s="39">
        <f>+cowp!$C200</f>
        <v>7.7910111533351714E-2</v>
      </c>
      <c r="S34" s="39">
        <f>+lent!$C200</f>
        <v>1.001856205437781E-2</v>
      </c>
      <c r="T34" s="39">
        <f>+chkp!$C200</f>
        <v>4.9356722083458614E-2</v>
      </c>
      <c r="U34" s="39">
        <f>+pigp!$C200</f>
        <v>1.6592969231590798E-2</v>
      </c>
      <c r="V34" s="39">
        <f>+opul!$C200</f>
        <v>2.6588588062957046E-2</v>
      </c>
      <c r="W34" s="39">
        <f>+SUM(C34,D34,E34,F34,G34,H34)</f>
        <v>2.6654343275164902</v>
      </c>
      <c r="X34" s="39">
        <f>+SUM(I34,L34,J34,K34,M34,N34)</f>
        <v>1.7168899744197414</v>
      </c>
      <c r="Y34" s="39">
        <f>+SUM(O34,Q34,P34,R34,S34,T34,U34,V34)</f>
        <v>0.37167452440303239</v>
      </c>
      <c r="Z34" s="18">
        <f>+SUM(W34,X34,Y34)</f>
        <v>4.7539988263392639</v>
      </c>
    </row>
    <row r="35" spans="1:31" x14ac:dyDescent="0.35">
      <c r="A35" s="4" t="s">
        <v>354</v>
      </c>
      <c r="B35" s="4"/>
      <c r="C35" s="39">
        <f>+whea!$C201</f>
        <v>3.3827630918219449</v>
      </c>
      <c r="D35" s="39">
        <f>+maiz!$C201</f>
        <v>0.74285107924089422</v>
      </c>
      <c r="E35" s="39">
        <f>+sorg!$C201</f>
        <v>9.592912946106065E-2</v>
      </c>
      <c r="F35" s="39">
        <f>+mill!$C201</f>
        <v>8.8399550328939924E-2</v>
      </c>
      <c r="G35" s="39">
        <f>+barl!$C201</f>
        <v>3.1643861212091513E-2</v>
      </c>
      <c r="H35" s="39">
        <f>+rice!$C201</f>
        <v>1.1286859092371526</v>
      </c>
      <c r="I35" s="39">
        <f>+yams!$C201</f>
        <v>0.42247914960449806</v>
      </c>
      <c r="J35" s="39">
        <f>+cass!$C201</f>
        <v>0.25216179167010017</v>
      </c>
      <c r="K35" s="39">
        <f>+swpt!$C201</f>
        <v>4.3382715482367516E-2</v>
      </c>
      <c r="L35" s="39">
        <f>+pota!$C201</f>
        <v>0.27329457080781999</v>
      </c>
      <c r="M35" s="39">
        <f>+Bana!$C201</f>
        <v>0.22750041169450286</v>
      </c>
      <c r="N35" s="39">
        <f>+Plan!$C201</f>
        <v>0.19203751997149435</v>
      </c>
      <c r="O35" s="39">
        <f>+soyb!$C201</f>
        <v>6.5537590535856283E-3</v>
      </c>
      <c r="P35" s="39">
        <f>+grnd!$C201</f>
        <v>0.18024452975795707</v>
      </c>
      <c r="Q35" s="39">
        <f>+bean!$C201</f>
        <v>8.5266614174214633E-2</v>
      </c>
      <c r="R35" s="39">
        <f>+cowp!$C201</f>
        <v>4.1650079233093176E-2</v>
      </c>
      <c r="S35" s="39">
        <f>+lent!$C201</f>
        <v>1.3574347467757783E-2</v>
      </c>
      <c r="T35" s="39">
        <f>+chkp!$C201</f>
        <v>5.4672310138511995E-2</v>
      </c>
      <c r="U35" s="39">
        <f>+pigp!$C201</f>
        <v>1.7595814325459862E-2</v>
      </c>
      <c r="V35" s="39">
        <f>+opul!$C201</f>
        <v>2.0261269898506934E-2</v>
      </c>
      <c r="W35" s="39">
        <f>+SUM(C35,D35,E35,F35,G35,H35)</f>
        <v>5.4702726213020831</v>
      </c>
      <c r="X35" s="39">
        <f>+SUM(I35,L35,J35,K35,M35,N35)</f>
        <v>1.4108561592307829</v>
      </c>
      <c r="Y35" s="39">
        <f>+SUM(O35,Q35,P35,R35,S35,T35,U35,V35)</f>
        <v>0.41981872404908704</v>
      </c>
      <c r="Z35" s="18">
        <f>+SUM(W35,X35,Y35)</f>
        <v>7.300947504581953</v>
      </c>
    </row>
    <row r="36" spans="1:31" s="1" customFormat="1" x14ac:dyDescent="0.35">
      <c r="A36" s="3" t="s">
        <v>425</v>
      </c>
      <c r="B36" s="3"/>
      <c r="C36" s="41">
        <f>+whea!$C202</f>
        <v>31.307882045771489</v>
      </c>
      <c r="D36" s="41">
        <f>+maiz!$C202</f>
        <v>25.01286209581254</v>
      </c>
      <c r="E36" s="41">
        <f>+sorg!$C202</f>
        <v>9.0555265966791314</v>
      </c>
      <c r="F36" s="41">
        <f>+mill!$C202</f>
        <v>7.1338135404740095</v>
      </c>
      <c r="G36" s="41">
        <f>+barl!$C202</f>
        <v>2.9989878845799303</v>
      </c>
      <c r="H36" s="41">
        <f>+rice!$C202</f>
        <v>61.678733301860404</v>
      </c>
      <c r="I36" s="41">
        <f>+yams!$C202</f>
        <v>14.856987079398824</v>
      </c>
      <c r="J36" s="41">
        <f>+cass!$C202</f>
        <v>7.1534872288002758</v>
      </c>
      <c r="K36" s="41">
        <f>+swpt!$C202</f>
        <v>0.53861685264073811</v>
      </c>
      <c r="L36" s="41">
        <f>+pota!$C202</f>
        <v>4.8275160384954949</v>
      </c>
      <c r="M36" s="41">
        <f>+Bana!$C202</f>
        <v>11.622818683215925</v>
      </c>
      <c r="N36" s="41">
        <f>+Plan!$C202</f>
        <v>4.868885696987733</v>
      </c>
      <c r="O36" s="41">
        <f>+soyb!$C202</f>
        <v>0.18144299045561163</v>
      </c>
      <c r="P36" s="41">
        <f>+grnd!$C202</f>
        <v>4.5442521064942962</v>
      </c>
      <c r="Q36" s="41">
        <f>+bean!$C202</f>
        <v>2.0227437854860191</v>
      </c>
      <c r="R36" s="41">
        <f>+cowp!$C202</f>
        <v>1.8703197509892662</v>
      </c>
      <c r="S36" s="41">
        <f>+lent!$C202</f>
        <v>0.48574396835807793</v>
      </c>
      <c r="T36" s="41">
        <f>+chkp!$C202</f>
        <v>3.1283667258545944</v>
      </c>
      <c r="U36" s="41">
        <f>+pigp!$C202</f>
        <v>1.3089397909634148</v>
      </c>
      <c r="V36" s="41">
        <f>+opul!$C202</f>
        <v>0.62265252775311553</v>
      </c>
      <c r="W36" s="41">
        <f>+SUM(C36,D36,E36,F36,G36,H36)</f>
        <v>137.18780546517752</v>
      </c>
      <c r="X36" s="39">
        <f>+SUM(I36,L36,J36,K36,M36,N36)</f>
        <v>43.868311579538997</v>
      </c>
      <c r="Y36" s="39">
        <f>+SUM(O36,Q36,P36,R36,S36,T36,U36,V36)</f>
        <v>14.164461646354395</v>
      </c>
      <c r="Z36" s="15">
        <f>+SUM(W36,X36,Y36)</f>
        <v>195.22057869107093</v>
      </c>
    </row>
    <row r="37" spans="1:31" s="1" customFormat="1" x14ac:dyDescent="0.35">
      <c r="A37" s="3" t="s">
        <v>426</v>
      </c>
      <c r="B37" s="3"/>
      <c r="C37" s="41">
        <f>+whea!$C203</f>
        <v>26.55962335321825</v>
      </c>
      <c r="D37" s="41">
        <f>+maiz!$C203</f>
        <v>20.721579849085394</v>
      </c>
      <c r="E37" s="41">
        <f>+sorg!$C203</f>
        <v>8.010919285685679</v>
      </c>
      <c r="F37" s="41">
        <f>+mill!$C203</f>
        <v>6.2185876798988602</v>
      </c>
      <c r="G37" s="41">
        <f>+barl!$C203</f>
        <v>2.8020348179001902</v>
      </c>
      <c r="H37" s="41">
        <f>+rice!$C203</f>
        <v>59.255559099294473</v>
      </c>
      <c r="I37" s="41">
        <f>+yams!$C203</f>
        <v>9.104359363822045</v>
      </c>
      <c r="J37" s="41">
        <f>+cass!$C203</f>
        <v>4.3097921528341168</v>
      </c>
      <c r="K37" s="41">
        <f>+swpt!$C203</f>
        <v>0.70816463441667199</v>
      </c>
      <c r="L37" s="41">
        <f>+pota!$C203</f>
        <v>4.6072419227559438</v>
      </c>
      <c r="M37" s="41">
        <f>+Bana!$C203</f>
        <v>9.3419521104897836</v>
      </c>
      <c r="N37" s="41">
        <f>+Plan!$C203</f>
        <v>3.0001047202964792</v>
      </c>
      <c r="O37" s="41">
        <f>+soyb!$C203</f>
        <v>0.18103831130759176</v>
      </c>
      <c r="P37" s="41">
        <f>+grnd!$C203</f>
        <v>4.2565109697634833</v>
      </c>
      <c r="Q37" s="41">
        <f>+bean!$C203</f>
        <v>1.5472889052392169</v>
      </c>
      <c r="R37" s="41">
        <f>+cowp!$C203</f>
        <v>1.1869297018956144</v>
      </c>
      <c r="S37" s="41">
        <f>+lent!$C203</f>
        <v>0.41339227472694756</v>
      </c>
      <c r="T37" s="41">
        <f>+chkp!$C203</f>
        <v>2.6805352130607876</v>
      </c>
      <c r="U37" s="41">
        <f>+pigp!$C203</f>
        <v>1.1366442785828546</v>
      </c>
      <c r="V37" s="41">
        <f>+opul!$C203</f>
        <v>0.49878879110283164</v>
      </c>
      <c r="W37" s="41">
        <f>+SUM(C37,D37,E37,F37,G37,H37)</f>
        <v>123.56830408508284</v>
      </c>
      <c r="X37" s="39">
        <f>+SUM(I37,L37,J37,K37,M37,N37)</f>
        <v>31.071614904615043</v>
      </c>
      <c r="Y37" s="39">
        <f>+SUM(O37,Q37,P37,R37,S37,T37,U37,V37)</f>
        <v>11.901128445679328</v>
      </c>
      <c r="Z37" s="15">
        <f>+SUM(W37,X37,Y37)</f>
        <v>166.54104743537721</v>
      </c>
      <c r="AB37" s="41"/>
      <c r="AC37" s="41"/>
      <c r="AD37" s="41"/>
      <c r="AE37" s="41"/>
    </row>
    <row r="38" spans="1:31" s="1" customFormat="1" x14ac:dyDescent="0.35">
      <c r="A38" s="3"/>
      <c r="B38" s="3"/>
      <c r="W38" s="39"/>
      <c r="X38" s="39"/>
      <c r="Y38" s="39"/>
      <c r="Z38" s="18"/>
    </row>
    <row r="39" spans="1:31" x14ac:dyDescent="0.35">
      <c r="A39" s="3" t="s">
        <v>351</v>
      </c>
      <c r="B39" s="3"/>
      <c r="C39" s="39" t="e">
        <f>+whea!#REF!</f>
        <v>#REF!</v>
      </c>
      <c r="D39" s="39">
        <f>+maiz!$C204</f>
        <v>26.342311472808049</v>
      </c>
      <c r="E39" s="39">
        <f>+sorg!$C204</f>
        <v>9.2859361442092219</v>
      </c>
      <c r="F39" s="39">
        <f>+mill!$C204</f>
        <v>7.324827738309116</v>
      </c>
      <c r="G39" s="39">
        <f>+barl!$C204</f>
        <v>3.0486495036878392</v>
      </c>
      <c r="H39" s="39">
        <f>+rice!$C204</f>
        <v>63.593387857357008</v>
      </c>
      <c r="I39" s="39">
        <f>+yams!$C204</f>
        <v>15.881281755969614</v>
      </c>
      <c r="J39" s="39">
        <f>+cass!$C204</f>
        <v>7.7185364538607768</v>
      </c>
      <c r="K39" s="39">
        <f>+swpt!$C204</f>
        <v>0.63662932645986148</v>
      </c>
      <c r="L39" s="39">
        <f>+pota!$C204</f>
        <v>5.2487403962140018</v>
      </c>
      <c r="M39" s="39">
        <f>+Bana!$C204</f>
        <v>12.093247499838432</v>
      </c>
      <c r="N39" s="39">
        <f>+Plan!$C204</f>
        <v>5.2922048086394309</v>
      </c>
      <c r="O39" s="39">
        <f>+soyb!$C204</f>
        <v>0.18566063965377858</v>
      </c>
      <c r="P39" s="39">
        <f>+grnd!$C204</f>
        <v>4.6582526118552199</v>
      </c>
      <c r="Q39" s="39">
        <f>+bean!$C204</f>
        <v>2.2070740679373446</v>
      </c>
      <c r="R39" s="39">
        <f>+cowp!$C204</f>
        <v>1.9876636789459357</v>
      </c>
      <c r="S39" s="39">
        <f>+lent!$C204</f>
        <v>0.5090024076097045</v>
      </c>
      <c r="T39" s="39">
        <f>+chkp!$C204</f>
        <v>3.2315118943874492</v>
      </c>
      <c r="U39" s="39">
        <f>+pigp!$C204</f>
        <v>1.3413967368618658</v>
      </c>
      <c r="V39" s="39">
        <f>+opul!$C204</f>
        <v>0.6688985252347146</v>
      </c>
      <c r="W39" s="39" t="e">
        <f>+SUM(C39,D39,E39,F39,G39,H39)</f>
        <v>#REF!</v>
      </c>
      <c r="X39" s="39">
        <f>+SUM(I39,L39,J39,K39,M39,N39)</f>
        <v>46.870640240982119</v>
      </c>
      <c r="Y39" s="39">
        <f>+SUM(O39,Q39,P39,R39,S39,T39,U39,V39)</f>
        <v>14.789460562486013</v>
      </c>
      <c r="Z39" s="18" t="e">
        <f>+SUM(W39,X39,Y39)</f>
        <v>#REF!</v>
      </c>
    </row>
    <row r="41" spans="1:31" x14ac:dyDescent="0.35">
      <c r="A41" s="12" t="s">
        <v>423</v>
      </c>
    </row>
    <row r="42" spans="1:31" x14ac:dyDescent="0.35">
      <c r="A42" s="4" t="s">
        <v>357</v>
      </c>
      <c r="C42" s="43">
        <f t="shared" ref="C42:Z42" si="4">+C34/$Z34</f>
        <v>0.18352859918017431</v>
      </c>
      <c r="D42" s="2">
        <f t="shared" si="4"/>
        <v>0.14340230297198731</v>
      </c>
      <c r="E42" s="2">
        <f t="shared" si="4"/>
        <v>2.8521725906779743E-2</v>
      </c>
      <c r="F42" s="2">
        <f t="shared" si="4"/>
        <v>2.1589474487272883E-2</v>
      </c>
      <c r="G42" s="2">
        <f t="shared" si="4"/>
        <v>4.6065447953123808E-3</v>
      </c>
      <c r="H42" s="2">
        <f t="shared" si="4"/>
        <v>0.17902341524898158</v>
      </c>
      <c r="I42" s="2">
        <f t="shared" si="4"/>
        <v>0.13513276682749781</v>
      </c>
      <c r="J42" s="2">
        <f t="shared" si="4"/>
        <v>7.0745300268429692E-2</v>
      </c>
      <c r="K42" s="2">
        <f t="shared" si="4"/>
        <v>1.2327849442595153E-2</v>
      </c>
      <c r="L42" s="2">
        <f t="shared" si="4"/>
        <v>3.4522467391183836E-2</v>
      </c>
      <c r="M42" s="2">
        <f t="shared" si="4"/>
        <v>5.6009748114586866E-2</v>
      </c>
      <c r="N42" s="2">
        <f t="shared" si="4"/>
        <v>5.2408354763277737E-2</v>
      </c>
      <c r="O42" s="2">
        <f t="shared" si="4"/>
        <v>1.9691600067131145E-4</v>
      </c>
      <c r="P42" s="2">
        <f t="shared" si="4"/>
        <v>1.7825310920261208E-2</v>
      </c>
      <c r="Q42" s="2">
        <f t="shared" si="4"/>
        <v>2.2198138801061685E-2</v>
      </c>
      <c r="R42" s="2">
        <f t="shared" si="4"/>
        <v>1.6388332092489192E-2</v>
      </c>
      <c r="S42" s="2">
        <f t="shared" si="4"/>
        <v>2.1073968295638882E-3</v>
      </c>
      <c r="T42" s="2">
        <f t="shared" si="4"/>
        <v>1.0382148563016141E-2</v>
      </c>
      <c r="U42" s="2">
        <f t="shared" si="4"/>
        <v>3.4903183273118166E-3</v>
      </c>
      <c r="V42" s="2">
        <f t="shared" si="4"/>
        <v>5.5928890675455084E-3</v>
      </c>
      <c r="W42" s="2">
        <f t="shared" si="4"/>
        <v>0.56067206259050817</v>
      </c>
      <c r="X42" s="2">
        <f t="shared" si="4"/>
        <v>0.36114648680757111</v>
      </c>
      <c r="Y42" s="2">
        <f t="shared" si="4"/>
        <v>7.8181450601920749E-2</v>
      </c>
      <c r="Z42" s="18">
        <f t="shared" si="4"/>
        <v>1</v>
      </c>
    </row>
    <row r="43" spans="1:31" x14ac:dyDescent="0.35">
      <c r="A43" s="4" t="s">
        <v>354</v>
      </c>
      <c r="C43" s="43">
        <f t="shared" ref="C43:Z43" si="5">+C35/$Z35</f>
        <v>0.46333206610497873</v>
      </c>
      <c r="D43" s="2">
        <f t="shared" si="5"/>
        <v>0.10174721551890262</v>
      </c>
      <c r="E43" s="2">
        <f t="shared" si="5"/>
        <v>1.3139271224845423E-2</v>
      </c>
      <c r="F43" s="2">
        <f t="shared" si="5"/>
        <v>1.2107955888391451E-2</v>
      </c>
      <c r="G43" s="2">
        <f t="shared" si="5"/>
        <v>4.3342129486936259E-3</v>
      </c>
      <c r="H43" s="2">
        <f t="shared" si="5"/>
        <v>0.15459444250610049</v>
      </c>
      <c r="I43" s="2">
        <f t="shared" si="5"/>
        <v>5.7866345339335365E-2</v>
      </c>
      <c r="J43" s="2">
        <f t="shared" si="5"/>
        <v>3.4538228293224629E-2</v>
      </c>
      <c r="K43" s="2">
        <f t="shared" si="5"/>
        <v>5.9420664859103902E-3</v>
      </c>
      <c r="L43" s="2">
        <f t="shared" si="5"/>
        <v>3.7432753849593478E-2</v>
      </c>
      <c r="M43" s="2">
        <f t="shared" si="5"/>
        <v>3.1160395490000086E-2</v>
      </c>
      <c r="N43" s="2">
        <f t="shared" si="5"/>
        <v>2.6303095570948128E-2</v>
      </c>
      <c r="O43" s="2">
        <f t="shared" si="5"/>
        <v>8.9765870107579851E-4</v>
      </c>
      <c r="P43" s="2">
        <f t="shared" si="5"/>
        <v>2.46878271135135E-2</v>
      </c>
      <c r="Q43" s="2">
        <f t="shared" si="5"/>
        <v>1.1678842248996138E-2</v>
      </c>
      <c r="R43" s="2">
        <f t="shared" si="5"/>
        <v>5.7047498570499625E-3</v>
      </c>
      <c r="S43" s="2">
        <f t="shared" si="5"/>
        <v>1.8592583304069435E-3</v>
      </c>
      <c r="T43" s="2">
        <f t="shared" si="5"/>
        <v>7.4883855971023712E-3</v>
      </c>
      <c r="U43" s="2">
        <f t="shared" si="5"/>
        <v>2.4100727082912213E-3</v>
      </c>
      <c r="V43" s="2">
        <f t="shared" si="5"/>
        <v>2.7751562226397738E-3</v>
      </c>
      <c r="W43" s="2">
        <f t="shared" si="5"/>
        <v>0.74925516419191229</v>
      </c>
      <c r="X43" s="2">
        <f t="shared" si="5"/>
        <v>0.19324288502901207</v>
      </c>
      <c r="Y43" s="2">
        <f t="shared" si="5"/>
        <v>5.7501950779075703E-2</v>
      </c>
      <c r="Z43" s="18">
        <f t="shared" si="5"/>
        <v>1</v>
      </c>
    </row>
    <row r="44" spans="1:31" s="15" customFormat="1" x14ac:dyDescent="0.35">
      <c r="A44" s="3" t="s">
        <v>425</v>
      </c>
      <c r="C44" s="42">
        <f t="shared" ref="C44:Z44" si="6">+C36/$Z36</f>
        <v>0.1603718330090344</v>
      </c>
      <c r="D44" s="42">
        <f t="shared" si="6"/>
        <v>0.12812615485273421</v>
      </c>
      <c r="E44" s="42">
        <f t="shared" si="6"/>
        <v>4.6386127207465946E-2</v>
      </c>
      <c r="F44" s="42">
        <f t="shared" si="6"/>
        <v>3.6542323500449177E-2</v>
      </c>
      <c r="G44" s="42">
        <f t="shared" si="6"/>
        <v>1.5362047918758164E-2</v>
      </c>
      <c r="H44" s="42">
        <f t="shared" si="6"/>
        <v>0.31594380938427929</v>
      </c>
      <c r="I44" s="42">
        <f t="shared" si="6"/>
        <v>7.6103591020029893E-2</v>
      </c>
      <c r="J44" s="42">
        <f t="shared" si="6"/>
        <v>3.6643100213940023E-2</v>
      </c>
      <c r="K44" s="42">
        <f t="shared" si="6"/>
        <v>2.7590167811820626E-3</v>
      </c>
      <c r="L44" s="42">
        <f t="shared" si="6"/>
        <v>2.4728520276209476E-2</v>
      </c>
      <c r="M44" s="42">
        <f t="shared" si="6"/>
        <v>5.9536851909493566E-2</v>
      </c>
      <c r="N44" s="42">
        <f t="shared" si="6"/>
        <v>2.4940432661520576E-2</v>
      </c>
      <c r="O44" s="42">
        <f t="shared" si="6"/>
        <v>9.2942553327197226E-4</v>
      </c>
      <c r="P44" s="42">
        <f t="shared" si="6"/>
        <v>2.3277526052647352E-2</v>
      </c>
      <c r="Q44" s="42">
        <f t="shared" si="6"/>
        <v>1.0361324605470684E-2</v>
      </c>
      <c r="R44" s="42">
        <f t="shared" si="6"/>
        <v>9.5805460855075911E-3</v>
      </c>
      <c r="S44" s="42">
        <f t="shared" si="6"/>
        <v>2.4881801478867098E-3</v>
      </c>
      <c r="T44" s="42">
        <f t="shared" si="6"/>
        <v>1.6024779492151361E-2</v>
      </c>
      <c r="U44" s="42">
        <f t="shared" si="6"/>
        <v>6.7049273172925163E-3</v>
      </c>
      <c r="V44" s="42">
        <f t="shared" si="6"/>
        <v>3.1894820306748463E-3</v>
      </c>
      <c r="W44" s="42">
        <f t="shared" si="6"/>
        <v>0.70273229587272124</v>
      </c>
      <c r="X44" s="42">
        <f t="shared" si="6"/>
        <v>0.22471151286237562</v>
      </c>
      <c r="Y44" s="42">
        <f t="shared" si="6"/>
        <v>7.2556191264903036E-2</v>
      </c>
      <c r="Z44" s="15">
        <f t="shared" si="6"/>
        <v>1</v>
      </c>
    </row>
    <row r="45" spans="1:31" s="15" customFormat="1" x14ac:dyDescent="0.35">
      <c r="A45" s="3" t="s">
        <v>426</v>
      </c>
      <c r="C45" s="42">
        <f t="shared" ref="C45:Z45" si="7">+C37/$Z37</f>
        <v>0.15947794109751928</v>
      </c>
      <c r="D45" s="42">
        <f t="shared" si="7"/>
        <v>0.12442325881927681</v>
      </c>
      <c r="E45" s="42">
        <f t="shared" si="7"/>
        <v>4.8101770758912449E-2</v>
      </c>
      <c r="F45" s="42">
        <f t="shared" si="7"/>
        <v>3.7339669562915734E-2</v>
      </c>
      <c r="G45" s="42">
        <f t="shared" si="7"/>
        <v>1.6824890085955904E-2</v>
      </c>
      <c r="H45" s="42">
        <f t="shared" si="7"/>
        <v>0.35580152768216111</v>
      </c>
      <c r="I45" s="42">
        <f t="shared" si="7"/>
        <v>5.466735981323044E-2</v>
      </c>
      <c r="J45" s="42">
        <f t="shared" si="7"/>
        <v>2.5878257758084788E-2</v>
      </c>
      <c r="K45" s="42">
        <f t="shared" si="7"/>
        <v>4.2521927496070337E-3</v>
      </c>
      <c r="L45" s="42">
        <f t="shared" si="7"/>
        <v>2.7664302547056385E-2</v>
      </c>
      <c r="M45" s="42">
        <f t="shared" si="7"/>
        <v>5.6093991567542731E-2</v>
      </c>
      <c r="N45" s="42">
        <f t="shared" si="7"/>
        <v>1.8014205905968063E-2</v>
      </c>
      <c r="O45" s="42">
        <f t="shared" si="7"/>
        <v>1.0870491935499561E-3</v>
      </c>
      <c r="P45" s="42">
        <f t="shared" si="7"/>
        <v>2.5558329524828609E-2</v>
      </c>
      <c r="Q45" s="42">
        <f t="shared" si="7"/>
        <v>9.2907360021235019E-3</v>
      </c>
      <c r="R45" s="42">
        <f t="shared" si="7"/>
        <v>7.1269499031833446E-3</v>
      </c>
      <c r="S45" s="42">
        <f t="shared" si="7"/>
        <v>2.4822245391926926E-3</v>
      </c>
      <c r="T45" s="42">
        <f t="shared" si="7"/>
        <v>1.6095342585742495E-2</v>
      </c>
      <c r="U45" s="42">
        <f t="shared" si="7"/>
        <v>6.8250097863945865E-3</v>
      </c>
      <c r="V45" s="42">
        <f t="shared" si="7"/>
        <v>2.9949901167541067E-3</v>
      </c>
      <c r="W45" s="42">
        <f t="shared" si="7"/>
        <v>0.74196905800674129</v>
      </c>
      <c r="X45" s="42">
        <f t="shared" si="7"/>
        <v>0.18657031034148946</v>
      </c>
      <c r="Y45" s="42">
        <f t="shared" si="7"/>
        <v>7.1460631651769288E-2</v>
      </c>
      <c r="Z45" s="15">
        <f t="shared" si="7"/>
        <v>1</v>
      </c>
    </row>
    <row r="46" spans="1:31" s="18" customFormat="1" x14ac:dyDescent="0.35">
      <c r="A46" s="1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31" s="18" customFormat="1" x14ac:dyDescent="0.35">
      <c r="A47" s="17" t="s">
        <v>351</v>
      </c>
      <c r="C47" s="2" t="e">
        <f t="shared" ref="C47:Z47" si="8">+C39/$Z39</f>
        <v>#REF!</v>
      </c>
      <c r="D47" s="2" t="e">
        <f t="shared" si="8"/>
        <v>#REF!</v>
      </c>
      <c r="E47" s="2" t="e">
        <f t="shared" si="8"/>
        <v>#REF!</v>
      </c>
      <c r="F47" s="2" t="e">
        <f t="shared" si="8"/>
        <v>#REF!</v>
      </c>
      <c r="G47" s="2" t="e">
        <f t="shared" si="8"/>
        <v>#REF!</v>
      </c>
      <c r="H47" s="2" t="e">
        <f t="shared" si="8"/>
        <v>#REF!</v>
      </c>
      <c r="I47" s="2" t="e">
        <f t="shared" si="8"/>
        <v>#REF!</v>
      </c>
      <c r="J47" s="2" t="e">
        <f t="shared" si="8"/>
        <v>#REF!</v>
      </c>
      <c r="K47" s="2" t="e">
        <f t="shared" si="8"/>
        <v>#REF!</v>
      </c>
      <c r="L47" s="2" t="e">
        <f t="shared" si="8"/>
        <v>#REF!</v>
      </c>
      <c r="M47" s="2" t="e">
        <f t="shared" si="8"/>
        <v>#REF!</v>
      </c>
      <c r="N47" s="2" t="e">
        <f t="shared" si="8"/>
        <v>#REF!</v>
      </c>
      <c r="O47" s="2" t="e">
        <f t="shared" si="8"/>
        <v>#REF!</v>
      </c>
      <c r="P47" s="2" t="e">
        <f t="shared" si="8"/>
        <v>#REF!</v>
      </c>
      <c r="Q47" s="2" t="e">
        <f t="shared" si="8"/>
        <v>#REF!</v>
      </c>
      <c r="R47" s="2" t="e">
        <f t="shared" si="8"/>
        <v>#REF!</v>
      </c>
      <c r="S47" s="2" t="e">
        <f t="shared" si="8"/>
        <v>#REF!</v>
      </c>
      <c r="T47" s="2" t="e">
        <f t="shared" si="8"/>
        <v>#REF!</v>
      </c>
      <c r="U47" s="2" t="e">
        <f t="shared" si="8"/>
        <v>#REF!</v>
      </c>
      <c r="V47" s="2" t="e">
        <f t="shared" si="8"/>
        <v>#REF!</v>
      </c>
      <c r="W47" s="2" t="e">
        <f t="shared" si="8"/>
        <v>#REF!</v>
      </c>
      <c r="X47" s="2" t="e">
        <f t="shared" si="8"/>
        <v>#REF!</v>
      </c>
      <c r="Y47" s="2" t="e">
        <f t="shared" si="8"/>
        <v>#REF!</v>
      </c>
      <c r="Z47" s="18" t="e">
        <f t="shared" si="8"/>
        <v>#REF!</v>
      </c>
    </row>
    <row r="48" spans="1:31" x14ac:dyDescent="0.35">
      <c r="A48" s="6" t="s">
        <v>424</v>
      </c>
      <c r="W48"/>
      <c r="X48"/>
      <c r="Y48"/>
    </row>
    <row r="49" spans="1:26" x14ac:dyDescent="0.35">
      <c r="A49" t="s">
        <v>383</v>
      </c>
      <c r="C49" s="19">
        <f t="shared" ref="C49:Z49" si="9">+C7/C$36</f>
        <v>3.2683192166025367E-2</v>
      </c>
      <c r="D49" s="19">
        <f t="shared" si="9"/>
        <v>0.21667625209012267</v>
      </c>
      <c r="E49" s="19">
        <f t="shared" si="9"/>
        <v>0.59765078099075808</v>
      </c>
      <c r="F49" s="19">
        <f t="shared" si="9"/>
        <v>0.61440717807581879</v>
      </c>
      <c r="G49" s="19">
        <f t="shared" si="9"/>
        <v>5.221074041890799E-2</v>
      </c>
      <c r="H49" s="19">
        <f t="shared" si="9"/>
        <v>0.11432278727767334</v>
      </c>
      <c r="I49" s="19">
        <f t="shared" si="9"/>
        <v>0.33390228004216571</v>
      </c>
      <c r="J49" s="19">
        <f t="shared" si="9"/>
        <v>0.24040315117693262</v>
      </c>
      <c r="K49" s="19">
        <f t="shared" si="9"/>
        <v>0.45273098465628564</v>
      </c>
      <c r="L49" s="19">
        <f t="shared" si="9"/>
        <v>4.7877317961791226E-2</v>
      </c>
      <c r="M49" s="19">
        <f t="shared" si="9"/>
        <v>3.9984299457646075E-2</v>
      </c>
      <c r="N49" s="19">
        <f t="shared" si="9"/>
        <v>0.25718926122937946</v>
      </c>
      <c r="O49" s="19">
        <f t="shared" si="9"/>
        <v>0.81150504060751671</v>
      </c>
      <c r="P49" s="19">
        <f t="shared" si="9"/>
        <v>0.55609577607948157</v>
      </c>
      <c r="Q49" s="19">
        <f t="shared" si="9"/>
        <v>8.3714324001795445E-2</v>
      </c>
      <c r="R49" s="19">
        <f t="shared" si="9"/>
        <v>0.31655800951466079</v>
      </c>
      <c r="S49" s="19">
        <f t="shared" si="9"/>
        <v>3.0280394965396171E-2</v>
      </c>
      <c r="T49" s="19">
        <f t="shared" si="9"/>
        <v>2.0168812645024979E-2</v>
      </c>
      <c r="U49" s="19">
        <f t="shared" si="9"/>
        <v>2.4457367299566775E-2</v>
      </c>
      <c r="V49" s="19">
        <f t="shared" si="9"/>
        <v>0.10571026288354018</v>
      </c>
      <c r="W49" s="19">
        <f t="shared" si="9"/>
        <v>0.1709037296177757</v>
      </c>
      <c r="X49" s="19">
        <f t="shared" si="9"/>
        <v>0.20225157634727542</v>
      </c>
      <c r="Y49" s="19">
        <f t="shared" si="9"/>
        <v>0.25495614762851954</v>
      </c>
      <c r="Z49" s="19">
        <f t="shared" si="9"/>
        <v>0.18404647499880455</v>
      </c>
    </row>
    <row r="50" spans="1:26" x14ac:dyDescent="0.35">
      <c r="A50" t="s">
        <v>336</v>
      </c>
      <c r="C50" s="19">
        <f t="shared" ref="C50:Z50" si="10">+C19/C$36</f>
        <v>0.65583746823411138</v>
      </c>
      <c r="D50" s="19">
        <f t="shared" si="10"/>
        <v>0.31479782599142686</v>
      </c>
      <c r="E50" s="19">
        <f t="shared" si="10"/>
        <v>0.23033423187890104</v>
      </c>
      <c r="F50" s="19">
        <f t="shared" si="10"/>
        <v>0.23343013412894659</v>
      </c>
      <c r="G50" s="19">
        <f t="shared" si="10"/>
        <v>0.83099894097351312</v>
      </c>
      <c r="H50" s="19">
        <f t="shared" si="10"/>
        <v>0.52340621177432456</v>
      </c>
      <c r="I50" s="19">
        <f t="shared" si="10"/>
        <v>0.17194168513955607</v>
      </c>
      <c r="J50" s="19">
        <f t="shared" si="10"/>
        <v>0.20008613816400631</v>
      </c>
      <c r="K50" s="19">
        <f t="shared" si="10"/>
        <v>0.50014701618561086</v>
      </c>
      <c r="L50" s="19">
        <f t="shared" si="10"/>
        <v>0.71768651112933324</v>
      </c>
      <c r="M50" s="19">
        <f t="shared" si="10"/>
        <v>0.62527476092511525</v>
      </c>
      <c r="N50" s="19">
        <f t="shared" si="10"/>
        <v>0.19745863060320307</v>
      </c>
      <c r="O50" s="19">
        <f t="shared" si="10"/>
        <v>8.0681242309689205E-2</v>
      </c>
      <c r="P50" s="19">
        <f t="shared" si="10"/>
        <v>0.2123727685483463</v>
      </c>
      <c r="Q50" s="19">
        <f t="shared" si="10"/>
        <v>0.51148335369981524</v>
      </c>
      <c r="R50" s="19">
        <f t="shared" si="10"/>
        <v>0.16875117013587387</v>
      </c>
      <c r="S50" s="19">
        <f t="shared" si="10"/>
        <v>0.68369297427142539</v>
      </c>
      <c r="T50" s="19">
        <f t="shared" si="10"/>
        <v>0.76056845754431524</v>
      </c>
      <c r="U50" s="19">
        <f t="shared" si="10"/>
        <v>0.79861261845286702</v>
      </c>
      <c r="V50" s="19">
        <f t="shared" si="10"/>
        <v>0.51285100787699056</v>
      </c>
      <c r="W50" s="19">
        <f t="shared" si="10"/>
        <v>0.48789401648675357</v>
      </c>
      <c r="X50" s="19">
        <f t="shared" si="10"/>
        <v>0.36355943241960159</v>
      </c>
      <c r="Y50" s="19">
        <f t="shared" si="10"/>
        <v>0.45226099178994145</v>
      </c>
      <c r="Z50" s="19">
        <f t="shared" si="10"/>
        <v>0.45736920744466064</v>
      </c>
    </row>
    <row r="51" spans="1:26" x14ac:dyDescent="0.35">
      <c r="A51" t="s">
        <v>332</v>
      </c>
      <c r="C51" s="19">
        <f t="shared" ref="C51:Z51" si="11">(C17+C18)/C$36</f>
        <v>6.6141923721882894E-3</v>
      </c>
      <c r="D51" s="19">
        <f t="shared" si="11"/>
        <v>0.16166223181422759</v>
      </c>
      <c r="E51" s="19">
        <f t="shared" si="11"/>
        <v>1.8034537537023318E-2</v>
      </c>
      <c r="F51" s="19">
        <f t="shared" si="11"/>
        <v>5.9651038407770854E-3</v>
      </c>
      <c r="G51" s="19">
        <f t="shared" si="11"/>
        <v>1.7471596961778194E-2</v>
      </c>
      <c r="H51" s="19">
        <f t="shared" si="11"/>
        <v>0.2615467035180849</v>
      </c>
      <c r="I51" s="19">
        <f t="shared" si="11"/>
        <v>6.2957394759582064E-2</v>
      </c>
      <c r="J51" s="19">
        <f t="shared" si="11"/>
        <v>0.11544690555443447</v>
      </c>
      <c r="K51" s="19">
        <f t="shared" si="11"/>
        <v>0.23360215854532435</v>
      </c>
      <c r="L51" s="19">
        <f t="shared" si="11"/>
        <v>4.3009929479840017E-2</v>
      </c>
      <c r="M51" s="19">
        <f t="shared" si="11"/>
        <v>8.2277126060383288E-2</v>
      </c>
      <c r="N51" s="19">
        <f t="shared" si="11"/>
        <v>6.4097421356183418E-2</v>
      </c>
      <c r="O51" s="19">
        <f t="shared" si="11"/>
        <v>5.3226967146362041E-2</v>
      </c>
      <c r="P51" s="19">
        <f t="shared" si="11"/>
        <v>5.6229877598816827E-2</v>
      </c>
      <c r="Q51" s="19">
        <f t="shared" si="11"/>
        <v>6.6105250712867311E-2</v>
      </c>
      <c r="R51" s="19">
        <f t="shared" si="11"/>
        <v>5.9616073459535159E-2</v>
      </c>
      <c r="S51" s="19">
        <f t="shared" si="11"/>
        <v>2.7817311198035089E-2</v>
      </c>
      <c r="T51" s="19">
        <f t="shared" si="11"/>
        <v>2.4611209240911393E-2</v>
      </c>
      <c r="U51" s="19">
        <f t="shared" si="11"/>
        <v>2.1317066529071348E-2</v>
      </c>
      <c r="V51" s="19">
        <f t="shared" si="11"/>
        <v>6.1105385850619386E-2</v>
      </c>
      <c r="W51" s="19">
        <f t="shared" si="11"/>
        <v>0.15045684306894674</v>
      </c>
      <c r="X51" s="19">
        <f t="shared" si="11"/>
        <v>7.6662022396311411E-2</v>
      </c>
      <c r="Y51" s="19">
        <f t="shared" si="11"/>
        <v>4.7079139325677394E-2</v>
      </c>
      <c r="Z51" s="19">
        <f t="shared" si="11"/>
        <v>0.126373604828868</v>
      </c>
    </row>
    <row r="52" spans="1:26" x14ac:dyDescent="0.35">
      <c r="A52" t="s">
        <v>331</v>
      </c>
      <c r="C52" s="19">
        <f t="shared" ref="C52:Z52" si="12">C16/C$36</f>
        <v>0.14508724465959458</v>
      </c>
      <c r="D52" s="19">
        <f t="shared" si="12"/>
        <v>0.15975723791223406</v>
      </c>
      <c r="E52" s="19">
        <f t="shared" si="12"/>
        <v>0.11231643231109298</v>
      </c>
      <c r="F52" s="19">
        <f t="shared" si="12"/>
        <v>0.123161799559473</v>
      </c>
      <c r="G52" s="19">
        <f t="shared" si="12"/>
        <v>6.4390264019958371E-2</v>
      </c>
      <c r="H52" s="19">
        <f t="shared" si="12"/>
        <v>3.7610610621918984E-2</v>
      </c>
      <c r="I52" s="19">
        <f t="shared" si="12"/>
        <v>0.37948851270882261</v>
      </c>
      <c r="J52" s="19">
        <f t="shared" si="12"/>
        <v>0.38898340156402006</v>
      </c>
      <c r="K52" s="19">
        <f t="shared" si="12"/>
        <v>-0.33558344507436449</v>
      </c>
      <c r="L52" s="19">
        <f t="shared" si="12"/>
        <v>2.5658611286503007E-2</v>
      </c>
      <c r="M52" s="19">
        <f t="shared" si="12"/>
        <v>0.18144796469753113</v>
      </c>
      <c r="N52" s="19">
        <f t="shared" si="12"/>
        <v>0.37257327588245748</v>
      </c>
      <c r="O52" s="19">
        <f t="shared" si="12"/>
        <v>6.3620551620161558E-3</v>
      </c>
      <c r="P52" s="19">
        <f t="shared" si="12"/>
        <v>6.0716897208442783E-2</v>
      </c>
      <c r="Q52" s="19">
        <f t="shared" si="12"/>
        <v>0.2323487507502264</v>
      </c>
      <c r="R52" s="19">
        <f t="shared" si="12"/>
        <v>0.36253742083442902</v>
      </c>
      <c r="S52" s="19">
        <f t="shared" si="12"/>
        <v>0.14510777340876857</v>
      </c>
      <c r="T52" s="19">
        <f t="shared" si="12"/>
        <v>0.13977592109876508</v>
      </c>
      <c r="U52" s="19">
        <f t="shared" si="12"/>
        <v>0.13104307379165042</v>
      </c>
      <c r="V52" s="19">
        <f t="shared" si="12"/>
        <v>0.18338135766366448</v>
      </c>
      <c r="W52" s="19">
        <f t="shared" si="12"/>
        <v>9.4373827585539138E-2</v>
      </c>
      <c r="X52" s="19">
        <f t="shared" si="12"/>
        <v>0.28008175445252992</v>
      </c>
      <c r="Y52" s="19">
        <f t="shared" si="12"/>
        <v>0.1566297477372515</v>
      </c>
      <c r="Z52" s="19">
        <f t="shared" si="12"/>
        <v>0.14062158923225623</v>
      </c>
    </row>
    <row r="53" spans="1:26" x14ac:dyDescent="0.35">
      <c r="A53" t="s">
        <v>341</v>
      </c>
      <c r="C53" s="19">
        <f t="shared" ref="C53:Z53" si="13">C27/C$36</f>
        <v>0.14139076577676304</v>
      </c>
      <c r="D53" s="19">
        <f t="shared" si="13"/>
        <v>7.2578051339465002E-2</v>
      </c>
      <c r="E53" s="19">
        <f t="shared" si="13"/>
        <v>3.5626238462757531E-2</v>
      </c>
      <c r="F53" s="19">
        <f t="shared" si="13"/>
        <v>1.4855297557453661E-2</v>
      </c>
      <c r="G53" s="19">
        <f t="shared" si="13"/>
        <v>3.0468107837239272E-2</v>
      </c>
      <c r="H53" s="19">
        <f t="shared" si="13"/>
        <v>5.4074937659949127E-2</v>
      </c>
      <c r="I53" s="19">
        <f t="shared" si="13"/>
        <v>3.6678519949002786E-2</v>
      </c>
      <c r="J53" s="19">
        <f t="shared" si="13"/>
        <v>3.9993720764509653E-2</v>
      </c>
      <c r="K53" s="19">
        <f t="shared" si="13"/>
        <v>9.697136562596799E-2</v>
      </c>
      <c r="L53" s="19">
        <f t="shared" si="13"/>
        <v>0.12634167198811211</v>
      </c>
      <c r="M53" s="19">
        <f t="shared" si="13"/>
        <v>4.657961839770839E-2</v>
      </c>
      <c r="N53" s="19">
        <f t="shared" si="13"/>
        <v>4.174766154369592E-2</v>
      </c>
      <c r="O53" s="19">
        <f t="shared" si="13"/>
        <v>3.1243768102734416E-2</v>
      </c>
      <c r="P53" s="19">
        <f t="shared" si="13"/>
        <v>7.3767853644007467E-2</v>
      </c>
      <c r="Q53" s="19">
        <f t="shared" si="13"/>
        <v>5.4462916878793191E-2</v>
      </c>
      <c r="R53" s="19">
        <f t="shared" si="13"/>
        <v>7.2165514636330474E-2</v>
      </c>
      <c r="S53" s="19">
        <f t="shared" si="13"/>
        <v>0.10019233315019535</v>
      </c>
      <c r="T53" s="19">
        <f t="shared" si="13"/>
        <v>4.4159795271026633E-2</v>
      </c>
      <c r="U53" s="19">
        <f t="shared" si="13"/>
        <v>1.8823560222509462E-2</v>
      </c>
      <c r="V53" s="19">
        <f t="shared" si="13"/>
        <v>0.10201106785111505</v>
      </c>
      <c r="W53" s="19">
        <f t="shared" si="13"/>
        <v>7.3601779616738527E-2</v>
      </c>
      <c r="X53" s="19">
        <f t="shared" si="13"/>
        <v>5.1012329808565383E-2</v>
      </c>
      <c r="Y53" s="19">
        <f t="shared" si="13"/>
        <v>6.0785791542049362E-2</v>
      </c>
      <c r="Z53" s="19">
        <f t="shared" si="13"/>
        <v>6.7595790893619362E-2</v>
      </c>
    </row>
    <row r="54" spans="1:26" x14ac:dyDescent="0.35">
      <c r="A54" t="s">
        <v>384</v>
      </c>
      <c r="C54" s="19">
        <f t="shared" ref="C54:Z54" si="14">C13/C$36</f>
        <v>1.7153296451757186E-2</v>
      </c>
      <c r="D54" s="19">
        <f t="shared" si="14"/>
        <v>7.0724914394071511E-2</v>
      </c>
      <c r="E54" s="19">
        <f t="shared" si="14"/>
        <v>5.9149992764887631E-3</v>
      </c>
      <c r="F54" s="19">
        <f t="shared" si="14"/>
        <v>8.1774465467401442E-3</v>
      </c>
      <c r="G54" s="19">
        <f t="shared" si="14"/>
        <v>3.1659962253439426E-3</v>
      </c>
      <c r="H54" s="19">
        <f t="shared" si="14"/>
        <v>7.9831428436392855E-3</v>
      </c>
      <c r="I54" s="19">
        <f t="shared" si="14"/>
        <v>1.2298517056603474E-2</v>
      </c>
      <c r="J54" s="19">
        <f t="shared" si="14"/>
        <v>1.1810568580998002E-2</v>
      </c>
      <c r="K54" s="19">
        <f t="shared" si="14"/>
        <v>4.4748520479207549E-2</v>
      </c>
      <c r="L54" s="19">
        <f t="shared" si="14"/>
        <v>3.6072270166594922E-2</v>
      </c>
      <c r="M54" s="19">
        <f t="shared" si="14"/>
        <v>2.2427950670930771E-2</v>
      </c>
      <c r="N54" s="19">
        <f t="shared" si="14"/>
        <v>6.3263984583281127E-2</v>
      </c>
      <c r="O54" s="19">
        <f t="shared" si="14"/>
        <v>-1.0536542359673349E-3</v>
      </c>
      <c r="P54" s="19">
        <f t="shared" si="14"/>
        <v>7.591220582887164E-3</v>
      </c>
      <c r="Q54" s="19">
        <f t="shared" si="14"/>
        <v>4.8688628578201658E-2</v>
      </c>
      <c r="R54" s="19">
        <f t="shared" si="14"/>
        <v>1.9186846758126326E-2</v>
      </c>
      <c r="S54" s="19">
        <f t="shared" si="14"/>
        <v>1.2220639822986675E-2</v>
      </c>
      <c r="T54" s="19">
        <f t="shared" si="14"/>
        <v>1.0433272205925844E-2</v>
      </c>
      <c r="U54" s="19">
        <f t="shared" si="14"/>
        <v>4.4232294260849563E-3</v>
      </c>
      <c r="V54" s="19">
        <f t="shared" si="14"/>
        <v>3.3971098507811541E-2</v>
      </c>
      <c r="W54" s="19">
        <f t="shared" si="14"/>
        <v>2.1283601974966388E-2</v>
      </c>
      <c r="X54" s="19">
        <f t="shared" si="14"/>
        <v>2.3573930864219956E-2</v>
      </c>
      <c r="Y54" s="19">
        <f t="shared" si="14"/>
        <v>1.6533811321509842E-2</v>
      </c>
      <c r="Z54" s="19">
        <f t="shared" si="14"/>
        <v>2.1453638525502521E-2</v>
      </c>
    </row>
    <row r="55" spans="1:26" x14ac:dyDescent="0.35">
      <c r="A55" t="s">
        <v>382</v>
      </c>
      <c r="C55" s="19">
        <f t="shared" ref="C55:Z55" si="15">+SUM(C49:C54)</f>
        <v>0.9987661596604398</v>
      </c>
      <c r="D55" s="19">
        <f t="shared" si="15"/>
        <v>0.9961965135415477</v>
      </c>
      <c r="E55" s="19">
        <f t="shared" si="15"/>
        <v>0.99987722045702176</v>
      </c>
      <c r="F55" s="19">
        <f t="shared" si="15"/>
        <v>0.99999695970920921</v>
      </c>
      <c r="G55" s="19">
        <f t="shared" si="15"/>
        <v>0.99870564643674098</v>
      </c>
      <c r="H55" s="19">
        <f t="shared" si="15"/>
        <v>0.99894439369559018</v>
      </c>
      <c r="I55" s="19">
        <f t="shared" si="15"/>
        <v>0.99726690965573273</v>
      </c>
      <c r="J55" s="19">
        <f t="shared" si="15"/>
        <v>0.99672388580490123</v>
      </c>
      <c r="K55" s="19">
        <f t="shared" si="15"/>
        <v>0.99261660041803179</v>
      </c>
      <c r="L55" s="19">
        <f t="shared" si="15"/>
        <v>0.99664631201217446</v>
      </c>
      <c r="M55" s="19">
        <f t="shared" si="15"/>
        <v>0.99799172020931481</v>
      </c>
      <c r="N55" s="19">
        <f t="shared" si="15"/>
        <v>0.99633023519820041</v>
      </c>
      <c r="O55" s="19">
        <f t="shared" si="15"/>
        <v>0.98196541909235113</v>
      </c>
      <c r="P55" s="19">
        <f t="shared" si="15"/>
        <v>0.96677439366198215</v>
      </c>
      <c r="Q55" s="19">
        <f t="shared" si="15"/>
        <v>0.99680322462169935</v>
      </c>
      <c r="R55" s="19">
        <f t="shared" si="15"/>
        <v>0.99881503533895566</v>
      </c>
      <c r="S55" s="19">
        <f t="shared" si="15"/>
        <v>0.99931142681680729</v>
      </c>
      <c r="T55" s="19">
        <f t="shared" si="15"/>
        <v>0.99971746800596917</v>
      </c>
      <c r="U55" s="19">
        <f t="shared" si="15"/>
        <v>0.9986769157217501</v>
      </c>
      <c r="V55" s="19">
        <f t="shared" si="15"/>
        <v>0.99903018063374127</v>
      </c>
      <c r="W55" s="19">
        <f t="shared" si="15"/>
        <v>0.99851379835071996</v>
      </c>
      <c r="X55" s="19">
        <f t="shared" si="15"/>
        <v>0.99714104628850375</v>
      </c>
      <c r="Y55" s="19">
        <f t="shared" si="15"/>
        <v>0.98824562934494908</v>
      </c>
      <c r="Z55" s="19">
        <f t="shared" si="15"/>
        <v>0.99746030592371115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AE55"/>
  <sheetViews>
    <sheetView workbookViewId="0">
      <pane xSplit="2" ySplit="2" topLeftCell="C3" activePane="bottomRight" state="frozen"/>
      <selection activeCell="C1" sqref="C1:E1048576"/>
      <selection pane="topRight" activeCell="C1" sqref="C1:E1048576"/>
      <selection pane="bottomLeft" activeCell="C1" sqref="C1:E1048576"/>
      <selection pane="bottomRight" activeCell="C3" sqref="C3"/>
    </sheetView>
  </sheetViews>
  <sheetFormatPr defaultRowHeight="14.5" x14ac:dyDescent="0.35"/>
  <cols>
    <col min="1" max="2" width="19.81640625" customWidth="1"/>
    <col min="3" max="3" width="9.54296875" bestFit="1" customWidth="1"/>
    <col min="23" max="24" width="11.26953125" style="39" customWidth="1"/>
    <col min="25" max="25" width="9.1796875" style="39"/>
    <col min="26" max="26" width="11.26953125" style="18" customWidth="1"/>
  </cols>
  <sheetData>
    <row r="1" spans="1:29" x14ac:dyDescent="0.35">
      <c r="A1" s="36" t="s">
        <v>307</v>
      </c>
      <c r="C1" t="s">
        <v>359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368</v>
      </c>
      <c r="K1" t="s">
        <v>358</v>
      </c>
      <c r="L1" t="s">
        <v>367</v>
      </c>
      <c r="M1" t="s">
        <v>452</v>
      </c>
      <c r="N1" t="s">
        <v>453</v>
      </c>
      <c r="O1" t="s">
        <v>441</v>
      </c>
      <c r="P1" t="s">
        <v>360</v>
      </c>
      <c r="Q1" t="s">
        <v>417</v>
      </c>
      <c r="R1" t="s">
        <v>418</v>
      </c>
      <c r="S1" t="s">
        <v>419</v>
      </c>
      <c r="T1" t="s">
        <v>420</v>
      </c>
      <c r="U1" t="s">
        <v>421</v>
      </c>
      <c r="V1" t="s">
        <v>422</v>
      </c>
      <c r="W1" s="41" t="s">
        <v>370</v>
      </c>
      <c r="X1" s="41" t="s">
        <v>443</v>
      </c>
      <c r="Y1" s="41" t="s">
        <v>442</v>
      </c>
      <c r="Z1" s="15" t="s">
        <v>369</v>
      </c>
      <c r="AA1" s="15"/>
      <c r="AB1" s="15"/>
      <c r="AC1" s="18"/>
    </row>
    <row r="2" spans="1:29" x14ac:dyDescent="0.35">
      <c r="A2" s="8" t="s">
        <v>308</v>
      </c>
      <c r="B2" s="8" t="s">
        <v>311</v>
      </c>
      <c r="C2" s="36" t="s">
        <v>411</v>
      </c>
      <c r="D2" s="36" t="s">
        <v>411</v>
      </c>
      <c r="E2" s="36" t="s">
        <v>411</v>
      </c>
      <c r="F2" s="36" t="s">
        <v>411</v>
      </c>
      <c r="G2" s="36" t="s">
        <v>411</v>
      </c>
      <c r="H2" s="36" t="s">
        <v>411</v>
      </c>
      <c r="I2" s="36" t="s">
        <v>411</v>
      </c>
      <c r="J2" s="36" t="s">
        <v>411</v>
      </c>
      <c r="K2" s="36" t="s">
        <v>411</v>
      </c>
      <c r="L2" s="36" t="s">
        <v>411</v>
      </c>
      <c r="M2" s="36" t="s">
        <v>411</v>
      </c>
      <c r="N2" s="36" t="s">
        <v>411</v>
      </c>
      <c r="O2" s="36" t="s">
        <v>411</v>
      </c>
      <c r="P2" s="36" t="s">
        <v>411</v>
      </c>
      <c r="Q2" s="36" t="s">
        <v>411</v>
      </c>
      <c r="R2" s="36" t="s">
        <v>411</v>
      </c>
      <c r="S2" s="36" t="s">
        <v>411</v>
      </c>
      <c r="T2" s="36" t="s">
        <v>411</v>
      </c>
      <c r="U2" s="36" t="s">
        <v>411</v>
      </c>
      <c r="V2" s="36" t="s">
        <v>411</v>
      </c>
      <c r="W2" s="40" t="s">
        <v>411</v>
      </c>
      <c r="X2" s="40" t="s">
        <v>411</v>
      </c>
      <c r="Y2" s="40" t="s">
        <v>411</v>
      </c>
      <c r="Z2" s="49" t="s">
        <v>411</v>
      </c>
    </row>
    <row r="3" spans="1:29" x14ac:dyDescent="0.35">
      <c r="A3" s="9" t="s">
        <v>312</v>
      </c>
      <c r="B3" s="9" t="s">
        <v>313</v>
      </c>
      <c r="C3" s="39">
        <f>+whea!$D167</f>
        <v>1.0904640172659153E-2</v>
      </c>
      <c r="D3" s="39">
        <f>+maiz!$D167</f>
        <v>0.21319768549965445</v>
      </c>
      <c r="E3" s="39">
        <f>+sorg!$D167</f>
        <v>4.8328538073406438E-2</v>
      </c>
      <c r="F3" s="39">
        <f>+mill!$D167</f>
        <v>5.3339264846412132E-2</v>
      </c>
      <c r="G3" s="39">
        <f>+barl!$D167</f>
        <v>1.5550803486477366E-2</v>
      </c>
      <c r="H3" s="39">
        <f>+rice!$D167</f>
        <v>0.14341815422817195</v>
      </c>
      <c r="I3" s="39">
        <f>+yams!$D167</f>
        <v>1.5338794507273991E-2</v>
      </c>
      <c r="J3" s="39">
        <f>+cass!$D167</f>
        <v>0.16122290889925525</v>
      </c>
      <c r="K3" s="39">
        <f>+swpt!$D167</f>
        <v>1.4230716690802753E-2</v>
      </c>
      <c r="L3" s="39">
        <f>+pota!$D167</f>
        <v>1.5180824424621524E-2</v>
      </c>
      <c r="M3" s="39">
        <f>+Bana!$D167</f>
        <v>7.4370467768960488E-2</v>
      </c>
      <c r="N3" s="39">
        <f>+Plan!$D167</f>
        <v>6.222764819594722E-2</v>
      </c>
      <c r="O3" s="39">
        <f>+soyb!$D167</f>
        <v>3.2732797780330174E-3</v>
      </c>
      <c r="P3" s="39">
        <f>+grnd!$D167</f>
        <v>0.14049296966573865</v>
      </c>
      <c r="Q3" s="39">
        <f>+bean!$D167</f>
        <v>2.0804018157039174E-2</v>
      </c>
      <c r="R3" s="39">
        <f>+cowp!$D167</f>
        <v>7.9767985682552521E-3</v>
      </c>
      <c r="S3" s="39">
        <f>+lent!$D167</f>
        <v>3.3163721548569398E-4</v>
      </c>
      <c r="T3" s="39">
        <f>+chkp!$D167</f>
        <v>2.8485947524448697E-3</v>
      </c>
      <c r="U3" s="39">
        <f>+pigp!$D167</f>
        <v>2.8096896329156146E-3</v>
      </c>
      <c r="V3" s="39">
        <f>+opul!$D167</f>
        <v>3.7261046236991054E-3</v>
      </c>
      <c r="W3" s="39">
        <f t="shared" ref="W3:W32" si="0">+SUM(C3,D3,E3,F3,G3,H3)</f>
        <v>0.48473908630678147</v>
      </c>
      <c r="X3" s="39">
        <f t="shared" ref="X3:X32" si="1">+SUM(I3,L3,J3,K3,M3,N3)</f>
        <v>0.34257136048686121</v>
      </c>
      <c r="Y3" s="39">
        <f t="shared" ref="Y3:Y32" si="2">+SUM(O3,Q3,P3,R3,S3,T3,U3,V3)</f>
        <v>0.18226309239361135</v>
      </c>
      <c r="Z3" s="18">
        <f t="shared" ref="Z3:Z32" si="3">+SUM(W3,X3,Y3)</f>
        <v>1.009573539187254</v>
      </c>
    </row>
    <row r="4" spans="1:29" x14ac:dyDescent="0.35">
      <c r="A4" s="9" t="s">
        <v>312</v>
      </c>
      <c r="B4" s="9" t="s">
        <v>316</v>
      </c>
      <c r="C4" s="39">
        <f>+whea!$D168</f>
        <v>0.12500383579929022</v>
      </c>
      <c r="D4" s="39">
        <f>+maiz!$D168</f>
        <v>0.25287710467379665</v>
      </c>
      <c r="E4" s="39">
        <f>+sorg!$D168</f>
        <v>0.11614510920130361</v>
      </c>
      <c r="F4" s="39">
        <f>+mill!$D168</f>
        <v>0.11366948559848548</v>
      </c>
      <c r="G4" s="39">
        <f>+barl!$D168</f>
        <v>1.9443184854571274E-2</v>
      </c>
      <c r="H4" s="39">
        <f>+rice!$D168</f>
        <v>4.8471427153242569E-2</v>
      </c>
      <c r="I4" s="39">
        <f>+yams!$D168</f>
        <v>1.5178097400933475E-2</v>
      </c>
      <c r="J4" s="39">
        <f>+cass!$D168</f>
        <v>2.4519854187261145E-2</v>
      </c>
      <c r="K4" s="39">
        <f>+swpt!$D168</f>
        <v>9.049876954652496E-3</v>
      </c>
      <c r="L4" s="39">
        <f>+pota!$D168</f>
        <v>1.1916478878397571E-2</v>
      </c>
      <c r="M4" s="39">
        <f>+Bana!$D168</f>
        <v>1.6872001146096542E-2</v>
      </c>
      <c r="N4" s="39">
        <f>+Plan!$D168</f>
        <v>0.12405762718136511</v>
      </c>
      <c r="O4" s="39">
        <f>+soyb!$D168</f>
        <v>3.1359901085453012E-3</v>
      </c>
      <c r="P4" s="39">
        <f>+grnd!$D168</f>
        <v>4.5177184160784797E-2</v>
      </c>
      <c r="Q4" s="39">
        <f>+bean!$D168</f>
        <v>1.0607443824783023E-2</v>
      </c>
      <c r="R4" s="39">
        <f>+cowp!$D168</f>
        <v>1.9753948446945432E-3</v>
      </c>
      <c r="S4" s="39">
        <f>+lent!$D168</f>
        <v>2.632220622527113E-3</v>
      </c>
      <c r="T4" s="39">
        <f>+chkp!$D168</f>
        <v>1.028566932333733E-2</v>
      </c>
      <c r="U4" s="39">
        <f>+pigp!$D168</f>
        <v>1.8336709884822493E-3</v>
      </c>
      <c r="V4" s="39">
        <f>+opul!$D168</f>
        <v>5.9915094944322502E-3</v>
      </c>
      <c r="W4" s="39">
        <f t="shared" si="0"/>
        <v>0.6756101472806898</v>
      </c>
      <c r="X4" s="39">
        <f t="shared" si="1"/>
        <v>0.20159393574870632</v>
      </c>
      <c r="Y4" s="39">
        <f t="shared" si="2"/>
        <v>8.1639083367586601E-2</v>
      </c>
      <c r="Z4" s="18">
        <f t="shared" si="3"/>
        <v>0.95884316639698275</v>
      </c>
    </row>
    <row r="5" spans="1:29" x14ac:dyDescent="0.35">
      <c r="A5" s="9" t="s">
        <v>312</v>
      </c>
      <c r="B5" s="9" t="s">
        <v>320</v>
      </c>
      <c r="C5" s="39">
        <f>+whea!$D170</f>
        <v>4.0446334824622253E-2</v>
      </c>
      <c r="D5" s="39">
        <f>+maiz!$D170</f>
        <v>0.30104818115482679</v>
      </c>
      <c r="E5" s="39">
        <f>+sorg!$D170</f>
        <v>6.4688908529327155E-3</v>
      </c>
      <c r="F5" s="39">
        <f>+mill!$D170</f>
        <v>7.0451745895136197E-3</v>
      </c>
      <c r="G5" s="39">
        <f>+barl!$D170</f>
        <v>1.2167431493427579E-2</v>
      </c>
      <c r="H5" s="39">
        <f>+rice!$D170</f>
        <v>0.10029446308554775</v>
      </c>
      <c r="I5" s="39">
        <f>+yams!$D170</f>
        <v>6.0181921288390361E-3</v>
      </c>
      <c r="J5" s="39">
        <f>+cass!$D170</f>
        <v>3.3436199646023824E-2</v>
      </c>
      <c r="K5" s="39">
        <f>+swpt!$D170</f>
        <v>7.6914571937689562E-3</v>
      </c>
      <c r="L5" s="39">
        <f>+pota!$D170</f>
        <v>1.4178358792229565E-2</v>
      </c>
      <c r="M5" s="39">
        <f>+Bana!$D170</f>
        <v>1.410664944283759E-2</v>
      </c>
      <c r="N5" s="39">
        <f>+Plan!$D170</f>
        <v>1.9948951642247036E-2</v>
      </c>
      <c r="O5" s="39">
        <f>+soyb!$D170</f>
        <v>1.2092534741146086E-2</v>
      </c>
      <c r="P5" s="39">
        <f>+grnd!$D170</f>
        <v>2.8852196161522278E-2</v>
      </c>
      <c r="Q5" s="39">
        <f>+bean!$D170</f>
        <v>7.1695446306854343E-3</v>
      </c>
      <c r="R5" s="39">
        <f>+cowp!$D170</f>
        <v>2.0378502126985631E-3</v>
      </c>
      <c r="S5" s="39">
        <f>+lent!$D170</f>
        <v>2.8480567184202793E-4</v>
      </c>
      <c r="T5" s="39">
        <f>+chkp!$D170</f>
        <v>1.7294108198639721E-3</v>
      </c>
      <c r="U5" s="39">
        <f>+pigp!$D170</f>
        <v>1.579413603573456E-3</v>
      </c>
      <c r="V5" s="39">
        <f>+opul!$D170</f>
        <v>2.596024594411364E-3</v>
      </c>
      <c r="W5" s="39">
        <f t="shared" si="0"/>
        <v>0.46747047600087072</v>
      </c>
      <c r="X5" s="39">
        <f t="shared" si="1"/>
        <v>9.5379808845946004E-2</v>
      </c>
      <c r="Y5" s="39">
        <f t="shared" si="2"/>
        <v>5.6341780435743172E-2</v>
      </c>
      <c r="Z5" s="18">
        <f t="shared" si="3"/>
        <v>0.61919206528255999</v>
      </c>
    </row>
    <row r="6" spans="1:29" x14ac:dyDescent="0.35">
      <c r="A6" s="9" t="s">
        <v>312</v>
      </c>
      <c r="B6" s="9" t="s">
        <v>321</v>
      </c>
      <c r="C6" s="39">
        <f>+whea!$D172</f>
        <v>0.18350591174766093</v>
      </c>
      <c r="D6" s="39">
        <f>+maiz!$D172</f>
        <v>1.2718648435449877</v>
      </c>
      <c r="E6" s="39">
        <f>+sorg!$D172</f>
        <v>2.5181670024015204</v>
      </c>
      <c r="F6" s="39">
        <f>+mill!$D172</f>
        <v>2.0069774911682092</v>
      </c>
      <c r="G6" s="39">
        <f>+barl!$D172</f>
        <v>7.1771423975309188E-3</v>
      </c>
      <c r="H6" s="39">
        <f>+rice!$D172</f>
        <v>3.1552918553024925</v>
      </c>
      <c r="I6" s="39">
        <f>+yams!$D172</f>
        <v>2.5189544672952322</v>
      </c>
      <c r="J6" s="39">
        <f>+cass!$D172</f>
        <v>0.65173909070496194</v>
      </c>
      <c r="K6" s="39">
        <f>+swpt!$D172</f>
        <v>6.8319838547820949E-2</v>
      </c>
      <c r="L6" s="39">
        <f>+pota!$D172</f>
        <v>4.4078188047056439E-2</v>
      </c>
      <c r="M6" s="39">
        <f>+Bana!$D172</f>
        <v>5.2367058511805058E-2</v>
      </c>
      <c r="N6" s="39">
        <f>+Plan!$D172</f>
        <v>0.31340854382181094</v>
      </c>
      <c r="O6" s="39">
        <f>+soyb!$D172</f>
        <v>3.7728942008988312E-2</v>
      </c>
      <c r="P6" s="39">
        <f>+grnd!$D172</f>
        <v>1.0118293922492951</v>
      </c>
      <c r="Q6" s="39">
        <f>+bean!$D172</f>
        <v>2.2193682964864497E-2</v>
      </c>
      <c r="R6" s="39">
        <f>+cowp!$D172</f>
        <v>0.29551071055730505</v>
      </c>
      <c r="S6" s="39">
        <f>+lent!$D172</f>
        <v>2.1529274233087494E-3</v>
      </c>
      <c r="T6" s="39">
        <f>+chkp!$D172</f>
        <v>8.3379396527240648E-3</v>
      </c>
      <c r="U6" s="39">
        <f>+pigp!$D172</f>
        <v>4.9933937628048233E-3</v>
      </c>
      <c r="V6" s="39">
        <f>+opul!$D172</f>
        <v>1.3071081758450375E-2</v>
      </c>
      <c r="W6" s="39">
        <f t="shared" si="0"/>
        <v>9.1429842465624009</v>
      </c>
      <c r="X6" s="39">
        <f t="shared" si="1"/>
        <v>3.6488671869286873</v>
      </c>
      <c r="Y6" s="39">
        <f t="shared" si="2"/>
        <v>1.395818070377741</v>
      </c>
      <c r="Z6" s="18">
        <f t="shared" si="3"/>
        <v>14.187669503868829</v>
      </c>
    </row>
    <row r="7" spans="1:29" s="1" customFormat="1" x14ac:dyDescent="0.35">
      <c r="A7" s="10" t="s">
        <v>352</v>
      </c>
      <c r="B7" s="10"/>
      <c r="C7" s="41">
        <f>+whea!$D173</f>
        <v>0.35986072254423257</v>
      </c>
      <c r="D7" s="41">
        <f>+maiz!$D173</f>
        <v>2.0389878148732654</v>
      </c>
      <c r="E7" s="41">
        <f>+sorg!$D173</f>
        <v>2.689109540529163</v>
      </c>
      <c r="F7" s="41">
        <f>+mill!$D173</f>
        <v>2.1810314162026203</v>
      </c>
      <c r="G7" s="41">
        <f>+barl!$D173</f>
        <v>5.4338562232007143E-2</v>
      </c>
      <c r="H7" s="41">
        <f>+rice!$D173</f>
        <v>3.4474758997694548</v>
      </c>
      <c r="I7" s="41">
        <f>+yams!$D173</f>
        <v>2.5554895513322786</v>
      </c>
      <c r="J7" s="41">
        <f>+cass!$D173</f>
        <v>0.87091805343750217</v>
      </c>
      <c r="K7" s="41">
        <f>+swpt!$D173</f>
        <v>9.9291889387045154E-2</v>
      </c>
      <c r="L7" s="41">
        <f>+pota!$D173</f>
        <v>8.5353850142305093E-2</v>
      </c>
      <c r="M7" s="41">
        <f>+Bana!$D173</f>
        <v>0.15771617686969966</v>
      </c>
      <c r="N7" s="41">
        <f>+Plan!$D173</f>
        <v>0.51964277084137023</v>
      </c>
      <c r="O7" s="41">
        <f>+soyb!$D173</f>
        <v>5.6230746636712715E-2</v>
      </c>
      <c r="P7" s="41">
        <f>+grnd!$D173</f>
        <v>1.2263517422373409</v>
      </c>
      <c r="Q7" s="41">
        <f>+bean!$D173</f>
        <v>6.0774689577372129E-2</v>
      </c>
      <c r="R7" s="41">
        <f>+cowp!$D173</f>
        <v>0.30750075418295342</v>
      </c>
      <c r="S7" s="41">
        <f>+lent!$D173</f>
        <v>5.4015909331635841E-3</v>
      </c>
      <c r="T7" s="41">
        <f>+chkp!$D173</f>
        <v>2.3201614548370237E-2</v>
      </c>
      <c r="U7" s="41">
        <f>+pigp!$D173</f>
        <v>1.1216167987776143E-2</v>
      </c>
      <c r="V7" s="41">
        <f>+opul!$D173</f>
        <v>2.5384720470993095E-2</v>
      </c>
      <c r="W7" s="41">
        <f t="shared" si="0"/>
        <v>10.770803956150743</v>
      </c>
      <c r="X7" s="39">
        <f t="shared" si="1"/>
        <v>4.288412292010201</v>
      </c>
      <c r="Y7" s="39">
        <f t="shared" si="2"/>
        <v>1.7160620265746824</v>
      </c>
      <c r="Z7" s="18">
        <f t="shared" si="3"/>
        <v>16.775278274735626</v>
      </c>
    </row>
    <row r="8" spans="1:29" x14ac:dyDescent="0.35">
      <c r="A8" s="9" t="s">
        <v>322</v>
      </c>
      <c r="B8" s="9" t="s">
        <v>323</v>
      </c>
      <c r="C8" s="39">
        <f>+whea!$D174</f>
        <v>2.2739214191267459E-5</v>
      </c>
      <c r="D8" s="39">
        <f>+maiz!$D174</f>
        <v>4.0486678203871885E-3</v>
      </c>
      <c r="E8" s="39">
        <f>+sorg!$D174</f>
        <v>2.1961449812894409E-6</v>
      </c>
      <c r="F8" s="39">
        <f>+mill!$D174</f>
        <v>0</v>
      </c>
      <c r="G8" s="39">
        <f>+barl!$D174</f>
        <v>1.1774811978771969E-5</v>
      </c>
      <c r="H8" s="39">
        <f>+rice!$D174</f>
        <v>1.672381420518689E-3</v>
      </c>
      <c r="I8" s="39">
        <f>+yams!$D174</f>
        <v>6.1032887373665382E-4</v>
      </c>
      <c r="J8" s="39">
        <f>+cass!$D174</f>
        <v>3.2293359770758039E-4</v>
      </c>
      <c r="K8" s="39">
        <f>+swpt!$D174</f>
        <v>3.0095732011835528E-5</v>
      </c>
      <c r="L8" s="39">
        <f>+pota!$D174</f>
        <v>5.998703303771008E-5</v>
      </c>
      <c r="M8" s="39">
        <f>+Bana!$D174</f>
        <v>6.8382095121090499E-5</v>
      </c>
      <c r="N8" s="39">
        <f>+Plan!$D174</f>
        <v>1.8780244205200464E-4</v>
      </c>
      <c r="O8" s="61">
        <f>+soyb!$D174</f>
        <v>1.6540847933959823E-5</v>
      </c>
      <c r="P8" s="39">
        <f>+grnd!$D174</f>
        <v>2.5013165340765333E-5</v>
      </c>
      <c r="Q8" s="39">
        <f>+bean!$D174</f>
        <v>8.6701467494337413E-5</v>
      </c>
      <c r="R8" s="39">
        <f>+cowp!$D174</f>
        <v>1.3794247156220901E-4</v>
      </c>
      <c r="S8" s="39">
        <f>+lent!$D174</f>
        <v>3.5376574982816344E-7</v>
      </c>
      <c r="T8" s="39">
        <f>+chkp!$D174</f>
        <v>2.9659095903995498E-6</v>
      </c>
      <c r="U8" s="39">
        <f>+pigp!$D174</f>
        <v>4.058054221652379E-5</v>
      </c>
      <c r="V8" s="39">
        <f>+opul!$D174</f>
        <v>7.5737043404198777E-6</v>
      </c>
      <c r="W8" s="39">
        <f t="shared" si="0"/>
        <v>5.7577594120572064E-3</v>
      </c>
      <c r="X8" s="39">
        <f t="shared" si="1"/>
        <v>1.2795297736668751E-3</v>
      </c>
      <c r="Y8" s="39">
        <f t="shared" si="2"/>
        <v>3.17671874228443E-4</v>
      </c>
      <c r="Z8" s="18">
        <f t="shared" si="3"/>
        <v>7.3549610599525249E-3</v>
      </c>
    </row>
    <row r="9" spans="1:29" x14ac:dyDescent="0.35">
      <c r="A9" s="9" t="s">
        <v>322</v>
      </c>
      <c r="B9" s="9" t="s">
        <v>324</v>
      </c>
      <c r="C9" s="39">
        <f>+whea!$D175</f>
        <v>9.7845758662827315E-3</v>
      </c>
      <c r="D9" s="39">
        <f>+maiz!$D175</f>
        <v>4.8902076389755161E-2</v>
      </c>
      <c r="E9" s="39">
        <f>+sorg!$D175</f>
        <v>7.4961538657287801E-4</v>
      </c>
      <c r="F9" s="39">
        <f>+mill!$D175</f>
        <v>6.5171495079006925E-4</v>
      </c>
      <c r="G9" s="39">
        <f>+barl!$D175</f>
        <v>1.2775308441115329E-4</v>
      </c>
      <c r="H9" s="39">
        <f>+rice!$D175</f>
        <v>1.0278344177533962E-2</v>
      </c>
      <c r="I9" s="39">
        <f>+yams!$D175</f>
        <v>4.6500971061380083E-4</v>
      </c>
      <c r="J9" s="39">
        <f>+cass!$D175</f>
        <v>3.7348752359664432E-4</v>
      </c>
      <c r="K9" s="39">
        <f>+swpt!$D175</f>
        <v>2.4839338844878076E-4</v>
      </c>
      <c r="L9" s="39">
        <f>+pota!$D175</f>
        <v>1.1252479028910634E-3</v>
      </c>
      <c r="M9" s="39">
        <f>+Bana!$D175</f>
        <v>2.0016794354196718E-3</v>
      </c>
      <c r="N9" s="39">
        <f>+Plan!$D175</f>
        <v>3.2955343143437369E-4</v>
      </c>
      <c r="O9" s="61">
        <f>+soyb!$D175</f>
        <v>6.1335621213248371E-5</v>
      </c>
      <c r="P9" s="39">
        <f>+grnd!$D175</f>
        <v>6.693417082957898E-4</v>
      </c>
      <c r="Q9" s="39">
        <f>+bean!$D175</f>
        <v>2.8303982127999665E-3</v>
      </c>
      <c r="R9" s="39">
        <f>+cowp!$D175</f>
        <v>4.5219746955730174E-5</v>
      </c>
      <c r="S9" s="39">
        <f>+lent!$D175</f>
        <v>6.578730844873869E-5</v>
      </c>
      <c r="T9" s="39">
        <f>+chkp!$D175</f>
        <v>5.1525341919897135E-4</v>
      </c>
      <c r="U9" s="39">
        <f>+pigp!$D175</f>
        <v>2.4991809345705454E-5</v>
      </c>
      <c r="V9" s="39">
        <f>+opul!$D175</f>
        <v>1.9884420558050555E-4</v>
      </c>
      <c r="W9" s="39">
        <f t="shared" si="0"/>
        <v>7.0494079855345948E-2</v>
      </c>
      <c r="X9" s="39">
        <f t="shared" si="1"/>
        <v>4.5433713924043356E-3</v>
      </c>
      <c r="Y9" s="39">
        <f t="shared" si="2"/>
        <v>4.4111720318386564E-3</v>
      </c>
      <c r="Z9" s="18">
        <f t="shared" si="3"/>
        <v>7.9448623279588945E-2</v>
      </c>
    </row>
    <row r="10" spans="1:29" x14ac:dyDescent="0.35">
      <c r="A10" s="9" t="s">
        <v>322</v>
      </c>
      <c r="B10" s="9" t="s">
        <v>325</v>
      </c>
      <c r="C10" s="39">
        <f>+whea!$D176</f>
        <v>1.9201424487380993E-4</v>
      </c>
      <c r="D10" s="39">
        <f>+maiz!$D176</f>
        <v>6.0606791924250145E-3</v>
      </c>
      <c r="E10" s="39">
        <f>+sorg!$D176</f>
        <v>2.0922972946274376E-5</v>
      </c>
      <c r="F10" s="39">
        <f>+mill!$D176</f>
        <v>0</v>
      </c>
      <c r="G10" s="39">
        <f>+barl!$D176</f>
        <v>7.2730788784067593E-5</v>
      </c>
      <c r="H10" s="39">
        <f>+rice!$D176</f>
        <v>6.2424842669352089E-4</v>
      </c>
      <c r="I10" s="39">
        <f>+yams!$D176</f>
        <v>1.9618626591065146E-3</v>
      </c>
      <c r="J10" s="39">
        <f>+cass!$D176</f>
        <v>1.0305206257704576E-4</v>
      </c>
      <c r="K10" s="39">
        <f>+swpt!$D176</f>
        <v>1.6570988302640142E-4</v>
      </c>
      <c r="L10" s="39">
        <f>+pota!$D176</f>
        <v>1.4750536665575449E-3</v>
      </c>
      <c r="M10" s="39">
        <f>+Bana!$D176</f>
        <v>1.090421208454103E-3</v>
      </c>
      <c r="N10" s="39">
        <f>+Plan!$D176</f>
        <v>1.0382216450448178E-2</v>
      </c>
      <c r="O10" s="61">
        <f>+soyb!$D176</f>
        <v>-3.2204802750883831E-5</v>
      </c>
      <c r="P10" s="39">
        <f>+grnd!$D176</f>
        <v>9.2711272473381003E-6</v>
      </c>
      <c r="Q10" s="39">
        <f>+bean!$D176</f>
        <v>1.6062645489590469E-5</v>
      </c>
      <c r="R10" s="39">
        <f>+cowp!$D176</f>
        <v>8.6609004153565504E-4</v>
      </c>
      <c r="S10" s="39">
        <f>+lent!$D176</f>
        <v>7.1721567051038137E-5</v>
      </c>
      <c r="T10" s="39">
        <f>+chkp!$D176</f>
        <v>1.5955776379757608E-4</v>
      </c>
      <c r="U10" s="39">
        <f>+pigp!$D176</f>
        <v>1.1358682875791377E-5</v>
      </c>
      <c r="V10" s="39">
        <f>+opul!$D176</f>
        <v>1.8394505206297256E-4</v>
      </c>
      <c r="W10" s="39">
        <f t="shared" si="0"/>
        <v>6.9705956257226868E-3</v>
      </c>
      <c r="X10" s="39">
        <f t="shared" si="1"/>
        <v>1.5178315930169788E-2</v>
      </c>
      <c r="Y10" s="39">
        <f t="shared" si="2"/>
        <v>1.2858020773090779E-3</v>
      </c>
      <c r="Z10" s="18">
        <f t="shared" si="3"/>
        <v>2.3434713633201553E-2</v>
      </c>
    </row>
    <row r="11" spans="1:29" x14ac:dyDescent="0.35">
      <c r="A11" s="9" t="s">
        <v>322</v>
      </c>
      <c r="B11" s="9" t="s">
        <v>326</v>
      </c>
      <c r="C11" s="39">
        <f>+whea!$D177</f>
        <v>4.1402269354637545E-3</v>
      </c>
      <c r="D11" s="39">
        <f>+maiz!$D177</f>
        <v>7.5808351060993586E-3</v>
      </c>
      <c r="E11" s="39">
        <f>+sorg!$D177</f>
        <v>9.0367723938715666E-4</v>
      </c>
      <c r="F11" s="39">
        <f>+mill!$D177</f>
        <v>0</v>
      </c>
      <c r="G11" s="39">
        <f>+barl!$D177</f>
        <v>1.0215962339884925E-4</v>
      </c>
      <c r="H11" s="39">
        <f>+rice!$D177</f>
        <v>4.0370589444985155E-3</v>
      </c>
      <c r="I11" s="39">
        <f>+yams!$D177</f>
        <v>4.7707818000082402E-3</v>
      </c>
      <c r="J11" s="39">
        <f>+cass!$D177</f>
        <v>2.5824483442294611E-3</v>
      </c>
      <c r="K11" s="39">
        <f>+swpt!$D177</f>
        <v>3.2250809896237155E-4</v>
      </c>
      <c r="L11" s="39">
        <f>+pota!$D177</f>
        <v>2.907194220342637E-3</v>
      </c>
      <c r="M11" s="39">
        <f>+Bana!$D177</f>
        <v>7.1621069977777256E-3</v>
      </c>
      <c r="N11" s="39">
        <f>+Plan!$D177</f>
        <v>1.5765809517592239E-3</v>
      </c>
      <c r="O11" s="61">
        <f>+soyb!$D177</f>
        <v>-3.8437577315218092E-6</v>
      </c>
      <c r="P11" s="39">
        <f>+grnd!$D177</f>
        <v>3.4581675078642694E-4</v>
      </c>
      <c r="Q11" s="39">
        <f>+bean!$D177</f>
        <v>2.1820921972541082E-4</v>
      </c>
      <c r="R11" s="39">
        <f>+cowp!$D177</f>
        <v>1.5341818891043409E-4</v>
      </c>
      <c r="S11" s="39">
        <f>+lent!$D177</f>
        <v>2.037365150875097E-5</v>
      </c>
      <c r="T11" s="39">
        <f>+chkp!$D177</f>
        <v>9.1772065803950669E-5</v>
      </c>
      <c r="U11" s="39">
        <f>+pigp!$D177</f>
        <v>2.2110099790455254E-5</v>
      </c>
      <c r="V11" s="39">
        <f>+opul!$D177</f>
        <v>2.5120304295827623E-4</v>
      </c>
      <c r="W11" s="39">
        <f t="shared" si="0"/>
        <v>1.6763957848847634E-2</v>
      </c>
      <c r="X11" s="39">
        <f t="shared" si="1"/>
        <v>1.9321620413079662E-2</v>
      </c>
      <c r="Y11" s="39">
        <f t="shared" si="2"/>
        <v>1.0990592617521832E-3</v>
      </c>
      <c r="Z11" s="18">
        <f t="shared" si="3"/>
        <v>3.7184637523679474E-2</v>
      </c>
    </row>
    <row r="12" spans="1:29" x14ac:dyDescent="0.35">
      <c r="A12" s="9" t="s">
        <v>322</v>
      </c>
      <c r="B12" s="9" t="s">
        <v>327</v>
      </c>
      <c r="C12" s="39">
        <f>+whea!$D178</f>
        <v>1.8379706326815586E-3</v>
      </c>
      <c r="D12" s="39">
        <f>+maiz!$D178</f>
        <v>1.9452423033150456E-3</v>
      </c>
      <c r="E12" s="39">
        <f>+sorg!$D178</f>
        <v>1.1036020531912296E-4</v>
      </c>
      <c r="F12" s="39">
        <f>+mill!$D178</f>
        <v>6.224133025467943E-4</v>
      </c>
      <c r="G12" s="39">
        <f>+barl!$D178</f>
        <v>2.3793547794575028E-5</v>
      </c>
      <c r="H12" s="39">
        <f>+rice!$D178</f>
        <v>1.4799495510584736E-4</v>
      </c>
      <c r="I12" s="39">
        <f>+yams!$D178</f>
        <v>5.6577287160653618E-5</v>
      </c>
      <c r="J12" s="39">
        <f>+cass!$D178</f>
        <v>2.0010136088766947E-5</v>
      </c>
      <c r="K12" s="39">
        <f>+swpt!$D178</f>
        <v>5.7819212500367464E-5</v>
      </c>
      <c r="L12" s="39">
        <f>+pota!$D178</f>
        <v>4.4989548363652982E-4</v>
      </c>
      <c r="M12" s="39">
        <f>+Bana!$D178</f>
        <v>8.6057646450318073E-5</v>
      </c>
      <c r="N12" s="39">
        <f>+Plan!$D178</f>
        <v>2.8261711198651949E-4</v>
      </c>
      <c r="O12" s="61">
        <f>+soyb!$D178</f>
        <v>-1.1338208260039853E-5</v>
      </c>
      <c r="P12" s="39">
        <f>+grnd!$D178</f>
        <v>6.4447201351658818E-5</v>
      </c>
      <c r="Q12" s="39">
        <f>+bean!$D178</f>
        <v>6.3316867443048413E-6</v>
      </c>
      <c r="R12" s="39">
        <f>+cowp!$D178</f>
        <v>2.7501667724506997E-5</v>
      </c>
      <c r="S12" s="39">
        <f>+lent!$D178</f>
        <v>2.2739712600147239E-5</v>
      </c>
      <c r="T12" s="39">
        <f>+chkp!$D178</f>
        <v>1.3091080332274703E-4</v>
      </c>
      <c r="U12" s="39">
        <f>+pigp!$D178</f>
        <v>3.9634454174646898E-6</v>
      </c>
      <c r="V12" s="39">
        <f>+opul!$D178</f>
        <v>6.0030499997411244E-5</v>
      </c>
      <c r="W12" s="39">
        <f t="shared" si="0"/>
        <v>4.6877749467629437E-3</v>
      </c>
      <c r="X12" s="39">
        <f t="shared" si="1"/>
        <v>9.5297687782315544E-4</v>
      </c>
      <c r="Y12" s="39">
        <f t="shared" si="2"/>
        <v>3.04586808898201E-4</v>
      </c>
      <c r="Z12" s="18">
        <f t="shared" si="3"/>
        <v>5.9453386334843003E-3</v>
      </c>
    </row>
    <row r="13" spans="1:29" x14ac:dyDescent="0.35">
      <c r="A13" s="10" t="s">
        <v>322</v>
      </c>
      <c r="B13" s="10"/>
      <c r="C13" s="39">
        <f>+whea!$D179</f>
        <v>1.5977526893493122E-2</v>
      </c>
      <c r="D13" s="39">
        <f>+maiz!$D179</f>
        <v>6.8537500811981761E-2</v>
      </c>
      <c r="E13" s="39">
        <f>+sorg!$D179</f>
        <v>1.7867719492067214E-3</v>
      </c>
      <c r="F13" s="39">
        <f>+mill!$D179</f>
        <v>1.2741282533368634E-3</v>
      </c>
      <c r="G13" s="39">
        <f>+barl!$D179</f>
        <v>3.3821185636741713E-4</v>
      </c>
      <c r="H13" s="39">
        <f>+rice!$D179</f>
        <v>1.6760027924350537E-2</v>
      </c>
      <c r="I13" s="39">
        <f>+yams!$D179</f>
        <v>7.8645603306258631E-3</v>
      </c>
      <c r="J13" s="39">
        <f>+cass!$D179</f>
        <v>3.4019316641994988E-3</v>
      </c>
      <c r="K13" s="39">
        <f>+swpt!$D179</f>
        <v>8.2452631494975661E-4</v>
      </c>
      <c r="L13" s="39">
        <f>+pota!$D179</f>
        <v>6.0173783064654844E-3</v>
      </c>
      <c r="M13" s="39">
        <f>+Bana!$D179</f>
        <v>1.0408647383222908E-2</v>
      </c>
      <c r="N13" s="39">
        <f>+Plan!$D179</f>
        <v>1.27587703876803E-2</v>
      </c>
      <c r="O13" s="61">
        <f>+soyb!$D179</f>
        <v>3.0489700404762697E-5</v>
      </c>
      <c r="P13" s="39">
        <f>+grnd!$D179</f>
        <v>1.1138899530219791E-3</v>
      </c>
      <c r="Q13" s="39">
        <f>+bean!$D179</f>
        <v>3.1577032322536096E-3</v>
      </c>
      <c r="R13" s="39">
        <f>+cowp!$D179</f>
        <v>1.2301721166885354E-3</v>
      </c>
      <c r="S13" s="39">
        <f>+lent!$D179</f>
        <v>1.809760053585032E-4</v>
      </c>
      <c r="T13" s="39">
        <f>+chkp!$D179</f>
        <v>9.0045996171364475E-4</v>
      </c>
      <c r="U13" s="39">
        <f>+pigp!$D179</f>
        <v>1.0300457964594056E-4</v>
      </c>
      <c r="V13" s="39">
        <f>+opul!$D179</f>
        <v>7.0159650493958545E-4</v>
      </c>
      <c r="W13" s="39">
        <f t="shared" si="0"/>
        <v>0.10467416768873641</v>
      </c>
      <c r="X13" s="39">
        <f t="shared" si="1"/>
        <v>4.1275814387143811E-2</v>
      </c>
      <c r="Y13" s="39">
        <f t="shared" si="2"/>
        <v>7.4182920540265609E-3</v>
      </c>
      <c r="Z13" s="18">
        <f t="shared" si="3"/>
        <v>0.15336827412990678</v>
      </c>
    </row>
    <row r="14" spans="1:29" x14ac:dyDescent="0.35">
      <c r="A14" s="10" t="s">
        <v>328</v>
      </c>
      <c r="B14" s="10" t="s">
        <v>328</v>
      </c>
      <c r="C14" s="39">
        <f>+whea!$D180</f>
        <v>0</v>
      </c>
      <c r="D14" s="39">
        <f>+maiz!$D180</f>
        <v>0</v>
      </c>
      <c r="E14" s="39">
        <f>+sorg!$D180</f>
        <v>0</v>
      </c>
      <c r="F14" s="39">
        <f>+mill!$D180</f>
        <v>0</v>
      </c>
      <c r="G14" s="39">
        <f>+barl!$D180</f>
        <v>0</v>
      </c>
      <c r="H14" s="39">
        <f>+rice!$D180</f>
        <v>0</v>
      </c>
      <c r="I14" s="39">
        <f>+yams!$D180</f>
        <v>0</v>
      </c>
      <c r="J14" s="39">
        <f>+cass!$D180</f>
        <v>0</v>
      </c>
      <c r="K14" s="39">
        <f>+swpt!$D180</f>
        <v>0</v>
      </c>
      <c r="L14" s="39">
        <f>+pota!$D180</f>
        <v>0</v>
      </c>
      <c r="M14" s="39">
        <f>+Bana!$D180</f>
        <v>0</v>
      </c>
      <c r="N14" s="39">
        <f>+Plan!$D180</f>
        <v>0</v>
      </c>
      <c r="O14" s="61">
        <f>+soyb!$D180</f>
        <v>0</v>
      </c>
      <c r="P14" s="39">
        <f>+grnd!$D180</f>
        <v>0</v>
      </c>
      <c r="Q14" s="39">
        <f>+bean!$D180</f>
        <v>0</v>
      </c>
      <c r="R14" s="39">
        <f>+cowp!$D180</f>
        <v>0</v>
      </c>
      <c r="S14" s="39">
        <f>+lent!$D180</f>
        <v>0</v>
      </c>
      <c r="T14" s="39">
        <f>+chkp!$D180</f>
        <v>0</v>
      </c>
      <c r="U14" s="39">
        <f>+pigp!$D180</f>
        <v>0</v>
      </c>
      <c r="V14" s="39">
        <f>+opul!$D180</f>
        <v>0</v>
      </c>
      <c r="W14" s="39">
        <f t="shared" si="0"/>
        <v>0</v>
      </c>
      <c r="X14" s="39">
        <f t="shared" si="1"/>
        <v>0</v>
      </c>
      <c r="Y14" s="39">
        <f t="shared" si="2"/>
        <v>0</v>
      </c>
      <c r="Z14" s="18">
        <f t="shared" si="3"/>
        <v>0</v>
      </c>
    </row>
    <row r="15" spans="1:29" x14ac:dyDescent="0.35">
      <c r="A15" s="10" t="s">
        <v>329</v>
      </c>
      <c r="B15" s="10" t="s">
        <v>330</v>
      </c>
      <c r="C15" s="39">
        <f>+whea!$D181</f>
        <v>0</v>
      </c>
      <c r="D15" s="39">
        <f>+maiz!$D181</f>
        <v>0</v>
      </c>
      <c r="E15" s="39">
        <f>+sorg!$D181</f>
        <v>0</v>
      </c>
      <c r="F15" s="39">
        <f>+mill!$D181</f>
        <v>0</v>
      </c>
      <c r="G15" s="39">
        <f>+barl!$D181</f>
        <v>0</v>
      </c>
      <c r="H15" s="39">
        <f>+rice!$D181</f>
        <v>0</v>
      </c>
      <c r="I15" s="39">
        <f>+yams!$D181</f>
        <v>0</v>
      </c>
      <c r="J15" s="39">
        <f>+cass!$D181</f>
        <v>0</v>
      </c>
      <c r="K15" s="39">
        <f>+swpt!$D181</f>
        <v>0</v>
      </c>
      <c r="L15" s="39">
        <f>+pota!$D181</f>
        <v>0</v>
      </c>
      <c r="M15" s="39">
        <f>+Bana!$D181</f>
        <v>0</v>
      </c>
      <c r="N15" s="39">
        <f>+Plan!$D181</f>
        <v>0</v>
      </c>
      <c r="O15" s="61">
        <f>+soyb!$D181</f>
        <v>0</v>
      </c>
      <c r="P15" s="39">
        <f>+grnd!$D181</f>
        <v>0</v>
      </c>
      <c r="Q15" s="39">
        <f>+bean!$D181</f>
        <v>0</v>
      </c>
      <c r="R15" s="39">
        <f>+cowp!$D181</f>
        <v>0</v>
      </c>
      <c r="S15" s="39">
        <f>+lent!$D181</f>
        <v>0</v>
      </c>
      <c r="T15" s="39">
        <f>+chkp!$D181</f>
        <v>0</v>
      </c>
      <c r="U15" s="39">
        <f>+pigp!$D181</f>
        <v>0</v>
      </c>
      <c r="V15" s="39">
        <f>+opul!$D181</f>
        <v>0</v>
      </c>
      <c r="W15" s="39">
        <f t="shared" si="0"/>
        <v>0</v>
      </c>
      <c r="X15" s="39">
        <f t="shared" si="1"/>
        <v>0</v>
      </c>
      <c r="Y15" s="39">
        <f t="shared" si="2"/>
        <v>0</v>
      </c>
      <c r="Z15" s="18">
        <f t="shared" si="3"/>
        <v>0</v>
      </c>
    </row>
    <row r="16" spans="1:29" x14ac:dyDescent="0.35">
      <c r="A16" s="9" t="s">
        <v>329</v>
      </c>
      <c r="B16" s="9" t="s">
        <v>331</v>
      </c>
      <c r="C16" s="39">
        <f>+whea!$D182</f>
        <v>0.14229417357005064</v>
      </c>
      <c r="D16" s="39">
        <f>+maiz!$D182</f>
        <v>0.1271915695679037</v>
      </c>
      <c r="E16" s="39">
        <f>+sorg!$D182</f>
        <v>3.2464554990590984E-2</v>
      </c>
      <c r="F16" s="39">
        <f>+mill!$D182</f>
        <v>2.6984445155580458E-2</v>
      </c>
      <c r="G16" s="39">
        <f>+barl!$D182</f>
        <v>6.163897204069198E-3</v>
      </c>
      <c r="H16" s="39">
        <f>+rice!$D182</f>
        <v>7.2967263693811332E-2</v>
      </c>
      <c r="I16" s="39">
        <f>+yams!$D182</f>
        <v>0.18028649554932355</v>
      </c>
      <c r="J16" s="39">
        <f>+cass!$D182</f>
        <v>8.8980574638633333E-2</v>
      </c>
      <c r="K16" s="39">
        <f>+swpt!$D182</f>
        <v>-5.819877174166866E-3</v>
      </c>
      <c r="L16" s="39">
        <f>+pota!$D182</f>
        <v>3.8478900176804973E-3</v>
      </c>
      <c r="M16" s="39">
        <f>+Bana!$D182</f>
        <v>6.7413160302510503E-2</v>
      </c>
      <c r="N16" s="39">
        <f>+Plan!$D182</f>
        <v>5.794111861753664E-2</v>
      </c>
      <c r="O16" s="61">
        <f>+soyb!$D182</f>
        <v>1.1600682746138053E-5</v>
      </c>
      <c r="P16" s="39">
        <f>+grnd!$D182</f>
        <v>8.822983958035777E-3</v>
      </c>
      <c r="Q16" s="39">
        <f>+bean!$D182</f>
        <v>1.4983853821904092E-2</v>
      </c>
      <c r="R16" s="39">
        <f>+cowp!$D182</f>
        <v>2.1688616033778037E-2</v>
      </c>
      <c r="S16" s="39">
        <f>+lent!$D182</f>
        <v>2.2524374182953037E-3</v>
      </c>
      <c r="T16" s="39">
        <f>+chkp!$D182</f>
        <v>1.3975316430930484E-2</v>
      </c>
      <c r="U16" s="39">
        <f>+pigp!$D182</f>
        <v>5.483564834830563E-3</v>
      </c>
      <c r="V16" s="39">
        <f>+opul!$D182</f>
        <v>3.6477024088262607E-3</v>
      </c>
      <c r="W16" s="39">
        <f t="shared" si="0"/>
        <v>0.40806590418200633</v>
      </c>
      <c r="X16" s="39">
        <f t="shared" si="1"/>
        <v>0.39264936195151762</v>
      </c>
      <c r="Y16" s="39">
        <f t="shared" si="2"/>
        <v>7.0866075589346655E-2</v>
      </c>
      <c r="Z16" s="18">
        <f t="shared" si="3"/>
        <v>0.87158134172287061</v>
      </c>
    </row>
    <row r="17" spans="1:26" x14ac:dyDescent="0.35">
      <c r="A17" s="9" t="s">
        <v>329</v>
      </c>
      <c r="B17" s="9" t="s">
        <v>332</v>
      </c>
      <c r="C17" s="39">
        <f>+whea!$D183</f>
        <v>8.7771169778791281E-3</v>
      </c>
      <c r="D17" s="39">
        <f>+maiz!$D183</f>
        <v>0.21382838159107115</v>
      </c>
      <c r="E17" s="39">
        <f>+sorg!$D183</f>
        <v>2.1438473921033006E-5</v>
      </c>
      <c r="F17" s="39">
        <f>+mill!$D183</f>
        <v>1.1915102793907345E-3</v>
      </c>
      <c r="G17" s="39">
        <f>+barl!$D183</f>
        <v>2.6738850370442565E-3</v>
      </c>
      <c r="H17" s="39">
        <f>+rice!$D183</f>
        <v>0.88698801201464006</v>
      </c>
      <c r="I17" s="39">
        <f>+yams!$D183</f>
        <v>7.0153434671605161E-2</v>
      </c>
      <c r="J17" s="39">
        <f>+cass!$D183</f>
        <v>4.4327557258855399E-2</v>
      </c>
      <c r="K17" s="39">
        <f>+swpt!$D183</f>
        <v>5.5560024378298791E-3</v>
      </c>
      <c r="L17" s="39">
        <f>+pota!$D183</f>
        <v>1.0528269894815203E-2</v>
      </c>
      <c r="M17" s="39">
        <f>+Bana!$D183</f>
        <v>6.3527068002693893E-2</v>
      </c>
      <c r="N17" s="39">
        <f>+Plan!$D183</f>
        <v>1.3724296947402001E-2</v>
      </c>
      <c r="O17" s="61">
        <f>+soyb!$D183</f>
        <v>7.3086378817246664E-4</v>
      </c>
      <c r="P17" s="39">
        <f>+grnd!$D183</f>
        <v>1.8321080787506633E-2</v>
      </c>
      <c r="Q17" s="39">
        <f>+bean!$D183</f>
        <v>7.1031589244160056E-3</v>
      </c>
      <c r="R17" s="39">
        <f>+cowp!$D183</f>
        <v>8.4845401705168928E-3</v>
      </c>
      <c r="S17" s="39">
        <f>+lent!$D183</f>
        <v>5.9699027338835388E-4</v>
      </c>
      <c r="T17" s="39">
        <f>+chkp!$D183</f>
        <v>3.4016386513727212E-3</v>
      </c>
      <c r="U17" s="39">
        <f>+pigp!$D183</f>
        <v>2.0807526876557634E-3</v>
      </c>
      <c r="V17" s="39">
        <f>+opul!$D183</f>
        <v>1.4088279991303176E-3</v>
      </c>
      <c r="W17" s="39">
        <f t="shared" si="0"/>
        <v>1.1134803443739463</v>
      </c>
      <c r="X17" s="39">
        <f t="shared" si="1"/>
        <v>0.20781662921320154</v>
      </c>
      <c r="Y17" s="39">
        <f t="shared" si="2"/>
        <v>4.2127853282159143E-2</v>
      </c>
      <c r="Z17" s="18">
        <f t="shared" si="3"/>
        <v>1.363424826869307</v>
      </c>
    </row>
    <row r="18" spans="1:26" x14ac:dyDescent="0.35">
      <c r="A18" s="9" t="s">
        <v>329</v>
      </c>
      <c r="B18" s="9" t="s">
        <v>335</v>
      </c>
      <c r="C18" s="39">
        <f>+whea!$D184</f>
        <v>4.1744371108711678E-6</v>
      </c>
      <c r="D18" s="39">
        <f>+maiz!$D184</f>
        <v>2.0206366100491383E-4</v>
      </c>
      <c r="E18" s="39">
        <f>+sorg!$D184</f>
        <v>1.1194201711533907E-7</v>
      </c>
      <c r="F18" s="39">
        <f>+mill!$D184</f>
        <v>0</v>
      </c>
      <c r="G18" s="39">
        <f>+barl!$D184</f>
        <v>1.492556395568957E-5</v>
      </c>
      <c r="H18" s="39">
        <f>+rice!$D184</f>
        <v>4.9558147585341072E-5</v>
      </c>
      <c r="I18" s="39">
        <f>+yams!$D184</f>
        <v>3.7612845494371843E-3</v>
      </c>
      <c r="J18" s="39">
        <f>+cass!$D184</f>
        <v>2.0814265724969348E-3</v>
      </c>
      <c r="K18" s="39">
        <f>+swpt!$D184</f>
        <v>1.8396789145653414E-5</v>
      </c>
      <c r="L18" s="39">
        <f>+pota!$D184</f>
        <v>2.7966739911237629E-5</v>
      </c>
      <c r="M18" s="39">
        <f>+Bana!$D184</f>
        <v>9.9501272127458973E-4</v>
      </c>
      <c r="N18" s="39">
        <f>+Plan!$D184</f>
        <v>4.5938968921886327E-5</v>
      </c>
      <c r="O18" s="61">
        <f>+soyb!$D184</f>
        <v>5.4884816494589684E-5</v>
      </c>
      <c r="P18" s="39">
        <f>+grnd!$D184</f>
        <v>1.3200311999548635E-6</v>
      </c>
      <c r="Q18" s="39">
        <f>+bean!$D184</f>
        <v>4.670214761558649E-6</v>
      </c>
      <c r="R18" s="39">
        <f>+cowp!$D184</f>
        <v>2.862735637528596E-5</v>
      </c>
      <c r="S18" s="39">
        <f>+lent!$D184</f>
        <v>2.2832231512775102E-7</v>
      </c>
      <c r="T18" s="39">
        <f>+chkp!$D184</f>
        <v>1.6269535678496084E-6</v>
      </c>
      <c r="U18" s="39">
        <f>+pigp!$D184</f>
        <v>1.4604732813032872E-5</v>
      </c>
      <c r="V18" s="39">
        <f>+opul!$D184</f>
        <v>1.9307444011056055E-6</v>
      </c>
      <c r="W18" s="39">
        <f t="shared" si="0"/>
        <v>2.70833751673931E-4</v>
      </c>
      <c r="X18" s="39">
        <f t="shared" si="1"/>
        <v>6.930026341187486E-3</v>
      </c>
      <c r="Y18" s="39">
        <f t="shared" si="2"/>
        <v>1.0789317192850499E-4</v>
      </c>
      <c r="Z18" s="18">
        <f t="shared" si="3"/>
        <v>7.3087532647899221E-3</v>
      </c>
    </row>
    <row r="19" spans="1:26" x14ac:dyDescent="0.35">
      <c r="A19" s="9" t="s">
        <v>329</v>
      </c>
      <c r="B19" s="9" t="s">
        <v>336</v>
      </c>
      <c r="C19" s="39">
        <f>+whea!$D185</f>
        <v>4.2097341309941552</v>
      </c>
      <c r="D19" s="39">
        <f>+maiz!$D185</f>
        <v>1.5760075140643806</v>
      </c>
      <c r="E19" s="39">
        <f>+sorg!$D185</f>
        <v>0.42883828715327926</v>
      </c>
      <c r="F19" s="39">
        <f>+mill!$D185</f>
        <v>0.34079555111430165</v>
      </c>
      <c r="G19" s="39">
        <f>+barl!$D185</f>
        <v>0.51447795675123342</v>
      </c>
      <c r="H19" s="39">
        <f>+rice!$D185</f>
        <v>6.205172907339942</v>
      </c>
      <c r="I19" s="39">
        <f>+yams!$D185</f>
        <v>0.50361150933765952</v>
      </c>
      <c r="J19" s="39">
        <f>+cass!$D185</f>
        <v>0.25316801792596072</v>
      </c>
      <c r="K19" s="39">
        <f>+swpt!$D185</f>
        <v>5.1006223880748436E-2</v>
      </c>
      <c r="L19" s="39">
        <f>+pota!$D185</f>
        <v>0.64461231798363328</v>
      </c>
      <c r="M19" s="39">
        <f>+Bana!$D185</f>
        <v>1.5137879028047303</v>
      </c>
      <c r="N19" s="39">
        <f>+Plan!$D185</f>
        <v>0.15552191364132179</v>
      </c>
      <c r="O19" s="61">
        <f>+soyb!$D185</f>
        <v>2.4436648014303599E-3</v>
      </c>
      <c r="P19" s="39">
        <f>+grnd!$D185</f>
        <v>0.19611956767819438</v>
      </c>
      <c r="Q19" s="39">
        <f>+bean!$D185</f>
        <v>0.20677048430342784</v>
      </c>
      <c r="R19" s="39">
        <f>+cowp!$D185</f>
        <v>5.8539472143833163E-2</v>
      </c>
      <c r="S19" s="39">
        <f>+lent!$D185</f>
        <v>6.621975052272501E-2</v>
      </c>
      <c r="T19" s="39">
        <f>+chkp!$D185</f>
        <v>0.47486521762590927</v>
      </c>
      <c r="U19" s="39">
        <f>+pigp!$D185</f>
        <v>0.21991809824605507</v>
      </c>
      <c r="V19" s="39">
        <f>+opul!$D185</f>
        <v>6.1265740874609113E-2</v>
      </c>
      <c r="W19" s="39">
        <f t="shared" si="0"/>
        <v>13.275026347417292</v>
      </c>
      <c r="X19" s="39">
        <f t="shared" si="1"/>
        <v>3.1217078855740543</v>
      </c>
      <c r="Y19" s="39">
        <f t="shared" si="2"/>
        <v>1.2861419961961842</v>
      </c>
      <c r="Z19" s="18">
        <f t="shared" si="3"/>
        <v>17.682876229187531</v>
      </c>
    </row>
    <row r="20" spans="1:26" x14ac:dyDescent="0.35">
      <c r="A20" s="10" t="s">
        <v>355</v>
      </c>
      <c r="B20" s="10"/>
      <c r="C20" s="39">
        <f>+whea!$D186</f>
        <v>4.3608095959791955</v>
      </c>
      <c r="D20" s="39">
        <f>+maiz!$D186</f>
        <v>1.9172295288843604</v>
      </c>
      <c r="E20" s="39">
        <f>+sorg!$D186</f>
        <v>0.46132439255980839</v>
      </c>
      <c r="F20" s="39">
        <f>+mill!$D186</f>
        <v>0.36897150654927285</v>
      </c>
      <c r="G20" s="39">
        <f>+barl!$D186</f>
        <v>0.52333066455630262</v>
      </c>
      <c r="H20" s="39">
        <f>+rice!$D186</f>
        <v>7.1651777411959792</v>
      </c>
      <c r="I20" s="39">
        <f>+yams!$D186</f>
        <v>0.75781272410802547</v>
      </c>
      <c r="J20" s="39">
        <f>+cass!$D186</f>
        <v>0.3885575763959464</v>
      </c>
      <c r="K20" s="39">
        <f>+swpt!$D186</f>
        <v>5.0760745933557103E-2</v>
      </c>
      <c r="L20" s="39">
        <f>+pota!$D186</f>
        <v>0.65901644463604026</v>
      </c>
      <c r="M20" s="39">
        <f>+Bana!$D186</f>
        <v>1.6457231438312092</v>
      </c>
      <c r="N20" s="39">
        <f>+Plan!$D186</f>
        <v>0.2272332681751823</v>
      </c>
      <c r="O20" s="61">
        <f>+soyb!$D186</f>
        <v>3.2410140888435544E-3</v>
      </c>
      <c r="P20" s="39">
        <f>+grnd!$D186</f>
        <v>0.22326495245493674</v>
      </c>
      <c r="Q20" s="39">
        <f>+bean!$D186</f>
        <v>0.2288621672645095</v>
      </c>
      <c r="R20" s="39">
        <f>+cowp!$D186</f>
        <v>8.8741255704503377E-2</v>
      </c>
      <c r="S20" s="39">
        <f>+lent!$D186</f>
        <v>6.906940653672379E-2</v>
      </c>
      <c r="T20" s="39">
        <f>+chkp!$D186</f>
        <v>0.49224379966178033</v>
      </c>
      <c r="U20" s="39">
        <f>+pigp!$D186</f>
        <v>0.22749702050135442</v>
      </c>
      <c r="V20" s="39">
        <f>+opul!$D186</f>
        <v>6.6324202026966803E-2</v>
      </c>
      <c r="W20" s="39">
        <f t="shared" si="0"/>
        <v>14.79684342972492</v>
      </c>
      <c r="X20" s="39">
        <f t="shared" si="1"/>
        <v>3.7291039030799604</v>
      </c>
      <c r="Y20" s="39">
        <f t="shared" si="2"/>
        <v>1.3992438182396185</v>
      </c>
      <c r="Z20" s="18">
        <f t="shared" si="3"/>
        <v>19.925191151044498</v>
      </c>
    </row>
    <row r="21" spans="1:26" x14ac:dyDescent="0.35">
      <c r="A21" s="9" t="s">
        <v>337</v>
      </c>
      <c r="B21" s="9" t="s">
        <v>338</v>
      </c>
      <c r="C21" s="39">
        <f>+whea!$D187</f>
        <v>0</v>
      </c>
      <c r="D21" s="39">
        <f>+maiz!$D187</f>
        <v>0</v>
      </c>
      <c r="E21" s="39">
        <f>+sorg!$D187</f>
        <v>0</v>
      </c>
      <c r="F21" s="39">
        <f>+mill!$D187</f>
        <v>0</v>
      </c>
      <c r="G21" s="39">
        <f>+barl!$D187</f>
        <v>0</v>
      </c>
      <c r="H21" s="39">
        <f>+rice!$D187</f>
        <v>0</v>
      </c>
      <c r="I21" s="39">
        <f>+yams!$D187</f>
        <v>0</v>
      </c>
      <c r="J21" s="39">
        <f>+cass!$D187</f>
        <v>0</v>
      </c>
      <c r="K21" s="39">
        <f>+swpt!$D187</f>
        <v>0</v>
      </c>
      <c r="L21" s="39">
        <f>+pota!$D187</f>
        <v>0</v>
      </c>
      <c r="M21" s="39">
        <f>+Bana!$D187</f>
        <v>0</v>
      </c>
      <c r="N21" s="39">
        <f>+Plan!$D187</f>
        <v>0</v>
      </c>
      <c r="O21" s="61">
        <f>+soyb!$D187</f>
        <v>0</v>
      </c>
      <c r="P21" s="39">
        <f>+grnd!$D187</f>
        <v>0</v>
      </c>
      <c r="Q21" s="39">
        <f>+bean!$D187</f>
        <v>0</v>
      </c>
      <c r="R21" s="39">
        <f>+cowp!$D187</f>
        <v>0</v>
      </c>
      <c r="S21" s="39">
        <f>+lent!$D187</f>
        <v>0</v>
      </c>
      <c r="T21" s="39">
        <f>+chkp!$D187</f>
        <v>0</v>
      </c>
      <c r="U21" s="39">
        <f>+pigp!$D187</f>
        <v>0</v>
      </c>
      <c r="V21" s="39">
        <f>+opul!$D187</f>
        <v>0</v>
      </c>
      <c r="W21" s="39">
        <f t="shared" si="0"/>
        <v>0</v>
      </c>
      <c r="X21" s="39">
        <f t="shared" si="1"/>
        <v>0</v>
      </c>
      <c r="Y21" s="39">
        <f t="shared" si="2"/>
        <v>0</v>
      </c>
      <c r="Z21" s="18">
        <f t="shared" si="3"/>
        <v>0</v>
      </c>
    </row>
    <row r="22" spans="1:26" x14ac:dyDescent="0.35">
      <c r="A22" s="9" t="s">
        <v>337</v>
      </c>
      <c r="B22" s="9" t="s">
        <v>339</v>
      </c>
      <c r="C22" s="39">
        <f>+whea!$D188</f>
        <v>0</v>
      </c>
      <c r="D22" s="39">
        <f>+maiz!$D188</f>
        <v>0</v>
      </c>
      <c r="E22" s="39">
        <f>+sorg!$D188</f>
        <v>0</v>
      </c>
      <c r="F22" s="39">
        <f>+mill!$D188</f>
        <v>0</v>
      </c>
      <c r="G22" s="39">
        <f>+barl!$D188</f>
        <v>0</v>
      </c>
      <c r="H22" s="39">
        <f>+rice!$D188</f>
        <v>0</v>
      </c>
      <c r="I22" s="39">
        <f>+yams!$D188</f>
        <v>0</v>
      </c>
      <c r="J22" s="39">
        <f>+cass!$D188</f>
        <v>0</v>
      </c>
      <c r="K22" s="39">
        <f>+swpt!$D188</f>
        <v>0</v>
      </c>
      <c r="L22" s="39">
        <f>+pota!$D188</f>
        <v>0</v>
      </c>
      <c r="M22" s="39">
        <f>+Bana!$D188</f>
        <v>0</v>
      </c>
      <c r="N22" s="39">
        <f>+Plan!$D188</f>
        <v>0</v>
      </c>
      <c r="O22" s="61">
        <f>+soyb!$D188</f>
        <v>0</v>
      </c>
      <c r="P22" s="39">
        <f>+grnd!$D188</f>
        <v>0</v>
      </c>
      <c r="Q22" s="39">
        <f>+bean!$D188</f>
        <v>0</v>
      </c>
      <c r="R22" s="39">
        <f>+cowp!$D188</f>
        <v>0</v>
      </c>
      <c r="S22" s="39">
        <f>+lent!$D188</f>
        <v>0</v>
      </c>
      <c r="T22" s="39">
        <f>+chkp!$D188</f>
        <v>0</v>
      </c>
      <c r="U22" s="39">
        <f>+pigp!$D188</f>
        <v>0</v>
      </c>
      <c r="V22" s="39">
        <f>+opul!$D188</f>
        <v>0</v>
      </c>
      <c r="W22" s="39">
        <f t="shared" si="0"/>
        <v>0</v>
      </c>
      <c r="X22" s="39">
        <f t="shared" si="1"/>
        <v>0</v>
      </c>
      <c r="Y22" s="39">
        <f t="shared" si="2"/>
        <v>0</v>
      </c>
      <c r="Z22" s="18">
        <f t="shared" si="3"/>
        <v>0</v>
      </c>
    </row>
    <row r="23" spans="1:26" x14ac:dyDescent="0.35">
      <c r="A23" s="9" t="s">
        <v>337</v>
      </c>
      <c r="B23" s="9" t="s">
        <v>340</v>
      </c>
      <c r="C23" s="39">
        <f>+whea!$D189</f>
        <v>0</v>
      </c>
      <c r="D23" s="39">
        <f>+maiz!$D189</f>
        <v>0</v>
      </c>
      <c r="E23" s="39">
        <f>+sorg!$D189</f>
        <v>0</v>
      </c>
      <c r="F23" s="39">
        <f>+mill!$D189</f>
        <v>0</v>
      </c>
      <c r="G23" s="39">
        <f>+barl!$D189</f>
        <v>0</v>
      </c>
      <c r="H23" s="39">
        <f>+rice!$D189</f>
        <v>0</v>
      </c>
      <c r="I23" s="39">
        <f>+yams!$D189</f>
        <v>0</v>
      </c>
      <c r="J23" s="39">
        <f>+cass!$D189</f>
        <v>0</v>
      </c>
      <c r="K23" s="39">
        <f>+swpt!$D189</f>
        <v>0</v>
      </c>
      <c r="L23" s="39">
        <f>+pota!$D189</f>
        <v>0</v>
      </c>
      <c r="M23" s="39">
        <f>+Bana!$D189</f>
        <v>0</v>
      </c>
      <c r="N23" s="39">
        <f>+Plan!$D189</f>
        <v>0</v>
      </c>
      <c r="O23" s="61">
        <f>+soyb!$D189</f>
        <v>0</v>
      </c>
      <c r="P23" s="39">
        <f>+grnd!$D189</f>
        <v>0</v>
      </c>
      <c r="Q23" s="39">
        <f>+bean!$D189</f>
        <v>0</v>
      </c>
      <c r="R23" s="39">
        <f>+cowp!$D189</f>
        <v>0</v>
      </c>
      <c r="S23" s="39">
        <f>+lent!$D189</f>
        <v>0</v>
      </c>
      <c r="T23" s="39">
        <f>+chkp!$D189</f>
        <v>0</v>
      </c>
      <c r="U23" s="39">
        <f>+pigp!$D189</f>
        <v>0</v>
      </c>
      <c r="V23" s="39">
        <f>+opul!$D189</f>
        <v>0</v>
      </c>
      <c r="W23" s="39">
        <f t="shared" si="0"/>
        <v>0</v>
      </c>
      <c r="X23" s="39">
        <f t="shared" si="1"/>
        <v>0</v>
      </c>
      <c r="Y23" s="39">
        <f t="shared" si="2"/>
        <v>0</v>
      </c>
      <c r="Z23" s="18">
        <f t="shared" si="3"/>
        <v>0</v>
      </c>
    </row>
    <row r="24" spans="1:26" x14ac:dyDescent="0.35">
      <c r="A24" s="10" t="s">
        <v>353</v>
      </c>
      <c r="B24" s="10"/>
      <c r="C24" s="39">
        <f>+whea!$D190</f>
        <v>0</v>
      </c>
      <c r="D24" s="39">
        <f>+maiz!$D190</f>
        <v>0</v>
      </c>
      <c r="E24" s="39">
        <f>+sorg!$D190</f>
        <v>0</v>
      </c>
      <c r="F24" s="39">
        <f>+mill!$D190</f>
        <v>0</v>
      </c>
      <c r="G24" s="39">
        <f>+barl!$D190</f>
        <v>0</v>
      </c>
      <c r="H24" s="39">
        <f>+rice!$D190</f>
        <v>0</v>
      </c>
      <c r="I24" s="39">
        <f>+yams!$D190</f>
        <v>0</v>
      </c>
      <c r="J24" s="39">
        <f>+cass!$D190</f>
        <v>0</v>
      </c>
      <c r="K24" s="39">
        <f>+swpt!$D190</f>
        <v>0</v>
      </c>
      <c r="L24" s="39">
        <f>+pota!$D190</f>
        <v>0</v>
      </c>
      <c r="M24" s="39">
        <f>+Bana!$D190</f>
        <v>0</v>
      </c>
      <c r="N24" s="39">
        <f>+Plan!$D190</f>
        <v>0</v>
      </c>
      <c r="O24" s="61">
        <f>+soyb!$D190</f>
        <v>0</v>
      </c>
      <c r="P24" s="39">
        <f>+grnd!$D190</f>
        <v>0</v>
      </c>
      <c r="Q24" s="39">
        <f>+bean!$D190</f>
        <v>0</v>
      </c>
      <c r="R24" s="39">
        <f>+cowp!$D190</f>
        <v>0</v>
      </c>
      <c r="S24" s="39">
        <f>+lent!$D190</f>
        <v>0</v>
      </c>
      <c r="T24" s="39">
        <f>+chkp!$D190</f>
        <v>0</v>
      </c>
      <c r="U24" s="39">
        <f>+pigp!$D190</f>
        <v>0</v>
      </c>
      <c r="V24" s="39">
        <f>+opul!$D190</f>
        <v>0</v>
      </c>
      <c r="W24" s="39">
        <f t="shared" si="0"/>
        <v>0</v>
      </c>
      <c r="X24" s="39">
        <f t="shared" si="1"/>
        <v>0</v>
      </c>
      <c r="Y24" s="39">
        <f t="shared" si="2"/>
        <v>0</v>
      </c>
      <c r="Z24" s="18">
        <f t="shared" si="3"/>
        <v>0</v>
      </c>
    </row>
    <row r="25" spans="1:26" x14ac:dyDescent="0.35">
      <c r="A25" s="9" t="s">
        <v>341</v>
      </c>
      <c r="B25" s="9" t="s">
        <v>342</v>
      </c>
      <c r="C25" s="39">
        <f>+whea!$D191</f>
        <v>6.4644239506178071E-3</v>
      </c>
      <c r="D25" s="39">
        <f>+maiz!$D191</f>
        <v>6.8126465240103285E-3</v>
      </c>
      <c r="E25" s="39">
        <f>+sorg!$D191</f>
        <v>2.9385151371707652E-3</v>
      </c>
      <c r="F25" s="39">
        <f>+mill!$D191</f>
        <v>0</v>
      </c>
      <c r="G25" s="39">
        <f>+barl!$D191</f>
        <v>3.0538582707242528E-4</v>
      </c>
      <c r="H25" s="39">
        <f>+rice!$D191</f>
        <v>1.3922741777222322E-2</v>
      </c>
      <c r="I25" s="39">
        <f>+yams!$D191</f>
        <v>1.2649805817986602E-3</v>
      </c>
      <c r="J25" s="39">
        <f>+cass!$D191</f>
        <v>6.6412667872691963E-4</v>
      </c>
      <c r="K25" s="39">
        <f>+swpt!$D191</f>
        <v>1.2121341252037195E-4</v>
      </c>
      <c r="L25" s="39">
        <f>+pota!$D191</f>
        <v>1.649559228038492E-3</v>
      </c>
      <c r="M25" s="39">
        <f>+Bana!$D191</f>
        <v>4.180565858264716E-3</v>
      </c>
      <c r="N25" s="39">
        <f>+Plan!$D191</f>
        <v>4.7184900490153435E-4</v>
      </c>
      <c r="O25" s="61">
        <f>+soyb!$D191</f>
        <v>1.7893188842425285E-5</v>
      </c>
      <c r="P25" s="39">
        <f>+grnd!$D191</f>
        <v>2.0129689151659031E-3</v>
      </c>
      <c r="Q25" s="39">
        <f>+bean!$D191</f>
        <v>2.1500288950464827E-4</v>
      </c>
      <c r="R25" s="39">
        <f>+cowp!$D191</f>
        <v>1.5625322377890614E-3</v>
      </c>
      <c r="S25" s="39">
        <f>+lent!$D191</f>
        <v>2.2280529193205726E-5</v>
      </c>
      <c r="T25" s="39">
        <f>+chkp!$D191</f>
        <v>9.0362689205818135E-5</v>
      </c>
      <c r="U25" s="39">
        <f>+pigp!$D191</f>
        <v>5.7195616892446045E-5</v>
      </c>
      <c r="V25" s="39">
        <f>+opul!$D191</f>
        <v>2.4609455073841638E-4</v>
      </c>
      <c r="W25" s="39">
        <f t="shared" si="0"/>
        <v>3.0443713216093647E-2</v>
      </c>
      <c r="X25" s="39">
        <f t="shared" si="1"/>
        <v>8.3522947642506937E-3</v>
      </c>
      <c r="Y25" s="39">
        <f t="shared" si="2"/>
        <v>4.2243306173319244E-3</v>
      </c>
      <c r="Z25" s="18">
        <f t="shared" si="3"/>
        <v>4.3020338597676268E-2</v>
      </c>
    </row>
    <row r="26" spans="1:26" x14ac:dyDescent="0.35">
      <c r="A26" s="9" t="s">
        <v>341</v>
      </c>
      <c r="B26" s="9" t="s">
        <v>343</v>
      </c>
      <c r="C26" s="39">
        <f>+whea!$D192</f>
        <v>1.3036011536197975E-2</v>
      </c>
      <c r="D26" s="39">
        <f>+maiz!$D192</f>
        <v>1.0875483185631248E-2</v>
      </c>
      <c r="E26" s="39">
        <f>+sorg!$D192</f>
        <v>2.3949714607583786E-3</v>
      </c>
      <c r="F26" s="39">
        <f>+mill!$D192</f>
        <v>6.0184502883876183E-3</v>
      </c>
      <c r="G26" s="39">
        <f>+barl!$D192</f>
        <v>5.01523915939341E-4</v>
      </c>
      <c r="H26" s="39">
        <f>+rice!$D192</f>
        <v>1.0010305885211807E-2</v>
      </c>
      <c r="I26" s="39">
        <f>+yams!$D192</f>
        <v>2.3107995203113926E-3</v>
      </c>
      <c r="J26" s="39">
        <f>+cass!$D192</f>
        <v>1.2131914376472446E-3</v>
      </c>
      <c r="K26" s="39">
        <f>+swpt!$D192</f>
        <v>2.2149628974826115E-4</v>
      </c>
      <c r="L26" s="39">
        <f>+pota!$D192</f>
        <v>2.3406326050761411E-3</v>
      </c>
      <c r="M26" s="39">
        <f>+Bana!$D192</f>
        <v>1.4615351199579536E-3</v>
      </c>
      <c r="N26" s="39">
        <f>+Plan!$D192</f>
        <v>8.619487681269548E-4</v>
      </c>
      <c r="O26" s="61">
        <f>+soyb!$D192</f>
        <v>9.6768106753157671E-5</v>
      </c>
      <c r="P26" s="39">
        <f>+grnd!$D192</f>
        <v>5.1235076920780136E-4</v>
      </c>
      <c r="Q26" s="39">
        <f>+bean!$D192</f>
        <v>3.7722224305400029E-4</v>
      </c>
      <c r="R26" s="39">
        <f>+cowp!$D192</f>
        <v>1.8807325199711721E-4</v>
      </c>
      <c r="S26" s="39">
        <f>+lent!$D192</f>
        <v>1.6130952927957557E-4</v>
      </c>
      <c r="T26" s="39">
        <f>+chkp!$D192</f>
        <v>5.3344766805554452E-4</v>
      </c>
      <c r="U26" s="39">
        <f>+pigp!$D192</f>
        <v>1.0448192326482281E-4</v>
      </c>
      <c r="V26" s="39">
        <f>+opul!$D192</f>
        <v>2.1609279336174607E-4</v>
      </c>
      <c r="W26" s="39">
        <f t="shared" si="0"/>
        <v>4.2836746272126372E-2</v>
      </c>
      <c r="X26" s="39">
        <f t="shared" si="1"/>
        <v>8.4096037408679485E-3</v>
      </c>
      <c r="Y26" s="39">
        <f t="shared" si="2"/>
        <v>2.1897462849737653E-3</v>
      </c>
      <c r="Z26" s="18">
        <f t="shared" si="3"/>
        <v>5.343609629796809E-2</v>
      </c>
    </row>
    <row r="27" spans="1:26" x14ac:dyDescent="0.35">
      <c r="A27" s="10" t="s">
        <v>341</v>
      </c>
      <c r="B27" s="10"/>
      <c r="C27" s="39">
        <f>+whea!$D193</f>
        <v>1.9500435486815782E-2</v>
      </c>
      <c r="D27" s="39">
        <f>+maiz!$D193</f>
        <v>1.7688129709641578E-2</v>
      </c>
      <c r="E27" s="39">
        <f>+sorg!$D193</f>
        <v>5.3334865979291438E-3</v>
      </c>
      <c r="F27" s="39">
        <f>+mill!$D193</f>
        <v>6.0184502883876183E-3</v>
      </c>
      <c r="G27" s="39">
        <f>+barl!$D193</f>
        <v>8.0690974301176623E-4</v>
      </c>
      <c r="H27" s="39">
        <f>+rice!$D193</f>
        <v>2.3933047662434127E-2</v>
      </c>
      <c r="I27" s="39">
        <f>+yams!$D193</f>
        <v>3.5757801021100528E-3</v>
      </c>
      <c r="J27" s="39">
        <f>+cass!$D193</f>
        <v>1.8773181163741642E-3</v>
      </c>
      <c r="K27" s="39">
        <f>+swpt!$D193</f>
        <v>3.4270970226863307E-4</v>
      </c>
      <c r="L27" s="39">
        <f>+pota!$D193</f>
        <v>3.9901918331146334E-3</v>
      </c>
      <c r="M27" s="39">
        <f>+Bana!$D193</f>
        <v>5.6421009782226701E-3</v>
      </c>
      <c r="N27" s="39">
        <f>+Plan!$D193</f>
        <v>1.3337977730284892E-3</v>
      </c>
      <c r="O27" s="61">
        <f>+soyb!$D193</f>
        <v>1.1466129559558296E-4</v>
      </c>
      <c r="P27" s="39">
        <f>+grnd!$D193</f>
        <v>2.5253196843737042E-3</v>
      </c>
      <c r="Q27" s="39">
        <f>+bean!$D193</f>
        <v>5.9222513255864856E-4</v>
      </c>
      <c r="R27" s="39">
        <f>+cowp!$D193</f>
        <v>1.7506054897861785E-3</v>
      </c>
      <c r="S27" s="39">
        <f>+lent!$D193</f>
        <v>1.835900584727813E-4</v>
      </c>
      <c r="T27" s="39">
        <f>+chkp!$D193</f>
        <v>6.2381035726136267E-4</v>
      </c>
      <c r="U27" s="39">
        <f>+pigp!$D193</f>
        <v>1.6167754015726884E-4</v>
      </c>
      <c r="V27" s="39">
        <f>+opul!$D193</f>
        <v>4.6218734410016245E-4</v>
      </c>
      <c r="W27" s="39">
        <f t="shared" si="0"/>
        <v>7.3280459488220012E-2</v>
      </c>
      <c r="X27" s="39">
        <f t="shared" si="1"/>
        <v>1.6761898505118642E-2</v>
      </c>
      <c r="Y27" s="39">
        <f t="shared" si="2"/>
        <v>6.4140769023056897E-3</v>
      </c>
      <c r="Z27" s="18">
        <f t="shared" si="3"/>
        <v>9.6456434895644344E-2</v>
      </c>
    </row>
    <row r="28" spans="1:26" x14ac:dyDescent="0.35">
      <c r="A28" s="10" t="s">
        <v>344</v>
      </c>
      <c r="B28" s="10" t="s">
        <v>356</v>
      </c>
      <c r="C28" s="39">
        <f>+whea!$D194</f>
        <v>0</v>
      </c>
      <c r="D28" s="39">
        <f>+maiz!$D194</f>
        <v>0</v>
      </c>
      <c r="E28" s="39">
        <f>+sorg!$D194</f>
        <v>0</v>
      </c>
      <c r="F28" s="39">
        <f>+mill!$D194</f>
        <v>0</v>
      </c>
      <c r="G28" s="39">
        <f>+barl!$D194</f>
        <v>0</v>
      </c>
      <c r="H28" s="39">
        <f>+rice!$D194</f>
        <v>0</v>
      </c>
      <c r="I28" s="39">
        <f>+yams!$D194</f>
        <v>0</v>
      </c>
      <c r="J28" s="39">
        <f>+cass!$D194</f>
        <v>0</v>
      </c>
      <c r="K28" s="39">
        <f>+swpt!$D194</f>
        <v>0</v>
      </c>
      <c r="L28" s="39">
        <f>+pota!$D194</f>
        <v>0</v>
      </c>
      <c r="M28" s="39">
        <f>+Bana!$D194</f>
        <v>0</v>
      </c>
      <c r="N28" s="39">
        <f>+Plan!$D194</f>
        <v>0</v>
      </c>
      <c r="O28" s="61">
        <f>+soyb!$D194</f>
        <v>0</v>
      </c>
      <c r="P28" s="39">
        <f>+grnd!$D194</f>
        <v>0</v>
      </c>
      <c r="Q28" s="39">
        <f>+bean!$D194</f>
        <v>0</v>
      </c>
      <c r="R28" s="39">
        <f>+cowp!$D194</f>
        <v>0</v>
      </c>
      <c r="S28" s="39">
        <f>+lent!$D194</f>
        <v>0</v>
      </c>
      <c r="T28" s="39">
        <f>+chkp!$D194</f>
        <v>0</v>
      </c>
      <c r="U28" s="39">
        <f>+pigp!$D194</f>
        <v>0</v>
      </c>
      <c r="V28" s="39">
        <f>+opul!$D194</f>
        <v>0</v>
      </c>
      <c r="W28" s="39">
        <f t="shared" si="0"/>
        <v>0</v>
      </c>
      <c r="X28" s="39">
        <f t="shared" si="1"/>
        <v>0</v>
      </c>
      <c r="Y28" s="39">
        <f t="shared" si="2"/>
        <v>0</v>
      </c>
      <c r="Z28" s="18">
        <f t="shared" si="3"/>
        <v>0</v>
      </c>
    </row>
    <row r="29" spans="1:26" x14ac:dyDescent="0.35">
      <c r="A29" s="9" t="s">
        <v>346</v>
      </c>
      <c r="B29" s="9" t="s">
        <v>347</v>
      </c>
      <c r="C29" s="39">
        <f>+whea!$D195</f>
        <v>0</v>
      </c>
      <c r="D29" s="39">
        <f>+maiz!$D195</f>
        <v>0</v>
      </c>
      <c r="E29" s="39">
        <f>+sorg!$D195</f>
        <v>0</v>
      </c>
      <c r="F29" s="39">
        <f>+mill!$D195</f>
        <v>0</v>
      </c>
      <c r="G29" s="39">
        <f>+barl!$D195</f>
        <v>0</v>
      </c>
      <c r="H29" s="39">
        <f>+rice!$D195</f>
        <v>0</v>
      </c>
      <c r="I29" s="39">
        <f>+yams!$D195</f>
        <v>0</v>
      </c>
      <c r="J29" s="39">
        <f>+cass!$D195</f>
        <v>0</v>
      </c>
      <c r="K29" s="39">
        <f>+swpt!$D195</f>
        <v>0</v>
      </c>
      <c r="L29" s="39">
        <f>+pota!$D195</f>
        <v>0</v>
      </c>
      <c r="M29" s="39">
        <f>+Bana!$D195</f>
        <v>0</v>
      </c>
      <c r="N29" s="39">
        <f>+Plan!$D195</f>
        <v>0</v>
      </c>
      <c r="O29" s="61">
        <f>+soyb!$D195</f>
        <v>0</v>
      </c>
      <c r="P29" s="39">
        <f>+grnd!$D195</f>
        <v>0</v>
      </c>
      <c r="Q29" s="39">
        <f>+bean!$D195</f>
        <v>0</v>
      </c>
      <c r="R29" s="39">
        <f>+cowp!$D195</f>
        <v>0</v>
      </c>
      <c r="S29" s="39">
        <f>+lent!$D195</f>
        <v>0</v>
      </c>
      <c r="T29" s="39">
        <f>+chkp!$D195</f>
        <v>0</v>
      </c>
      <c r="U29" s="39">
        <f>+pigp!$D195</f>
        <v>0</v>
      </c>
      <c r="V29" s="39">
        <f>+opul!$D195</f>
        <v>0</v>
      </c>
      <c r="W29" s="39">
        <f t="shared" si="0"/>
        <v>0</v>
      </c>
      <c r="X29" s="39">
        <f t="shared" si="1"/>
        <v>0</v>
      </c>
      <c r="Y29" s="39">
        <f t="shared" si="2"/>
        <v>0</v>
      </c>
      <c r="Z29" s="18">
        <f t="shared" si="3"/>
        <v>0</v>
      </c>
    </row>
    <row r="30" spans="1:26" s="51" customFormat="1" x14ac:dyDescent="0.35">
      <c r="A30" s="50" t="s">
        <v>346</v>
      </c>
      <c r="B30" s="50" t="s">
        <v>348</v>
      </c>
      <c r="C30" s="51">
        <f>+whea!$D196</f>
        <v>2.1466606353919668E-4</v>
      </c>
      <c r="D30" s="51">
        <f>+maiz!$D196</f>
        <v>1.5798026015856764E-3</v>
      </c>
      <c r="E30" s="51">
        <f>+sorg!$D196</f>
        <v>1.4558991515804966E-7</v>
      </c>
      <c r="F30" s="51">
        <f>+mill!$D196</f>
        <v>4.0122363569657275E-9</v>
      </c>
      <c r="G30" s="51">
        <f>+barl!$D196</f>
        <v>6.0558043897229044E-5</v>
      </c>
      <c r="H30" s="51">
        <f>+rice!$D196</f>
        <v>4.3425363777484021E-4</v>
      </c>
      <c r="I30" s="51">
        <f>+yams!$D196</f>
        <v>4.8135885750245878E-4</v>
      </c>
      <c r="J30" s="51">
        <f>+cass!$D196</f>
        <v>2.7781844222494518E-4</v>
      </c>
      <c r="K30" s="51">
        <f>+swpt!$D196</f>
        <v>4.7143361336269722E-5</v>
      </c>
      <c r="L30" s="51">
        <f>+pota!$D196</f>
        <v>1.9096316543301537E-4</v>
      </c>
      <c r="M30" s="51">
        <f>+Bana!$D196</f>
        <v>2.767068529097329E-4</v>
      </c>
      <c r="N30" s="51">
        <f>+Plan!$D196</f>
        <v>2.1181272334183185E-4</v>
      </c>
      <c r="O30" s="61">
        <f>+soyb!$D196</f>
        <v>1.0929864503694483E-4</v>
      </c>
      <c r="P30" s="51">
        <f>+grnd!$D196</f>
        <v>3.0337169511527858E-4</v>
      </c>
      <c r="Q30" s="51">
        <f>+bean!$D196</f>
        <v>9.3062819502399356E-5</v>
      </c>
      <c r="R30" s="51">
        <f>+cowp!$D196</f>
        <v>2.627274756150107E-5</v>
      </c>
      <c r="S30" s="51">
        <f>+lent!$D196</f>
        <v>2.4730251901793783E-6</v>
      </c>
      <c r="T30" s="51">
        <f>+chkp!$D196</f>
        <v>5.5599595430403768E-6</v>
      </c>
      <c r="U30" s="51">
        <f>+pigp!$D196</f>
        <v>2.0530116474091221E-5</v>
      </c>
      <c r="V30" s="51">
        <f>+opul!$D196</f>
        <v>7.1191063873431675E-6</v>
      </c>
      <c r="W30" s="51">
        <f t="shared" si="0"/>
        <v>2.2894299489484571E-3</v>
      </c>
      <c r="X30" s="39">
        <f t="shared" si="1"/>
        <v>1.4858034027482538E-3</v>
      </c>
      <c r="Y30" s="39">
        <f t="shared" si="2"/>
        <v>5.6768811481077797E-4</v>
      </c>
      <c r="Z30" s="18">
        <f t="shared" si="3"/>
        <v>4.3429214665074893E-3</v>
      </c>
    </row>
    <row r="31" spans="1:26" x14ac:dyDescent="0.35">
      <c r="A31" s="9" t="s">
        <v>346</v>
      </c>
      <c r="B31" s="9" t="s">
        <v>349</v>
      </c>
      <c r="C31" s="39">
        <f>+whea!$D197</f>
        <v>0</v>
      </c>
      <c r="D31" s="39">
        <f>+maiz!$D197</f>
        <v>0</v>
      </c>
      <c r="E31" s="39">
        <f>+sorg!$D197</f>
        <v>0</v>
      </c>
      <c r="F31" s="39">
        <f>+mill!$D197</f>
        <v>0</v>
      </c>
      <c r="G31" s="39">
        <f>+barl!$D197</f>
        <v>0</v>
      </c>
      <c r="H31" s="39">
        <f>+rice!$D197</f>
        <v>0</v>
      </c>
      <c r="I31" s="39">
        <f>+yams!$D197</f>
        <v>0</v>
      </c>
      <c r="J31" s="39">
        <f>+cass!$D197</f>
        <v>0</v>
      </c>
      <c r="K31" s="39">
        <f>+swpt!$D197</f>
        <v>0</v>
      </c>
      <c r="L31" s="39">
        <f>+pota!$D197</f>
        <v>0</v>
      </c>
      <c r="M31" s="39">
        <f>+Bana!$D197</f>
        <v>0</v>
      </c>
      <c r="N31" s="39">
        <f>+Plan!$D197</f>
        <v>0</v>
      </c>
      <c r="O31" s="61">
        <f>+soyb!$D197</f>
        <v>0</v>
      </c>
      <c r="P31" s="39">
        <f>+grnd!$D197</f>
        <v>0</v>
      </c>
      <c r="Q31" s="39">
        <f>+bean!$D197</f>
        <v>0</v>
      </c>
      <c r="R31" s="39">
        <f>+cowp!$D197</f>
        <v>0</v>
      </c>
      <c r="S31" s="39">
        <f>+lent!$D197</f>
        <v>0</v>
      </c>
      <c r="T31" s="39">
        <f>+chkp!$D197</f>
        <v>0</v>
      </c>
      <c r="U31" s="39">
        <f>+pigp!$D197</f>
        <v>0</v>
      </c>
      <c r="V31" s="39">
        <f>+opul!$D197</f>
        <v>0</v>
      </c>
      <c r="W31" s="39">
        <f t="shared" si="0"/>
        <v>0</v>
      </c>
      <c r="X31" s="39">
        <f t="shared" si="1"/>
        <v>0</v>
      </c>
      <c r="Y31" s="39">
        <f t="shared" si="2"/>
        <v>0</v>
      </c>
      <c r="Z31" s="18">
        <f t="shared" si="3"/>
        <v>0</v>
      </c>
    </row>
    <row r="32" spans="1:26" x14ac:dyDescent="0.35">
      <c r="A32" s="10" t="s">
        <v>350</v>
      </c>
      <c r="B32" s="10" t="s">
        <v>350</v>
      </c>
      <c r="C32" s="39">
        <f>+whea!$D198</f>
        <v>2.1466606353919668E-4</v>
      </c>
      <c r="D32" s="39">
        <f>+maiz!$D198</f>
        <v>1.5798026015856764E-3</v>
      </c>
      <c r="E32" s="39">
        <f>+sorg!$D198</f>
        <v>1.4558991515804966E-7</v>
      </c>
      <c r="F32" s="39">
        <f>+mill!$D198</f>
        <v>4.0122363569657275E-9</v>
      </c>
      <c r="G32" s="39">
        <f>+barl!$D198</f>
        <v>6.0558043897229044E-5</v>
      </c>
      <c r="H32" s="39">
        <f>+rice!$D198</f>
        <v>4.3425363777484021E-4</v>
      </c>
      <c r="I32" s="39">
        <f>+yams!$D198</f>
        <v>4.8135885750245878E-4</v>
      </c>
      <c r="J32" s="39">
        <f>+cass!$D198</f>
        <v>2.7781844222494518E-4</v>
      </c>
      <c r="K32" s="39">
        <f>+swpt!$D198</f>
        <v>4.7143361336269722E-5</v>
      </c>
      <c r="L32" s="39">
        <f>+pota!$D198</f>
        <v>1.9096316543301537E-4</v>
      </c>
      <c r="M32" s="39">
        <f>+Bana!$D198</f>
        <v>2.767068529097329E-4</v>
      </c>
      <c r="N32" s="39">
        <f>+Plan!$D198</f>
        <v>2.1181272334183185E-4</v>
      </c>
      <c r="O32" s="61">
        <f>+soyb!$D198</f>
        <v>1.0929864503694483E-4</v>
      </c>
      <c r="P32" s="39">
        <f>+grnd!$D198</f>
        <v>3.0337169511527858E-4</v>
      </c>
      <c r="Q32" s="39">
        <f>+bean!$D198</f>
        <v>9.3062819502399356E-5</v>
      </c>
      <c r="R32" s="39">
        <f>+cowp!$D198</f>
        <v>2.627274756150107E-5</v>
      </c>
      <c r="S32" s="39">
        <f>+lent!$D198</f>
        <v>2.4730251901793783E-6</v>
      </c>
      <c r="T32" s="39">
        <f>+chkp!$D198</f>
        <v>5.5599595430403768E-6</v>
      </c>
      <c r="U32" s="39">
        <f>+pigp!$D198</f>
        <v>2.0530116474091221E-5</v>
      </c>
      <c r="V32" s="39">
        <f>+opul!$D198</f>
        <v>7.1191063873431675E-6</v>
      </c>
      <c r="W32" s="39">
        <f t="shared" si="0"/>
        <v>2.2894299489484571E-3</v>
      </c>
      <c r="X32" s="39">
        <f t="shared" si="1"/>
        <v>1.4858034027482538E-3</v>
      </c>
      <c r="Y32" s="39">
        <f t="shared" si="2"/>
        <v>5.6768811481077797E-4</v>
      </c>
      <c r="Z32" s="18">
        <f t="shared" si="3"/>
        <v>4.3429214665074893E-3</v>
      </c>
    </row>
    <row r="33" spans="1:31" x14ac:dyDescent="0.35">
      <c r="A33" s="4"/>
      <c r="B33" s="4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31" x14ac:dyDescent="0.35">
      <c r="A34" s="4" t="s">
        <v>357</v>
      </c>
      <c r="B34" s="4"/>
      <c r="C34" s="39">
        <f>+whea!$D200</f>
        <v>0</v>
      </c>
      <c r="D34" s="39">
        <f>+maiz!$D200</f>
        <v>0</v>
      </c>
      <c r="E34" s="39">
        <f>+sorg!$D200</f>
        <v>0</v>
      </c>
      <c r="F34" s="39">
        <f>+mill!$D200</f>
        <v>0</v>
      </c>
      <c r="G34" s="39">
        <f>+barl!$D200</f>
        <v>0</v>
      </c>
      <c r="H34" s="39">
        <f>+rice!$D200</f>
        <v>0</v>
      </c>
      <c r="I34" s="39">
        <f>+yams!$D200</f>
        <v>0</v>
      </c>
      <c r="J34" s="39">
        <f>+cass!$D200</f>
        <v>0</v>
      </c>
      <c r="K34" s="39">
        <f>+swpt!$D200</f>
        <v>0</v>
      </c>
      <c r="L34" s="39">
        <f>+pota!$D200</f>
        <v>0</v>
      </c>
      <c r="M34" s="39">
        <f>+Bana!$D200</f>
        <v>0</v>
      </c>
      <c r="N34" s="39">
        <f>+Plan!$D200</f>
        <v>0</v>
      </c>
      <c r="O34" s="39">
        <f>+soyb!$D200</f>
        <v>0</v>
      </c>
      <c r="P34" s="39">
        <f>+grnd!$D200</f>
        <v>0</v>
      </c>
      <c r="Q34" s="39">
        <f>+bean!$D200</f>
        <v>0</v>
      </c>
      <c r="R34" s="39">
        <f>+cowp!$D200</f>
        <v>0</v>
      </c>
      <c r="S34" s="39">
        <f>+lent!$D200</f>
        <v>0</v>
      </c>
      <c r="T34" s="39">
        <f>+chkp!$D200</f>
        <v>0</v>
      </c>
      <c r="U34" s="39">
        <f>+pigp!$D200</f>
        <v>0</v>
      </c>
      <c r="V34" s="39">
        <f>+opul!$D200</f>
        <v>0</v>
      </c>
      <c r="W34" s="39">
        <f>+SUM(C34,D34,E34,F34,G34,H34)</f>
        <v>0</v>
      </c>
      <c r="X34" s="39">
        <f>+SUM(I34,L34,J34,K34,M34,N34)</f>
        <v>0</v>
      </c>
      <c r="Y34" s="39">
        <f>+SUM(O34,Q34,P34,R34,S34,T34,U34,V34)</f>
        <v>0</v>
      </c>
      <c r="Z34" s="18">
        <f>+SUM(W34,X34,Y34)</f>
        <v>0</v>
      </c>
    </row>
    <row r="35" spans="1:31" x14ac:dyDescent="0.35">
      <c r="A35" s="4" t="s">
        <v>354</v>
      </c>
      <c r="B35" s="4"/>
      <c r="C35" s="39">
        <f>+whea!$D201</f>
        <v>2.1466606353919668E-4</v>
      </c>
      <c r="D35" s="39">
        <f>+maiz!$D201</f>
        <v>1.5798026015856764E-3</v>
      </c>
      <c r="E35" s="39">
        <f>+sorg!$D201</f>
        <v>1.4558991515804966E-7</v>
      </c>
      <c r="F35" s="39">
        <f>+mill!$D201</f>
        <v>4.0122363569657275E-9</v>
      </c>
      <c r="G35" s="39">
        <f>+barl!$D201</f>
        <v>6.0558043897229044E-5</v>
      </c>
      <c r="H35" s="39">
        <f>+rice!$D201</f>
        <v>4.3425363777484021E-4</v>
      </c>
      <c r="I35" s="39">
        <f>+yams!$D201</f>
        <v>4.8135885750245878E-4</v>
      </c>
      <c r="J35" s="39">
        <f>+cass!$D201</f>
        <v>2.7781844222494518E-4</v>
      </c>
      <c r="K35" s="39">
        <f>+swpt!$D201</f>
        <v>4.7143361336269722E-5</v>
      </c>
      <c r="L35" s="39">
        <f>+pota!$D201</f>
        <v>1.9096316543301537E-4</v>
      </c>
      <c r="M35" s="39">
        <f>+Bana!$D201</f>
        <v>2.767068529097329E-4</v>
      </c>
      <c r="N35" s="39">
        <f>+Plan!$D201</f>
        <v>2.1181272334183185E-4</v>
      </c>
      <c r="O35" s="39">
        <f>+soyb!$D201</f>
        <v>1.0929864503694483E-4</v>
      </c>
      <c r="P35" s="39">
        <f>+grnd!$D201</f>
        <v>3.0337169511527858E-4</v>
      </c>
      <c r="Q35" s="39">
        <f>+bean!$D201</f>
        <v>9.3062819502399356E-5</v>
      </c>
      <c r="R35" s="39">
        <f>+cowp!$D201</f>
        <v>2.627274756150107E-5</v>
      </c>
      <c r="S35" s="39">
        <f>+lent!$D201</f>
        <v>2.4730251901793783E-6</v>
      </c>
      <c r="T35" s="39">
        <f>+chkp!$D201</f>
        <v>5.5599595430403768E-6</v>
      </c>
      <c r="U35" s="39">
        <f>+pigp!$D201</f>
        <v>2.0530116474091221E-5</v>
      </c>
      <c r="V35" s="39">
        <f>+opul!$D201</f>
        <v>7.1191063873431675E-6</v>
      </c>
      <c r="W35" s="39">
        <f>+SUM(C35,D35,E35,F35,G35,H35)</f>
        <v>2.2894299489484571E-3</v>
      </c>
      <c r="X35" s="39">
        <f>+SUM(I35,L35,J35,K35,M35,N35)</f>
        <v>1.4858034027482538E-3</v>
      </c>
      <c r="Y35" s="39">
        <f>+SUM(O35,Q35,P35,R35,S35,T35,U35,V35)</f>
        <v>5.6768811481077797E-4</v>
      </c>
      <c r="Z35" s="18">
        <f>+SUM(W35,X35,Y35)</f>
        <v>4.3429214665074893E-3</v>
      </c>
    </row>
    <row r="36" spans="1:31" x14ac:dyDescent="0.35">
      <c r="A36" s="3" t="s">
        <v>425</v>
      </c>
      <c r="B36" s="4"/>
      <c r="C36" s="41">
        <f>+whea!$D202</f>
        <v>4.7563629469672764</v>
      </c>
      <c r="D36" s="41">
        <f>+maiz!$D202</f>
        <v>4.0440227768808343</v>
      </c>
      <c r="E36" s="41">
        <f>+sorg!$D202</f>
        <v>3.1575543372260224</v>
      </c>
      <c r="F36" s="41">
        <f>+mill!$D202</f>
        <v>2.5572955053058539</v>
      </c>
      <c r="G36" s="41">
        <f>+barl!$D202</f>
        <v>0.57887490643158623</v>
      </c>
      <c r="H36" s="41">
        <f>+rice!$D202</f>
        <v>10.653780970189993</v>
      </c>
      <c r="I36" s="41">
        <f>+yams!$D202</f>
        <v>3.3252239747305428</v>
      </c>
      <c r="J36" s="41">
        <f>+cass!$D202</f>
        <v>1.2650326980562472</v>
      </c>
      <c r="K36" s="41">
        <f>+swpt!$D202</f>
        <v>0.1512670146991569</v>
      </c>
      <c r="L36" s="41">
        <f>+pota!$D202</f>
        <v>0.75456882808335846</v>
      </c>
      <c r="M36" s="41">
        <f>+Bana!$D202</f>
        <v>1.8197667759152643</v>
      </c>
      <c r="N36" s="41">
        <f>+Plan!$D202</f>
        <v>0.76118041990060292</v>
      </c>
      <c r="O36" s="41">
        <f>+soyb!$D202</f>
        <v>5.972621036659357E-2</v>
      </c>
      <c r="P36" s="41">
        <f>+grnd!$D202</f>
        <v>1.4535592760247888</v>
      </c>
      <c r="Q36" s="41">
        <f>+bean!$D202</f>
        <v>0.29347984802619625</v>
      </c>
      <c r="R36" s="41">
        <f>+cowp!$D202</f>
        <v>0.39924906024149298</v>
      </c>
      <c r="S36" s="41">
        <f>+lent!$D202</f>
        <v>7.4838036558908846E-2</v>
      </c>
      <c r="T36" s="41">
        <f>+chkp!$D202</f>
        <v>0.5169752444886685</v>
      </c>
      <c r="U36" s="41">
        <f>+pigp!$D202</f>
        <v>0.2389984007254079</v>
      </c>
      <c r="V36" s="41">
        <f>+opul!$D202</f>
        <v>9.2879825453386994E-2</v>
      </c>
      <c r="W36" s="41">
        <f>+SUM(C36,D36,E36,F36,G36,H36)</f>
        <v>25.747891443001567</v>
      </c>
      <c r="X36" s="39">
        <f>+SUM(I36,L36,J36,K36,M36,N36)</f>
        <v>8.0770397113851722</v>
      </c>
      <c r="Y36" s="39">
        <f>+SUM(O36,Q36,P36,R36,S36,T36,U36,V36)</f>
        <v>3.1297059018854441</v>
      </c>
      <c r="Z36" s="18">
        <f>+SUM(W36,X36,Y36)</f>
        <v>36.954637056272183</v>
      </c>
    </row>
    <row r="37" spans="1:31" s="1" customFormat="1" x14ac:dyDescent="0.35">
      <c r="A37" s="3" t="s">
        <v>426</v>
      </c>
      <c r="B37" s="3"/>
      <c r="C37" s="41">
        <f>+whea!$D203</f>
        <v>4.6080905758290802</v>
      </c>
      <c r="D37" s="41">
        <f>+maiz!$D203</f>
        <v>3.907305129903516</v>
      </c>
      <c r="E37" s="41">
        <f>+sorg!$D203</f>
        <v>3.124075744790725</v>
      </c>
      <c r="F37" s="41">
        <f>+mill!$D203</f>
        <v>2.5296886468477267</v>
      </c>
      <c r="G37" s="41">
        <f>+barl!$D203</f>
        <v>0.57258505605632359</v>
      </c>
      <c r="H37" s="41">
        <f>+rice!$D203</f>
        <v>10.576628652596577</v>
      </c>
      <c r="I37" s="41">
        <f>+yams!$D203</f>
        <v>3.1401101200940502</v>
      </c>
      <c r="J37" s="41">
        <f>+cass!$D203</f>
        <v>1.1734496649372956</v>
      </c>
      <c r="K37" s="41">
        <f>+swpt!$D203</f>
        <v>0.15670656456186105</v>
      </c>
      <c r="L37" s="41">
        <f>+pota!$D203</f>
        <v>0.74736384836169878</v>
      </c>
      <c r="M37" s="41">
        <f>+Bana!$D203</f>
        <v>1.7451054509685255</v>
      </c>
      <c r="N37" s="41">
        <f>+Plan!$D203</f>
        <v>0.70138010321932054</v>
      </c>
      <c r="O37" s="41">
        <f>+soyb!$D203</f>
        <v>5.9729791649838999E-2</v>
      </c>
      <c r="P37" s="41">
        <f>+grnd!$D203</f>
        <v>1.4443260281146146</v>
      </c>
      <c r="Q37" s="41">
        <f>+bean!$D203</f>
        <v>0.27827145329782244</v>
      </c>
      <c r="R37" s="41">
        <f>+cowp!$D203</f>
        <v>0.37737952435108002</v>
      </c>
      <c r="S37" s="41">
        <f>+lent!$D203</f>
        <v>7.2542485776504642E-2</v>
      </c>
      <c r="T37" s="41">
        <f>+chkp!$D203</f>
        <v>0.50277724518861133</v>
      </c>
      <c r="U37" s="41">
        <f>+pigp!$D203</f>
        <v>0.23348876234536942</v>
      </c>
      <c r="V37" s="41">
        <f>+opul!$D203</f>
        <v>8.8920889501605038E-2</v>
      </c>
      <c r="W37" s="41">
        <f>+SUM(C37,D37,E37,F37,G37,H37)</f>
        <v>25.318373806023949</v>
      </c>
      <c r="X37" s="39">
        <f>+SUM(I37,L37,J37,K37,M37,N37)</f>
        <v>7.6641157521427514</v>
      </c>
      <c r="Y37" s="39">
        <f>+SUM(O37,Q37,P37,R37,S37,T37,U37,V37)</f>
        <v>3.0574361802254466</v>
      </c>
      <c r="Z37" s="18">
        <f>+SUM(W37,X37,Y37)</f>
        <v>36.039925738392142</v>
      </c>
      <c r="AB37" s="41"/>
      <c r="AC37" s="41"/>
      <c r="AD37" s="41"/>
      <c r="AE37" s="41"/>
    </row>
    <row r="38" spans="1:31" s="1" customFormat="1" x14ac:dyDescent="0.35">
      <c r="A38" s="3"/>
      <c r="B38" s="3"/>
      <c r="W38" s="39"/>
      <c r="X38" s="39"/>
      <c r="Y38" s="39"/>
      <c r="Z38" s="18"/>
    </row>
    <row r="39" spans="1:31" x14ac:dyDescent="0.35">
      <c r="A39" s="3" t="s">
        <v>351</v>
      </c>
      <c r="B39" s="3"/>
      <c r="C39" s="39">
        <f>+whea!$D204</f>
        <v>4.7563629469672764</v>
      </c>
      <c r="D39" s="39">
        <f>+maiz!$D204</f>
        <v>4.0440227768808343</v>
      </c>
      <c r="E39" s="39">
        <f>+sorg!$D204</f>
        <v>3.1575543372260224</v>
      </c>
      <c r="F39" s="39">
        <f>+mill!$D204</f>
        <v>2.5572955053058539</v>
      </c>
      <c r="G39" s="39">
        <f>+barl!$D204</f>
        <v>0.57887490643158623</v>
      </c>
      <c r="H39" s="39">
        <f>+rice!$D204</f>
        <v>10.653780970189993</v>
      </c>
      <c r="I39" s="39">
        <f>+yams!$D204</f>
        <v>3.3252239747305428</v>
      </c>
      <c r="J39" s="39">
        <f>+cass!$D204</f>
        <v>1.2650326980562472</v>
      </c>
      <c r="K39" s="39">
        <f>+swpt!$D204</f>
        <v>0.1512670146991569</v>
      </c>
      <c r="L39" s="39">
        <f>+pota!$D204</f>
        <v>0.75456882808335846</v>
      </c>
      <c r="M39" s="39">
        <f>+Bana!$D204</f>
        <v>1.8197667759152643</v>
      </c>
      <c r="N39" s="39">
        <f>+Plan!$D204</f>
        <v>0.76118041990060292</v>
      </c>
      <c r="O39" s="39">
        <f>+soyb!$D204</f>
        <v>5.972621036659357E-2</v>
      </c>
      <c r="P39" s="39">
        <f>+grnd!$D204</f>
        <v>1.4535592760247888</v>
      </c>
      <c r="Q39" s="39">
        <f>+bean!$D204</f>
        <v>0.29347984802619625</v>
      </c>
      <c r="R39" s="39">
        <f>+cowp!$D204</f>
        <v>0.39924906024149298</v>
      </c>
      <c r="S39" s="39">
        <f>+lent!$D204</f>
        <v>7.4838036558908846E-2</v>
      </c>
      <c r="T39" s="39">
        <f>+chkp!$D204</f>
        <v>0.5169752444886685</v>
      </c>
      <c r="U39" s="39">
        <f>+pigp!$D204</f>
        <v>0.2389984007254079</v>
      </c>
      <c r="V39" s="39">
        <f>+opul!$D204</f>
        <v>9.2879825453386994E-2</v>
      </c>
      <c r="W39" s="39">
        <f>+SUM(C39,D39,E39,F39,G39,H39)</f>
        <v>25.747891443001567</v>
      </c>
      <c r="X39" s="39">
        <f>+SUM(I39,L39,J39,K39,M39,N39)</f>
        <v>8.0770397113851722</v>
      </c>
      <c r="Y39" s="39">
        <f>+SUM(O39,Q39,P39,R39,S39,T39,U39,V39)</f>
        <v>3.1297059018854441</v>
      </c>
      <c r="Z39" s="18">
        <f>+SUM(W39,X39,Y39)</f>
        <v>36.954637056272183</v>
      </c>
    </row>
    <row r="41" spans="1:31" x14ac:dyDescent="0.35">
      <c r="A41" s="12" t="s">
        <v>423</v>
      </c>
    </row>
    <row r="42" spans="1:31" x14ac:dyDescent="0.35">
      <c r="A42" s="4" t="s">
        <v>357</v>
      </c>
      <c r="C42" s="43" t="e">
        <f t="shared" ref="C42:Z42" si="4">+C34/$Z34</f>
        <v>#DIV/0!</v>
      </c>
      <c r="D42" s="2" t="e">
        <f t="shared" si="4"/>
        <v>#DIV/0!</v>
      </c>
      <c r="E42" s="2" t="e">
        <f t="shared" si="4"/>
        <v>#DIV/0!</v>
      </c>
      <c r="F42" s="2" t="e">
        <f t="shared" si="4"/>
        <v>#DIV/0!</v>
      </c>
      <c r="G42" s="2" t="e">
        <f t="shared" si="4"/>
        <v>#DIV/0!</v>
      </c>
      <c r="H42" s="2" t="e">
        <f t="shared" si="4"/>
        <v>#DIV/0!</v>
      </c>
      <c r="I42" s="2" t="e">
        <f t="shared" si="4"/>
        <v>#DIV/0!</v>
      </c>
      <c r="J42" s="2" t="e">
        <f t="shared" si="4"/>
        <v>#DIV/0!</v>
      </c>
      <c r="K42" s="2" t="e">
        <f t="shared" si="4"/>
        <v>#DIV/0!</v>
      </c>
      <c r="L42" s="2" t="e">
        <f t="shared" si="4"/>
        <v>#DIV/0!</v>
      </c>
      <c r="M42" s="2" t="e">
        <f t="shared" si="4"/>
        <v>#DIV/0!</v>
      </c>
      <c r="N42" s="2" t="e">
        <f t="shared" si="4"/>
        <v>#DIV/0!</v>
      </c>
      <c r="O42" s="2" t="e">
        <f t="shared" si="4"/>
        <v>#DIV/0!</v>
      </c>
      <c r="P42" s="2" t="e">
        <f t="shared" si="4"/>
        <v>#DIV/0!</v>
      </c>
      <c r="Q42" s="2" t="e">
        <f t="shared" si="4"/>
        <v>#DIV/0!</v>
      </c>
      <c r="R42" s="2" t="e">
        <f t="shared" si="4"/>
        <v>#DIV/0!</v>
      </c>
      <c r="S42" s="2" t="e">
        <f t="shared" si="4"/>
        <v>#DIV/0!</v>
      </c>
      <c r="T42" s="2" t="e">
        <f t="shared" si="4"/>
        <v>#DIV/0!</v>
      </c>
      <c r="U42" s="2" t="e">
        <f t="shared" si="4"/>
        <v>#DIV/0!</v>
      </c>
      <c r="V42" s="2" t="e">
        <f t="shared" si="4"/>
        <v>#DIV/0!</v>
      </c>
      <c r="W42" s="2" t="e">
        <f t="shared" si="4"/>
        <v>#DIV/0!</v>
      </c>
      <c r="X42" s="2" t="e">
        <f t="shared" si="4"/>
        <v>#DIV/0!</v>
      </c>
      <c r="Y42" s="2" t="e">
        <f t="shared" si="4"/>
        <v>#DIV/0!</v>
      </c>
      <c r="Z42" s="18" t="e">
        <f t="shared" si="4"/>
        <v>#DIV/0!</v>
      </c>
    </row>
    <row r="43" spans="1:31" x14ac:dyDescent="0.35">
      <c r="A43" s="4" t="s">
        <v>354</v>
      </c>
      <c r="C43" s="43">
        <f t="shared" ref="C43:Z43" si="5">+C35/$Z35</f>
        <v>4.9428953573002976E-2</v>
      </c>
      <c r="D43" s="2">
        <f t="shared" si="5"/>
        <v>0.36376494803534393</v>
      </c>
      <c r="E43" s="2">
        <f t="shared" si="5"/>
        <v>3.3523497093105581E-5</v>
      </c>
      <c r="F43" s="2">
        <f t="shared" si="5"/>
        <v>9.2385653019701184E-7</v>
      </c>
      <c r="G43" s="2">
        <f t="shared" si="5"/>
        <v>1.3944079892821292E-2</v>
      </c>
      <c r="H43" s="2">
        <f t="shared" si="5"/>
        <v>9.9991132955959322E-2</v>
      </c>
      <c r="I43" s="2">
        <f t="shared" si="5"/>
        <v>0.11083756895322359</v>
      </c>
      <c r="J43" s="2">
        <f t="shared" si="5"/>
        <v>6.3970404338985778E-2</v>
      </c>
      <c r="K43" s="2">
        <f t="shared" si="5"/>
        <v>1.0855218474438979E-2</v>
      </c>
      <c r="L43" s="2">
        <f t="shared" si="5"/>
        <v>4.3971130241640087E-2</v>
      </c>
      <c r="M43" s="2">
        <f t="shared" si="5"/>
        <v>6.3714450064015618E-2</v>
      </c>
      <c r="N43" s="2">
        <f t="shared" si="5"/>
        <v>4.8771944179816909E-2</v>
      </c>
      <c r="O43" s="2">
        <f t="shared" si="5"/>
        <v>2.516707840099193E-2</v>
      </c>
      <c r="P43" s="2">
        <f t="shared" si="5"/>
        <v>6.985428989560924E-2</v>
      </c>
      <c r="Q43" s="2">
        <f t="shared" si="5"/>
        <v>2.1428621314038877E-2</v>
      </c>
      <c r="R43" s="2">
        <f t="shared" si="5"/>
        <v>6.0495562178860237E-3</v>
      </c>
      <c r="S43" s="2">
        <f t="shared" si="5"/>
        <v>5.6943815568651004E-4</v>
      </c>
      <c r="T43" s="2">
        <f t="shared" si="5"/>
        <v>1.2802348801189839E-3</v>
      </c>
      <c r="U43" s="2">
        <f t="shared" si="5"/>
        <v>4.7272594340973025E-3</v>
      </c>
      <c r="V43" s="2">
        <f t="shared" si="5"/>
        <v>1.63924363869933E-3</v>
      </c>
      <c r="W43" s="2">
        <f t="shared" si="5"/>
        <v>0.52716356181075075</v>
      </c>
      <c r="X43" s="2">
        <f t="shared" si="5"/>
        <v>0.34212071625212093</v>
      </c>
      <c r="Y43" s="2">
        <f t="shared" si="5"/>
        <v>0.13071572193712819</v>
      </c>
      <c r="Z43" s="18">
        <f t="shared" si="5"/>
        <v>1</v>
      </c>
    </row>
    <row r="44" spans="1:31" s="15" customFormat="1" x14ac:dyDescent="0.35">
      <c r="A44" s="3" t="s">
        <v>425</v>
      </c>
      <c r="C44" s="42">
        <f t="shared" ref="C44:Z44" si="6">+C36/$Z36</f>
        <v>0.12870814939203942</v>
      </c>
      <c r="D44" s="42">
        <f t="shared" si="6"/>
        <v>0.10943207940921872</v>
      </c>
      <c r="E44" s="42">
        <f t="shared" si="6"/>
        <v>8.5444063012116683E-2</v>
      </c>
      <c r="F44" s="42">
        <f t="shared" si="6"/>
        <v>6.9200936851626121E-2</v>
      </c>
      <c r="G44" s="42">
        <f t="shared" si="6"/>
        <v>1.566447278456861E-2</v>
      </c>
      <c r="H44" s="42">
        <f t="shared" si="6"/>
        <v>0.28829348138278532</v>
      </c>
      <c r="I44" s="42">
        <f t="shared" si="6"/>
        <v>8.9981237528245842E-2</v>
      </c>
      <c r="J44" s="42">
        <f t="shared" si="6"/>
        <v>3.4232042277399059E-2</v>
      </c>
      <c r="K44" s="42">
        <f t="shared" si="6"/>
        <v>4.0933162046434676E-3</v>
      </c>
      <c r="L44" s="42">
        <f t="shared" si="6"/>
        <v>2.0418786062878898E-2</v>
      </c>
      <c r="M44" s="42">
        <f t="shared" si="6"/>
        <v>4.9243259327489498E-2</v>
      </c>
      <c r="N44" s="42">
        <f t="shared" si="6"/>
        <v>2.0597697083089343E-2</v>
      </c>
      <c r="O44" s="42">
        <f t="shared" si="6"/>
        <v>1.6162034084016648E-3</v>
      </c>
      <c r="P44" s="42">
        <f t="shared" si="6"/>
        <v>3.9333609847429993E-2</v>
      </c>
      <c r="Q44" s="42">
        <f t="shared" si="6"/>
        <v>7.9416244185893017E-3</v>
      </c>
      <c r="R44" s="42">
        <f t="shared" si="6"/>
        <v>1.0803760827999522E-2</v>
      </c>
      <c r="S44" s="42">
        <f t="shared" si="6"/>
        <v>2.0251325008266274E-3</v>
      </c>
      <c r="T44" s="42">
        <f t="shared" si="6"/>
        <v>1.398945533415607E-2</v>
      </c>
      <c r="U44" s="42">
        <f t="shared" si="6"/>
        <v>6.4673453661979212E-3</v>
      </c>
      <c r="V44" s="42">
        <f t="shared" si="6"/>
        <v>2.5133469802979115E-3</v>
      </c>
      <c r="W44" s="42">
        <f t="shared" si="6"/>
        <v>0.69674318283235492</v>
      </c>
      <c r="X44" s="42">
        <f t="shared" si="6"/>
        <v>0.2185663384837461</v>
      </c>
      <c r="Y44" s="42">
        <f t="shared" si="6"/>
        <v>8.469047868389902E-2</v>
      </c>
      <c r="Z44" s="15">
        <f t="shared" si="6"/>
        <v>1</v>
      </c>
    </row>
    <row r="45" spans="1:31" s="15" customFormat="1" x14ac:dyDescent="0.35">
      <c r="A45" s="3" t="s">
        <v>426</v>
      </c>
      <c r="C45" s="42">
        <f t="shared" ref="C45:Z45" si="7">+C37/$Z37</f>
        <v>0.12786071229109758</v>
      </c>
      <c r="D45" s="42">
        <f t="shared" si="7"/>
        <v>0.10841601501251688</v>
      </c>
      <c r="E45" s="42">
        <f t="shared" si="7"/>
        <v>8.6683745340317128E-2</v>
      </c>
      <c r="F45" s="42">
        <f t="shared" si="7"/>
        <v>7.019128355619593E-2</v>
      </c>
      <c r="G45" s="42">
        <f t="shared" si="7"/>
        <v>1.5887520418677435E-2</v>
      </c>
      <c r="H45" s="42">
        <f t="shared" si="7"/>
        <v>0.29346976820569981</v>
      </c>
      <c r="I45" s="42">
        <f t="shared" si="7"/>
        <v>8.7128651232180387E-2</v>
      </c>
      <c r="J45" s="42">
        <f t="shared" si="7"/>
        <v>3.2559713731242751E-2</v>
      </c>
      <c r="K45" s="42">
        <f t="shared" si="7"/>
        <v>4.3481378318969933E-3</v>
      </c>
      <c r="L45" s="42">
        <f t="shared" si="7"/>
        <v>2.0737108444303945E-2</v>
      </c>
      <c r="M45" s="42">
        <f t="shared" si="7"/>
        <v>4.8421449689878868E-2</v>
      </c>
      <c r="N45" s="42">
        <f t="shared" si="7"/>
        <v>1.9461197237489406E-2</v>
      </c>
      <c r="O45" s="42">
        <f t="shared" si="7"/>
        <v>1.6573228281158978E-3</v>
      </c>
      <c r="P45" s="42">
        <f t="shared" si="7"/>
        <v>4.0075721537240067E-2</v>
      </c>
      <c r="Q45" s="42">
        <f t="shared" si="7"/>
        <v>7.7211994086155691E-3</v>
      </c>
      <c r="R45" s="42">
        <f t="shared" si="7"/>
        <v>1.0471151552597958E-2</v>
      </c>
      <c r="S45" s="42">
        <f t="shared" si="7"/>
        <v>2.0128367162318408E-3</v>
      </c>
      <c r="T45" s="42">
        <f t="shared" si="7"/>
        <v>1.3950562740838817E-2</v>
      </c>
      <c r="U45" s="42">
        <f t="shared" si="7"/>
        <v>6.4786138584253953E-3</v>
      </c>
      <c r="V45" s="42">
        <f t="shared" si="7"/>
        <v>2.4672883664374635E-3</v>
      </c>
      <c r="W45" s="42">
        <f t="shared" si="7"/>
        <v>0.70250904482450482</v>
      </c>
      <c r="X45" s="42">
        <f t="shared" si="7"/>
        <v>0.21265625816699235</v>
      </c>
      <c r="Y45" s="42">
        <f t="shared" si="7"/>
        <v>8.4834697008503018E-2</v>
      </c>
      <c r="Z45" s="15">
        <f t="shared" si="7"/>
        <v>1</v>
      </c>
    </row>
    <row r="46" spans="1:31" s="18" customFormat="1" x14ac:dyDescent="0.35">
      <c r="A46" s="1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31" s="18" customFormat="1" x14ac:dyDescent="0.35">
      <c r="A47" s="17" t="s">
        <v>351</v>
      </c>
      <c r="C47" s="2">
        <f t="shared" ref="C47:Z47" si="8">+C39/$Z39</f>
        <v>0.12870814939203942</v>
      </c>
      <c r="D47" s="2">
        <f t="shared" si="8"/>
        <v>0.10943207940921872</v>
      </c>
      <c r="E47" s="2">
        <f t="shared" si="8"/>
        <v>8.5444063012116683E-2</v>
      </c>
      <c r="F47" s="2">
        <f t="shared" si="8"/>
        <v>6.9200936851626121E-2</v>
      </c>
      <c r="G47" s="2">
        <f t="shared" si="8"/>
        <v>1.566447278456861E-2</v>
      </c>
      <c r="H47" s="2">
        <f t="shared" si="8"/>
        <v>0.28829348138278532</v>
      </c>
      <c r="I47" s="2">
        <f t="shared" si="8"/>
        <v>8.9981237528245842E-2</v>
      </c>
      <c r="J47" s="2">
        <f t="shared" si="8"/>
        <v>3.4232042277399059E-2</v>
      </c>
      <c r="K47" s="2">
        <f t="shared" si="8"/>
        <v>4.0933162046434676E-3</v>
      </c>
      <c r="L47" s="2">
        <f t="shared" si="8"/>
        <v>2.0418786062878898E-2</v>
      </c>
      <c r="M47" s="2">
        <f t="shared" si="8"/>
        <v>4.9243259327489498E-2</v>
      </c>
      <c r="N47" s="2">
        <f t="shared" si="8"/>
        <v>2.0597697083089343E-2</v>
      </c>
      <c r="O47" s="2">
        <f t="shared" si="8"/>
        <v>1.6162034084016648E-3</v>
      </c>
      <c r="P47" s="2">
        <f t="shared" si="8"/>
        <v>3.9333609847429993E-2</v>
      </c>
      <c r="Q47" s="2">
        <f t="shared" si="8"/>
        <v>7.9416244185893017E-3</v>
      </c>
      <c r="R47" s="2">
        <f t="shared" si="8"/>
        <v>1.0803760827999522E-2</v>
      </c>
      <c r="S47" s="2">
        <f t="shared" si="8"/>
        <v>2.0251325008266274E-3</v>
      </c>
      <c r="T47" s="2">
        <f t="shared" si="8"/>
        <v>1.398945533415607E-2</v>
      </c>
      <c r="U47" s="2">
        <f t="shared" si="8"/>
        <v>6.4673453661979212E-3</v>
      </c>
      <c r="V47" s="2">
        <f t="shared" si="8"/>
        <v>2.5133469802979115E-3</v>
      </c>
      <c r="W47" s="2">
        <f t="shared" si="8"/>
        <v>0.69674318283235492</v>
      </c>
      <c r="X47" s="2">
        <f t="shared" si="8"/>
        <v>0.2185663384837461</v>
      </c>
      <c r="Y47" s="2">
        <f t="shared" si="8"/>
        <v>8.469047868389902E-2</v>
      </c>
      <c r="Z47" s="18">
        <f t="shared" si="8"/>
        <v>1</v>
      </c>
    </row>
    <row r="48" spans="1:31" x14ac:dyDescent="0.35">
      <c r="A48" s="6" t="s">
        <v>424</v>
      </c>
      <c r="W48"/>
      <c r="X48"/>
      <c r="Y48"/>
    </row>
    <row r="49" spans="1:26" x14ac:dyDescent="0.35">
      <c r="A49" t="s">
        <v>383</v>
      </c>
      <c r="C49" s="19">
        <f t="shared" ref="C49:Z49" si="9">+C7/C$36</f>
        <v>7.5658802020919111E-2</v>
      </c>
      <c r="D49" s="19">
        <f t="shared" si="9"/>
        <v>0.50419790574125856</v>
      </c>
      <c r="E49" s="19">
        <f t="shared" si="9"/>
        <v>0.85164315585194394</v>
      </c>
      <c r="F49" s="19">
        <f t="shared" si="9"/>
        <v>0.85286640189897323</v>
      </c>
      <c r="G49" s="19">
        <f t="shared" si="9"/>
        <v>9.3869265411713074E-2</v>
      </c>
      <c r="H49" s="19">
        <f t="shared" si="9"/>
        <v>0.32359177548475304</v>
      </c>
      <c r="I49" s="19">
        <f t="shared" si="9"/>
        <v>0.76851651821118638</v>
      </c>
      <c r="J49" s="19">
        <f t="shared" si="9"/>
        <v>0.68845497414864332</v>
      </c>
      <c r="K49" s="19">
        <f t="shared" si="9"/>
        <v>0.65640146058622895</v>
      </c>
      <c r="L49" s="19">
        <f t="shared" si="9"/>
        <v>0.11311605643597553</v>
      </c>
      <c r="M49" s="19">
        <f t="shared" si="9"/>
        <v>8.6668346162312601E-2</v>
      </c>
      <c r="N49" s="19">
        <f t="shared" si="9"/>
        <v>0.68268015999311527</v>
      </c>
      <c r="O49" s="19">
        <f t="shared" si="9"/>
        <v>0.94147521316979521</v>
      </c>
      <c r="P49" s="19">
        <f t="shared" si="9"/>
        <v>0.84368884191030868</v>
      </c>
      <c r="Q49" s="19">
        <f t="shared" si="9"/>
        <v>0.20708300752543435</v>
      </c>
      <c r="R49" s="19">
        <f t="shared" si="9"/>
        <v>0.77019781586199865</v>
      </c>
      <c r="S49" s="19">
        <f t="shared" si="9"/>
        <v>7.2177079751574127E-2</v>
      </c>
      <c r="T49" s="19">
        <f t="shared" si="9"/>
        <v>4.4879546546408744E-2</v>
      </c>
      <c r="U49" s="19">
        <f t="shared" si="9"/>
        <v>4.6929887203147939E-2</v>
      </c>
      <c r="V49" s="19">
        <f t="shared" si="9"/>
        <v>0.27330715090256885</v>
      </c>
      <c r="W49" s="19">
        <f t="shared" si="9"/>
        <v>0.41831790304049588</v>
      </c>
      <c r="X49" s="19">
        <f t="shared" si="9"/>
        <v>0.53093861677631393</v>
      </c>
      <c r="Y49" s="19">
        <f t="shared" si="9"/>
        <v>0.54831414847665616</v>
      </c>
      <c r="Z49" s="19">
        <f t="shared" si="9"/>
        <v>0.45394244433225778</v>
      </c>
    </row>
    <row r="50" spans="1:26" x14ac:dyDescent="0.35">
      <c r="A50" t="s">
        <v>336</v>
      </c>
      <c r="C50" s="19">
        <f t="shared" ref="C50:Z50" si="10">+C19/C$36</f>
        <v>0.8850742001676597</v>
      </c>
      <c r="D50" s="19">
        <f t="shared" si="10"/>
        <v>0.38971281840305544</v>
      </c>
      <c r="E50" s="19">
        <f t="shared" si="10"/>
        <v>0.13581343069776677</v>
      </c>
      <c r="F50" s="19">
        <f t="shared" si="10"/>
        <v>0.13326404805671541</v>
      </c>
      <c r="G50" s="19">
        <f t="shared" si="10"/>
        <v>0.88875498149104259</v>
      </c>
      <c r="H50" s="19">
        <f t="shared" si="10"/>
        <v>0.58243856567939956</v>
      </c>
      <c r="I50" s="19">
        <f t="shared" si="10"/>
        <v>0.15145190614670379</v>
      </c>
      <c r="J50" s="19">
        <f t="shared" si="10"/>
        <v>0.20012764754220139</v>
      </c>
      <c r="K50" s="19">
        <f t="shared" si="10"/>
        <v>0.33719330008720483</v>
      </c>
      <c r="L50" s="19">
        <f t="shared" si="10"/>
        <v>0.85427901868273559</v>
      </c>
      <c r="M50" s="19">
        <f t="shared" si="10"/>
        <v>0.83185819350029633</v>
      </c>
      <c r="N50" s="19">
        <f t="shared" si="10"/>
        <v>0.20431675536481914</v>
      </c>
      <c r="O50" s="19">
        <f t="shared" si="10"/>
        <v>4.0914445876130211E-2</v>
      </c>
      <c r="P50" s="19">
        <f t="shared" si="10"/>
        <v>0.13492368072841482</v>
      </c>
      <c r="Q50" s="19">
        <f t="shared" si="10"/>
        <v>0.70454746959311265</v>
      </c>
      <c r="R50" s="19">
        <f t="shared" si="10"/>
        <v>0.1466239447337071</v>
      </c>
      <c r="S50" s="19">
        <f t="shared" si="10"/>
        <v>0.88484083184892293</v>
      </c>
      <c r="T50" s="19">
        <f t="shared" si="10"/>
        <v>0.91854537076642895</v>
      </c>
      <c r="U50" s="19">
        <f t="shared" si="10"/>
        <v>0.92016556419858753</v>
      </c>
      <c r="V50" s="19">
        <f t="shared" si="10"/>
        <v>0.65962377271430339</v>
      </c>
      <c r="W50" s="19">
        <f t="shared" si="10"/>
        <v>0.51557722218941249</v>
      </c>
      <c r="X50" s="19">
        <f t="shared" si="10"/>
        <v>0.38649158567015351</v>
      </c>
      <c r="Y50" s="19">
        <f t="shared" si="10"/>
        <v>0.41094659898278857</v>
      </c>
      <c r="Z50" s="19">
        <f t="shared" si="10"/>
        <v>0.47850222970019068</v>
      </c>
    </row>
    <row r="51" spans="1:26" x14ac:dyDescent="0.35">
      <c r="A51" t="s">
        <v>332</v>
      </c>
      <c r="C51" s="19">
        <f t="shared" ref="C51:Z51" si="11">(C17+C18)/C$36</f>
        <v>1.8462197929174167E-3</v>
      </c>
      <c r="D51" s="19">
        <f t="shared" si="11"/>
        <v>5.2925133477402998E-2</v>
      </c>
      <c r="E51" s="19">
        <f t="shared" si="11"/>
        <v>6.8250340727567136E-6</v>
      </c>
      <c r="F51" s="19">
        <f t="shared" si="11"/>
        <v>4.6592592718307273E-4</v>
      </c>
      <c r="G51" s="19">
        <f t="shared" si="11"/>
        <v>4.6448905819304514E-3</v>
      </c>
      <c r="H51" s="19">
        <f t="shared" si="11"/>
        <v>8.3260353544362994E-2</v>
      </c>
      <c r="I51" s="19">
        <f t="shared" si="11"/>
        <v>2.2228493413599896E-2</v>
      </c>
      <c r="J51" s="19">
        <f t="shared" si="11"/>
        <v>3.6685995470837111E-2</v>
      </c>
      <c r="K51" s="19">
        <f t="shared" si="11"/>
        <v>3.6851386523770686E-2</v>
      </c>
      <c r="L51" s="19">
        <f t="shared" si="11"/>
        <v>1.3989759769880495E-2</v>
      </c>
      <c r="M51" s="19">
        <f t="shared" si="11"/>
        <v>3.5456236248470163E-2</v>
      </c>
      <c r="N51" s="19">
        <f t="shared" si="11"/>
        <v>1.8090633385081087E-2</v>
      </c>
      <c r="O51" s="19">
        <f t="shared" si="11"/>
        <v>1.3155842298451704E-2</v>
      </c>
      <c r="P51" s="19">
        <f t="shared" si="11"/>
        <v>1.2605196857753822E-2</v>
      </c>
      <c r="Q51" s="19">
        <f t="shared" si="11"/>
        <v>2.4219138680156033E-2</v>
      </c>
      <c r="R51" s="19">
        <f t="shared" si="11"/>
        <v>2.1322949443494839E-2</v>
      </c>
      <c r="S51" s="19">
        <f t="shared" si="11"/>
        <v>7.9801478387715365E-3</v>
      </c>
      <c r="T51" s="19">
        <f t="shared" si="11"/>
        <v>6.5830339870658278E-3</v>
      </c>
      <c r="U51" s="19">
        <f t="shared" si="11"/>
        <v>8.7672445259422988E-3</v>
      </c>
      <c r="V51" s="19">
        <f t="shared" si="11"/>
        <v>1.5189076170685009E-2</v>
      </c>
      <c r="W51" s="19">
        <f t="shared" si="11"/>
        <v>4.325601498635899E-2</v>
      </c>
      <c r="X51" s="19">
        <f t="shared" si="11"/>
        <v>2.6587297231148693E-2</v>
      </c>
      <c r="Y51" s="19">
        <f t="shared" si="11"/>
        <v>1.349511672283436E-2</v>
      </c>
      <c r="Z51" s="19">
        <f t="shared" si="11"/>
        <v>3.7092329659382951E-2</v>
      </c>
    </row>
    <row r="52" spans="1:26" x14ac:dyDescent="0.35">
      <c r="A52" t="s">
        <v>331</v>
      </c>
      <c r="C52" s="19">
        <f t="shared" ref="C52:Z52" si="12">C16/C$36</f>
        <v>2.9916592816109502E-2</v>
      </c>
      <c r="D52" s="19">
        <f t="shared" si="12"/>
        <v>3.1451744113569734E-2</v>
      </c>
      <c r="E52" s="19">
        <f t="shared" si="12"/>
        <v>1.0281550695058435E-2</v>
      </c>
      <c r="F52" s="19">
        <f t="shared" si="12"/>
        <v>1.0551946421363262E-2</v>
      </c>
      <c r="G52" s="19">
        <f t="shared" si="12"/>
        <v>1.0648064263254901E-2</v>
      </c>
      <c r="H52" s="19">
        <f t="shared" si="12"/>
        <v>6.848954741793427E-3</v>
      </c>
      <c r="I52" s="19">
        <f t="shared" si="12"/>
        <v>5.4217850261930982E-2</v>
      </c>
      <c r="J52" s="19">
        <f t="shared" si="12"/>
        <v>7.0338557078685873E-2</v>
      </c>
      <c r="K52" s="19">
        <f t="shared" si="12"/>
        <v>-3.8474198659513202E-2</v>
      </c>
      <c r="L52" s="19">
        <f t="shared" si="12"/>
        <v>5.0994553107293408E-3</v>
      </c>
      <c r="M52" s="19">
        <f t="shared" si="12"/>
        <v>3.7044945096661952E-2</v>
      </c>
      <c r="N52" s="19">
        <f t="shared" si="12"/>
        <v>7.6120085465549353E-2</v>
      </c>
      <c r="O52" s="19">
        <f t="shared" si="12"/>
        <v>1.9423101976392292E-4</v>
      </c>
      <c r="P52" s="19">
        <f t="shared" si="12"/>
        <v>6.0699168610206106E-3</v>
      </c>
      <c r="Q52" s="19">
        <f t="shared" si="12"/>
        <v>5.1055818389842633E-2</v>
      </c>
      <c r="R52" s="19">
        <f t="shared" si="12"/>
        <v>5.4323524320030424E-2</v>
      </c>
      <c r="S52" s="19">
        <f t="shared" si="12"/>
        <v>3.0097494828345676E-2</v>
      </c>
      <c r="T52" s="19">
        <f t="shared" si="12"/>
        <v>2.7032854241895537E-2</v>
      </c>
      <c r="U52" s="19">
        <f t="shared" si="12"/>
        <v>2.2943939449748818E-2</v>
      </c>
      <c r="V52" s="19">
        <f t="shared" si="12"/>
        <v>3.9273355554020825E-2</v>
      </c>
      <c r="W52" s="19">
        <f t="shared" si="12"/>
        <v>1.5848517346958177E-2</v>
      </c>
      <c r="X52" s="19">
        <f t="shared" si="12"/>
        <v>4.8613028532972287E-2</v>
      </c>
      <c r="Y52" s="19">
        <f t="shared" si="12"/>
        <v>2.264304628324804E-2</v>
      </c>
      <c r="Z52" s="19">
        <f t="shared" si="12"/>
        <v>2.3585168497141012E-2</v>
      </c>
    </row>
    <row r="53" spans="1:26" x14ac:dyDescent="0.35">
      <c r="A53" t="s">
        <v>341</v>
      </c>
      <c r="C53" s="19">
        <f t="shared" ref="C53:Z53" si="13">C27/C$36</f>
        <v>4.09986279521615E-3</v>
      </c>
      <c r="D53" s="19">
        <f t="shared" si="13"/>
        <v>4.3738946800107991E-3</v>
      </c>
      <c r="E53" s="19">
        <f t="shared" si="13"/>
        <v>1.6891194982933289E-3</v>
      </c>
      <c r="F53" s="19">
        <f t="shared" si="13"/>
        <v>2.3534434232964441E-3</v>
      </c>
      <c r="G53" s="19">
        <f t="shared" si="13"/>
        <v>1.3939276587162446E-3</v>
      </c>
      <c r="H53" s="19">
        <f t="shared" si="13"/>
        <v>2.2464369907172327E-3</v>
      </c>
      <c r="I53" s="19">
        <f t="shared" si="13"/>
        <v>1.0753501506315267E-3</v>
      </c>
      <c r="J53" s="19">
        <f t="shared" si="13"/>
        <v>1.4840075827752975E-3</v>
      </c>
      <c r="K53" s="19">
        <f t="shared" si="13"/>
        <v>2.2655944056952635E-3</v>
      </c>
      <c r="L53" s="19">
        <f t="shared" si="13"/>
        <v>5.2880422363191367E-3</v>
      </c>
      <c r="M53" s="19">
        <f t="shared" si="13"/>
        <v>3.1004527903774571E-3</v>
      </c>
      <c r="N53" s="19">
        <f t="shared" si="13"/>
        <v>1.7522754634212217E-3</v>
      </c>
      <c r="O53" s="19">
        <f t="shared" si="13"/>
        <v>1.9197818661489364E-3</v>
      </c>
      <c r="P53" s="19">
        <f t="shared" si="13"/>
        <v>1.7373351923287081E-3</v>
      </c>
      <c r="Q53" s="19">
        <f t="shared" si="13"/>
        <v>2.0179413903260099E-3</v>
      </c>
      <c r="R53" s="19">
        <f t="shared" si="13"/>
        <v>4.3847454236393022E-3</v>
      </c>
      <c r="S53" s="19">
        <f t="shared" si="13"/>
        <v>2.4531650870913504E-3</v>
      </c>
      <c r="T53" s="19">
        <f t="shared" si="13"/>
        <v>1.2066542139331313E-3</v>
      </c>
      <c r="U53" s="19">
        <f t="shared" si="13"/>
        <v>6.7647959009995546E-4</v>
      </c>
      <c r="V53" s="19">
        <f t="shared" si="13"/>
        <v>4.9761866136593625E-3</v>
      </c>
      <c r="W53" s="19">
        <f t="shared" si="13"/>
        <v>2.8460761398828287E-3</v>
      </c>
      <c r="X53" s="19">
        <f t="shared" si="13"/>
        <v>2.0752527044644257E-3</v>
      </c>
      <c r="Y53" s="19">
        <f t="shared" si="13"/>
        <v>2.0494184129063457E-3</v>
      </c>
      <c r="Z53" s="19">
        <f t="shared" si="13"/>
        <v>2.6101307597411008E-3</v>
      </c>
    </row>
    <row r="54" spans="1:26" x14ac:dyDescent="0.35">
      <c r="A54" t="s">
        <v>384</v>
      </c>
      <c r="C54" s="19">
        <f t="shared" ref="C54:Z54" si="14">C13/C$36</f>
        <v>3.3591900096018989E-3</v>
      </c>
      <c r="D54" s="19">
        <f t="shared" si="14"/>
        <v>1.6947852322643179E-2</v>
      </c>
      <c r="E54" s="19">
        <f t="shared" si="14"/>
        <v>5.6587211442145379E-4</v>
      </c>
      <c r="F54" s="19">
        <f t="shared" si="14"/>
        <v>4.9823270353125542E-4</v>
      </c>
      <c r="G54" s="19">
        <f t="shared" si="14"/>
        <v>5.8425724212557201E-4</v>
      </c>
      <c r="H54" s="19">
        <f t="shared" si="14"/>
        <v>1.5731530403380958E-3</v>
      </c>
      <c r="I54" s="19">
        <f t="shared" si="14"/>
        <v>2.3651219858846239E-3</v>
      </c>
      <c r="J54" s="19">
        <f t="shared" si="14"/>
        <v>2.6892045315719095E-3</v>
      </c>
      <c r="K54" s="19">
        <f t="shared" si="14"/>
        <v>5.4508004708732584E-3</v>
      </c>
      <c r="L54" s="19">
        <f t="shared" si="14"/>
        <v>7.9745916906611668E-3</v>
      </c>
      <c r="M54" s="19">
        <f t="shared" si="14"/>
        <v>5.719769984254058E-3</v>
      </c>
      <c r="N54" s="19">
        <f t="shared" si="14"/>
        <v>1.6761821578839844E-2</v>
      </c>
      <c r="O54" s="19">
        <f t="shared" si="14"/>
        <v>5.1049112638521573E-4</v>
      </c>
      <c r="P54" s="19">
        <f t="shared" si="14"/>
        <v>7.6631890518304732E-4</v>
      </c>
      <c r="Q54" s="19">
        <f t="shared" si="14"/>
        <v>1.0759523195513411E-2</v>
      </c>
      <c r="R54" s="19">
        <f t="shared" si="14"/>
        <v>3.0812148084818124E-3</v>
      </c>
      <c r="S54" s="19">
        <f t="shared" si="14"/>
        <v>2.4182356149342285E-3</v>
      </c>
      <c r="T54" s="19">
        <f t="shared" si="14"/>
        <v>1.7417854555188122E-3</v>
      </c>
      <c r="U54" s="19">
        <f t="shared" si="14"/>
        <v>4.3098438873775339E-4</v>
      </c>
      <c r="V54" s="19">
        <f t="shared" si="14"/>
        <v>7.5538094684694601E-3</v>
      </c>
      <c r="W54" s="19">
        <f t="shared" si="14"/>
        <v>4.0653491149150968E-3</v>
      </c>
      <c r="X54" s="19">
        <f t="shared" si="14"/>
        <v>5.1102651295576226E-3</v>
      </c>
      <c r="Y54" s="19">
        <f t="shared" si="14"/>
        <v>2.3702840735155091E-3</v>
      </c>
      <c r="Z54" s="19">
        <f t="shared" si="14"/>
        <v>4.150176712502068E-3</v>
      </c>
    </row>
    <row r="55" spans="1:26" x14ac:dyDescent="0.35">
      <c r="A55" t="s">
        <v>382</v>
      </c>
      <c r="C55" s="19">
        <f t="shared" ref="C55:Z55" si="15">+SUM(C49:C54)</f>
        <v>0.9999548676024238</v>
      </c>
      <c r="D55" s="19">
        <f t="shared" si="15"/>
        <v>0.99960934873794083</v>
      </c>
      <c r="E55" s="19">
        <f t="shared" si="15"/>
        <v>0.99999995389155671</v>
      </c>
      <c r="F55" s="19">
        <f t="shared" si="15"/>
        <v>0.99999999843106269</v>
      </c>
      <c r="G55" s="19">
        <f t="shared" si="15"/>
        <v>0.99989538664878275</v>
      </c>
      <c r="H55" s="19">
        <f t="shared" si="15"/>
        <v>0.99995923948136445</v>
      </c>
      <c r="I55" s="19">
        <f t="shared" si="15"/>
        <v>0.99985524016993721</v>
      </c>
      <c r="J55" s="19">
        <f t="shared" si="15"/>
        <v>0.99978038635471489</v>
      </c>
      <c r="K55" s="19">
        <f t="shared" si="15"/>
        <v>0.99968834341425972</v>
      </c>
      <c r="L55" s="19">
        <f t="shared" si="15"/>
        <v>0.99974692412630128</v>
      </c>
      <c r="M55" s="19">
        <f t="shared" si="15"/>
        <v>0.99984794378237241</v>
      </c>
      <c r="N55" s="19">
        <f t="shared" si="15"/>
        <v>0.99972173125082608</v>
      </c>
      <c r="O55" s="19">
        <f t="shared" si="15"/>
        <v>0.99817000535667522</v>
      </c>
      <c r="P55" s="19">
        <f t="shared" si="15"/>
        <v>0.9997912904550097</v>
      </c>
      <c r="Q55" s="19">
        <f t="shared" si="15"/>
        <v>0.9996828987743851</v>
      </c>
      <c r="R55" s="19">
        <f t="shared" si="15"/>
        <v>0.99993419459135213</v>
      </c>
      <c r="S55" s="19">
        <f t="shared" si="15"/>
        <v>0.99996695496963994</v>
      </c>
      <c r="T55" s="19">
        <f t="shared" si="15"/>
        <v>0.9999892452112511</v>
      </c>
      <c r="U55" s="19">
        <f t="shared" si="15"/>
        <v>0.99991409935626441</v>
      </c>
      <c r="V55" s="19">
        <f t="shared" si="15"/>
        <v>0.99992335142370692</v>
      </c>
      <c r="W55" s="19">
        <f t="shared" si="15"/>
        <v>0.99991108281802343</v>
      </c>
      <c r="X55" s="19">
        <f t="shared" si="15"/>
        <v>0.9998160460446105</v>
      </c>
      <c r="Y55" s="19">
        <f t="shared" si="15"/>
        <v>0.99981861295194907</v>
      </c>
      <c r="Z55" s="19">
        <f t="shared" si="15"/>
        <v>0.99988247966121557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E55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2" width="19.81640625" customWidth="1"/>
    <col min="3" max="3" width="9.54296875" bestFit="1" customWidth="1"/>
    <col min="23" max="24" width="11.26953125" style="39" customWidth="1"/>
    <col min="25" max="25" width="9.1796875" style="39"/>
    <col min="26" max="26" width="11.26953125" style="18" customWidth="1"/>
  </cols>
  <sheetData>
    <row r="1" spans="1:29" x14ac:dyDescent="0.35">
      <c r="A1" s="36" t="s">
        <v>307</v>
      </c>
      <c r="C1" t="s">
        <v>359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368</v>
      </c>
      <c r="K1" t="s">
        <v>358</v>
      </c>
      <c r="L1" t="s">
        <v>367</v>
      </c>
      <c r="M1" t="s">
        <v>452</v>
      </c>
      <c r="N1" t="s">
        <v>453</v>
      </c>
      <c r="O1" t="s">
        <v>441</v>
      </c>
      <c r="P1" t="s">
        <v>360</v>
      </c>
      <c r="Q1" t="s">
        <v>417</v>
      </c>
      <c r="R1" t="s">
        <v>418</v>
      </c>
      <c r="S1" t="s">
        <v>419</v>
      </c>
      <c r="T1" t="s">
        <v>420</v>
      </c>
      <c r="U1" t="s">
        <v>421</v>
      </c>
      <c r="V1" t="s">
        <v>422</v>
      </c>
      <c r="W1" s="39" t="s">
        <v>370</v>
      </c>
      <c r="X1" s="39" t="s">
        <v>443</v>
      </c>
      <c r="Y1" s="39" t="s">
        <v>442</v>
      </c>
      <c r="Z1" s="18" t="s">
        <v>369</v>
      </c>
      <c r="AA1" s="18"/>
      <c r="AB1" s="18"/>
      <c r="AC1" s="18"/>
    </row>
    <row r="2" spans="1:29" x14ac:dyDescent="0.35">
      <c r="A2" s="8" t="s">
        <v>308</v>
      </c>
      <c r="B2" s="8" t="s">
        <v>311</v>
      </c>
      <c r="C2" s="36" t="s">
        <v>411</v>
      </c>
      <c r="D2" s="36" t="s">
        <v>411</v>
      </c>
      <c r="E2" s="36" t="s">
        <v>411</v>
      </c>
      <c r="F2" s="36" t="s">
        <v>411</v>
      </c>
      <c r="G2" s="36" t="s">
        <v>411</v>
      </c>
      <c r="H2" s="36" t="s">
        <v>411</v>
      </c>
      <c r="I2" s="36" t="s">
        <v>411</v>
      </c>
      <c r="J2" s="36" t="s">
        <v>411</v>
      </c>
      <c r="K2" s="36" t="s">
        <v>411</v>
      </c>
      <c r="L2" s="36" t="s">
        <v>411</v>
      </c>
      <c r="M2" s="36" t="s">
        <v>411</v>
      </c>
      <c r="N2" s="36" t="s">
        <v>411</v>
      </c>
      <c r="O2" s="36" t="s">
        <v>411</v>
      </c>
      <c r="P2" s="36" t="s">
        <v>411</v>
      </c>
      <c r="Q2" s="36" t="s">
        <v>411</v>
      </c>
      <c r="R2" s="36" t="s">
        <v>411</v>
      </c>
      <c r="S2" s="36" t="s">
        <v>411</v>
      </c>
      <c r="T2" s="36" t="s">
        <v>411</v>
      </c>
      <c r="U2" s="36" t="s">
        <v>411</v>
      </c>
      <c r="V2" s="36" t="s">
        <v>411</v>
      </c>
      <c r="W2" s="40" t="s">
        <v>411</v>
      </c>
      <c r="X2" s="40" t="s">
        <v>411</v>
      </c>
      <c r="Y2" s="40" t="s">
        <v>411</v>
      </c>
      <c r="Z2" s="49" t="s">
        <v>411</v>
      </c>
      <c r="AA2" s="49"/>
    </row>
    <row r="3" spans="1:29" x14ac:dyDescent="0.35">
      <c r="A3" s="9" t="s">
        <v>312</v>
      </c>
      <c r="B3" s="9" t="s">
        <v>313</v>
      </c>
      <c r="C3" s="39">
        <f>+whea!$E167</f>
        <v>2.1807615971634721E-3</v>
      </c>
      <c r="D3" s="39">
        <f>+maiz!$E167</f>
        <v>3.5054408489046576E-2</v>
      </c>
      <c r="E3" s="39">
        <f>+sorg!$E167</f>
        <v>6.5071973578439881E-3</v>
      </c>
      <c r="F3" s="39">
        <f>+mill!$E167</f>
        <v>8.9827268761537848E-3</v>
      </c>
      <c r="G3" s="39">
        <f>+barl!$E167</f>
        <v>2.8546479615315402E-3</v>
      </c>
      <c r="H3" s="39">
        <f>+rice!$E167</f>
        <v>2.7143832335400336E-2</v>
      </c>
      <c r="I3" s="39">
        <f>+yams!$E167</f>
        <v>3.3656849188540691E-3</v>
      </c>
      <c r="J3" s="39">
        <f>+cass!$E167</f>
        <v>4.3260660870990557E-2</v>
      </c>
      <c r="K3" s="39">
        <f>+swpt!$E167</f>
        <v>2.7583571586803539E-3</v>
      </c>
      <c r="L3" s="39">
        <f>+pota!$E167</f>
        <v>3.0307056155079773E-3</v>
      </c>
      <c r="M3" s="39">
        <f>+Bana!$E167</f>
        <v>1.1294261039661756E-2</v>
      </c>
      <c r="N3" s="39">
        <f>+Plan!$E167</f>
        <v>1.4895780313745721E-2</v>
      </c>
      <c r="O3" s="39">
        <f>+soyb!$E167</f>
        <v>5.3083365290574659E-4</v>
      </c>
      <c r="P3" s="39">
        <f>+grnd!$E167</f>
        <v>3.7272043267891894E-2</v>
      </c>
      <c r="Q3" s="39">
        <f>+bean!$E167</f>
        <v>3.6330797470954228E-3</v>
      </c>
      <c r="R3" s="39">
        <f>+cowp!$E167</f>
        <v>1.8524913443549195E-3</v>
      </c>
      <c r="S3" s="39">
        <f>+lent!$E167</f>
        <v>6.1716747098620724E-5</v>
      </c>
      <c r="T3" s="39">
        <f>+chkp!$E167</f>
        <v>5.1274495483815395E-4</v>
      </c>
      <c r="U3" s="39">
        <f>+pigp!$E167</f>
        <v>5.236693530914062E-4</v>
      </c>
      <c r="V3" s="39">
        <f>+opul!$E167</f>
        <v>7.5796520442053756E-4</v>
      </c>
      <c r="W3" s="39">
        <f t="shared" ref="W3:W32" si="0">+SUM(C3,D3,E3,F3,G3,H3)</f>
        <v>8.2723574617139708E-2</v>
      </c>
      <c r="X3" s="39">
        <f t="shared" ref="X3:X32" si="1">+SUM(I3,L3,J3,K3,M3,N3)</f>
        <v>7.8605449917440437E-2</v>
      </c>
      <c r="Y3" s="39">
        <f t="shared" ref="Y3:Y32" si="2">+SUM(O3,Q3,P3,R3,S3,T3,U3,V3)</f>
        <v>4.5144544271696702E-2</v>
      </c>
      <c r="Z3" s="18">
        <f t="shared" ref="Z3:Z32" si="3">+SUM(W3,X3,Y3)</f>
        <v>0.20647356880627685</v>
      </c>
      <c r="AA3" s="39"/>
    </row>
    <row r="4" spans="1:29" x14ac:dyDescent="0.35">
      <c r="A4" s="9" t="s">
        <v>312</v>
      </c>
      <c r="B4" s="9" t="s">
        <v>316</v>
      </c>
      <c r="C4" s="39">
        <f>+whea!$E168</f>
        <v>1.107046090462996E-2</v>
      </c>
      <c r="D4" s="39">
        <f>+maiz!$E168</f>
        <v>2.8878693259244938E-2</v>
      </c>
      <c r="E4" s="39">
        <f>+sorg!$E168</f>
        <v>8.7131087035106376E-3</v>
      </c>
      <c r="F4" s="39">
        <f>+mill!$E168</f>
        <v>9.407194826395484E-3</v>
      </c>
      <c r="G4" s="39">
        <f>+barl!$E168</f>
        <v>2.2142254827713969E-3</v>
      </c>
      <c r="H4" s="39">
        <f>+rice!$E168</f>
        <v>5.4819763166871881E-3</v>
      </c>
      <c r="I4" s="39">
        <f>+yams!$E168</f>
        <v>1.2700682836283648E-3</v>
      </c>
      <c r="J4" s="39">
        <f>+cass!$E168</f>
        <v>2.7903225831382179E-3</v>
      </c>
      <c r="K4" s="39">
        <f>+swpt!$E168</f>
        <v>1.0059798083010447E-3</v>
      </c>
      <c r="L4" s="39">
        <f>+pota!$E168</f>
        <v>1.3209600101433472E-3</v>
      </c>
      <c r="M4" s="39">
        <f>+Bana!$E168</f>
        <v>2.3827090322003342E-3</v>
      </c>
      <c r="N4" s="39">
        <f>+Plan!$E168</f>
        <v>1.3968799075123828E-2</v>
      </c>
      <c r="O4" s="39">
        <f>+soyb!$E168</f>
        <v>5.864745839087701E-4</v>
      </c>
      <c r="P4" s="39">
        <f>+grnd!$E168</f>
        <v>2.9695043351772666E-3</v>
      </c>
      <c r="Q4" s="39">
        <f>+bean!$E168</f>
        <v>1.2460429629224824E-3</v>
      </c>
      <c r="R4" s="39">
        <f>+cowp!$E168</f>
        <v>1.9823079589018999E-4</v>
      </c>
      <c r="S4" s="39">
        <f>+lent!$E168</f>
        <v>2.410672448584033E-4</v>
      </c>
      <c r="T4" s="39">
        <f>+chkp!$E168</f>
        <v>9.3746602399268607E-4</v>
      </c>
      <c r="U4" s="39">
        <f>+pigp!$E168</f>
        <v>1.9580895418372949E-4</v>
      </c>
      <c r="V4" s="39">
        <f>+opul!$E168</f>
        <v>5.7866442261126402E-4</v>
      </c>
      <c r="W4" s="39">
        <f t="shared" si="0"/>
        <v>6.5765659493239606E-2</v>
      </c>
      <c r="X4" s="39">
        <f t="shared" si="1"/>
        <v>2.2738838792535139E-2</v>
      </c>
      <c r="Y4" s="39">
        <f t="shared" si="2"/>
        <v>6.9532593235447932E-3</v>
      </c>
      <c r="Z4" s="18">
        <f t="shared" si="3"/>
        <v>9.5457757609319543E-2</v>
      </c>
      <c r="AA4" s="39"/>
    </row>
    <row r="5" spans="1:29" x14ac:dyDescent="0.35">
      <c r="A5" s="9" t="s">
        <v>312</v>
      </c>
      <c r="B5" s="9" t="s">
        <v>320</v>
      </c>
      <c r="C5" s="39">
        <f>+whea!$E170</f>
        <v>3.4881458596925192E-3</v>
      </c>
      <c r="D5" s="39">
        <f>+maiz!$E170</f>
        <v>6.0626285198162759E-2</v>
      </c>
      <c r="E5" s="39">
        <f>+sorg!$E170</f>
        <v>1.1401848808008091E-3</v>
      </c>
      <c r="F5" s="39">
        <f>+mill!$E170</f>
        <v>1.1028993123487431E-3</v>
      </c>
      <c r="G5" s="39">
        <f>+barl!$E170</f>
        <v>3.8510568672684921E-3</v>
      </c>
      <c r="H5" s="39">
        <f>+rice!$E170</f>
        <v>3.0894505013070027E-2</v>
      </c>
      <c r="I5" s="39">
        <f>+yams!$E170</f>
        <v>9.2763395947854368E-4</v>
      </c>
      <c r="J5" s="39">
        <f>+cass!$E170</f>
        <v>9.5862708732100382E-3</v>
      </c>
      <c r="K5" s="39">
        <f>+swpt!$E170</f>
        <v>2.1788278819606173E-3</v>
      </c>
      <c r="L5" s="39">
        <f>+pota!$E170</f>
        <v>2.796228202442603E-3</v>
      </c>
      <c r="M5" s="39">
        <f>+Bana!$E170</f>
        <v>3.1021958367218774E-3</v>
      </c>
      <c r="N5" s="39">
        <f>+Plan!$E170</f>
        <v>5.4307965398542055E-3</v>
      </c>
      <c r="O5" s="39">
        <f>+soyb!$E170</f>
        <v>3.0552896555246169E-3</v>
      </c>
      <c r="P5" s="39">
        <f>+grnd!$E170</f>
        <v>7.3583510898262046E-3</v>
      </c>
      <c r="Q5" s="39">
        <f>+bean!$E170</f>
        <v>1.7797418587648277E-3</v>
      </c>
      <c r="R5" s="39">
        <f>+cowp!$E170</f>
        <v>4.8317158817656882E-4</v>
      </c>
      <c r="S5" s="39">
        <f>+lent!$E170</f>
        <v>6.4212014097503561E-5</v>
      </c>
      <c r="T5" s="39">
        <f>+chkp!$E170</f>
        <v>4.1031278666116088E-4</v>
      </c>
      <c r="U5" s="39">
        <f>+pigp!$E170</f>
        <v>4.5226633073879307E-4</v>
      </c>
      <c r="V5" s="39">
        <f>+opul!$E170</f>
        <v>6.7509354510379336E-4</v>
      </c>
      <c r="W5" s="39">
        <f t="shared" si="0"/>
        <v>0.10110307713134337</v>
      </c>
      <c r="X5" s="39">
        <f t="shared" si="1"/>
        <v>2.4021953293667884E-2</v>
      </c>
      <c r="Y5" s="39">
        <f t="shared" si="2"/>
        <v>1.427843886889347E-2</v>
      </c>
      <c r="Z5" s="18">
        <f t="shared" si="3"/>
        <v>0.13940346929390471</v>
      </c>
      <c r="AA5" s="39"/>
    </row>
    <row r="6" spans="1:29" x14ac:dyDescent="0.35">
      <c r="A6" s="9" t="s">
        <v>312</v>
      </c>
      <c r="B6" s="9" t="s">
        <v>321</v>
      </c>
      <c r="C6" s="39">
        <f>+whea!$E172</f>
        <v>3.9867907848119034E-2</v>
      </c>
      <c r="D6" s="39">
        <f>+maiz!$E172</f>
        <v>0.25160641135943451</v>
      </c>
      <c r="E6" s="39">
        <f>+sorg!$E172</f>
        <v>0.54418448576103728</v>
      </c>
      <c r="F6" s="39">
        <f>+mill!$E172</f>
        <v>0.43186538202689173</v>
      </c>
      <c r="G6" s="39">
        <f>+barl!$E172</f>
        <v>1.4176520797838995E-3</v>
      </c>
      <c r="H6" s="39">
        <f>+rice!$E172</f>
        <v>0.65998197025212824</v>
      </c>
      <c r="I6" s="39">
        <f>+yams!$E172</f>
        <v>0.54264284004301688</v>
      </c>
      <c r="J6" s="39">
        <f>+cass!$E172</f>
        <v>0.1405897493357568</v>
      </c>
      <c r="K6" s="39">
        <f>+swpt!$E172</f>
        <v>1.3290288880867893E-2</v>
      </c>
      <c r="L6" s="39">
        <f>+pota!$E172</f>
        <v>9.0935828344675465E-3</v>
      </c>
      <c r="M6" s="39">
        <f>+Bana!$E172</f>
        <v>7.8314680842533971E-3</v>
      </c>
      <c r="N6" s="39">
        <f>+Plan!$E172</f>
        <v>6.4334373513355803E-2</v>
      </c>
      <c r="O6" s="39">
        <f>+soyb!$E172</f>
        <v>6.4884832224576415E-3</v>
      </c>
      <c r="P6" s="39">
        <f>+grnd!$E172</f>
        <v>0.21708113563114576</v>
      </c>
      <c r="Q6" s="39">
        <f>+bean!$E172</f>
        <v>4.2849740609592181E-3</v>
      </c>
      <c r="R6" s="39">
        <f>+cowp!$E172</f>
        <v>6.3784552242201545E-2</v>
      </c>
      <c r="S6" s="39">
        <f>+lent!$E172</f>
        <v>4.1882523010402855E-4</v>
      </c>
      <c r="T6" s="39">
        <f>+chkp!$E172</f>
        <v>1.4487540615649502E-3</v>
      </c>
      <c r="U6" s="39">
        <f>+pigp!$E172</f>
        <v>9.7140259772093179E-4</v>
      </c>
      <c r="V6" s="39">
        <f>+opul!$E172</f>
        <v>2.6126416065828562E-3</v>
      </c>
      <c r="W6" s="39">
        <f t="shared" si="0"/>
        <v>1.9289238093273946</v>
      </c>
      <c r="X6" s="39">
        <f t="shared" si="1"/>
        <v>0.77778230269171833</v>
      </c>
      <c r="Y6" s="39">
        <f t="shared" si="2"/>
        <v>0.29709076865273693</v>
      </c>
      <c r="Z6" s="18">
        <f t="shared" si="3"/>
        <v>3.0037968806718496</v>
      </c>
      <c r="AA6" s="39"/>
    </row>
    <row r="7" spans="1:29" x14ac:dyDescent="0.35">
      <c r="A7" s="10" t="s">
        <v>352</v>
      </c>
      <c r="B7" s="10"/>
      <c r="C7" s="39">
        <f>+whea!$E173</f>
        <v>5.6607276209604984E-2</v>
      </c>
      <c r="D7" s="39">
        <f>+maiz!$E173</f>
        <v>0.37616579830588881</v>
      </c>
      <c r="E7" s="39">
        <f>+sorg!$E173</f>
        <v>0.5605449767031927</v>
      </c>
      <c r="F7" s="39">
        <f>+mill!$E173</f>
        <v>0.45135820304178975</v>
      </c>
      <c r="G7" s="39">
        <f>+barl!$E173</f>
        <v>1.033758239135533E-2</v>
      </c>
      <c r="H7" s="39">
        <f>+rice!$E173</f>
        <v>0.72350228391728577</v>
      </c>
      <c r="I7" s="39">
        <f>+yams!$E173</f>
        <v>0.54820622720497791</v>
      </c>
      <c r="J7" s="39">
        <f>+cass!$E173</f>
        <v>0.19622700366309562</v>
      </c>
      <c r="K7" s="39">
        <f>+swpt!$E173</f>
        <v>1.9233453729809911E-2</v>
      </c>
      <c r="L7" s="39">
        <f>+pota!$E173</f>
        <v>1.6241476662561476E-2</v>
      </c>
      <c r="M7" s="39">
        <f>+Bana!$E173</f>
        <v>2.4610633992837364E-2</v>
      </c>
      <c r="N7" s="39">
        <f>+Plan!$E173</f>
        <v>9.8629749442079556E-2</v>
      </c>
      <c r="O7" s="39">
        <f>+soyb!$E173</f>
        <v>1.0661081114796776E-2</v>
      </c>
      <c r="P7" s="39">
        <f>+grnd!$E173</f>
        <v>0.26468103432404111</v>
      </c>
      <c r="Q7" s="39">
        <f>+bean!$E173</f>
        <v>1.094383862974195E-2</v>
      </c>
      <c r="R7" s="39">
        <f>+cowp!$E173</f>
        <v>6.6318445970623224E-2</v>
      </c>
      <c r="S7" s="39">
        <f>+lent!$E173</f>
        <v>7.8582123615855617E-4</v>
      </c>
      <c r="T7" s="39">
        <f>+chkp!$E173</f>
        <v>3.3092778270569509E-3</v>
      </c>
      <c r="U7" s="39">
        <f>+pigp!$E173</f>
        <v>2.1431472357348606E-3</v>
      </c>
      <c r="V7" s="39">
        <f>+opul!$E173</f>
        <v>4.6243647787184514E-3</v>
      </c>
      <c r="W7" s="39">
        <f t="shared" si="0"/>
        <v>2.1785161205691175</v>
      </c>
      <c r="X7" s="39">
        <f t="shared" si="1"/>
        <v>0.90314854469536188</v>
      </c>
      <c r="Y7" s="39">
        <f t="shared" si="2"/>
        <v>0.36346701111687191</v>
      </c>
      <c r="Z7" s="18">
        <f t="shared" si="3"/>
        <v>3.4451316763813513</v>
      </c>
      <c r="AA7" s="41"/>
    </row>
    <row r="8" spans="1:29" x14ac:dyDescent="0.35">
      <c r="A8" s="9" t="s">
        <v>322</v>
      </c>
      <c r="B8" s="9" t="s">
        <v>323</v>
      </c>
      <c r="C8" s="39">
        <f>+whea!$E174</f>
        <v>1.0854401806333061E-6</v>
      </c>
      <c r="D8" s="39">
        <f>+maiz!$E174</f>
        <v>1.9326027246680211E-4</v>
      </c>
      <c r="E8" s="39">
        <f>+sorg!$E174</f>
        <v>1.7153836437549231E-7</v>
      </c>
      <c r="F8" s="39">
        <f>+mill!$E174</f>
        <v>0</v>
      </c>
      <c r="G8" s="39">
        <f>+barl!$E174</f>
        <v>5.6206225657831616E-7</v>
      </c>
      <c r="H8" s="39">
        <f>+rice!$E174</f>
        <v>5.2667689693903174E-5</v>
      </c>
      <c r="I8" s="39">
        <f>+yams!$E174</f>
        <v>4.4534440512917848E-5</v>
      </c>
      <c r="J8" s="39">
        <f>+cass!$E174</f>
        <v>2.0864208219462884E-5</v>
      </c>
      <c r="K8" s="39">
        <f>+swpt!$E174</f>
        <v>1.4365299285442314E-6</v>
      </c>
      <c r="L8" s="39">
        <f>+pota!$E174</f>
        <v>2.7769707665670105E-6</v>
      </c>
      <c r="M8" s="39">
        <f>+Bana!$E174</f>
        <v>2.7402511764863436E-6</v>
      </c>
      <c r="N8" s="39">
        <f>+Plan!$E174</f>
        <v>7.3574392847095814E-6</v>
      </c>
      <c r="O8" s="62">
        <f>+soyb!$E174</f>
        <v>1.181993688661613E-6</v>
      </c>
      <c r="P8" s="39">
        <f>+grnd!$E174</f>
        <v>1.8983259909896355E-6</v>
      </c>
      <c r="Q8" s="39">
        <f>+bean!$E174</f>
        <v>4.1858782892842578E-6</v>
      </c>
      <c r="R8" s="39">
        <f>+cowp!$E174</f>
        <v>1.0858606071962243E-5</v>
      </c>
      <c r="S8" s="39">
        <f>+lent!$E174</f>
        <v>1.6886755899543043E-8</v>
      </c>
      <c r="T8" s="39">
        <f>+chkp!$E174</f>
        <v>1.4157558016150164E-7</v>
      </c>
      <c r="U8" s="39">
        <f>+pigp!$E174</f>
        <v>7.2462008345038639E-7</v>
      </c>
      <c r="V8" s="39">
        <f>+opul!$E174</f>
        <v>3.0794661558132157E-7</v>
      </c>
      <c r="W8" s="39">
        <f t="shared" si="0"/>
        <v>2.477470029622924E-4</v>
      </c>
      <c r="X8" s="39">
        <f t="shared" si="1"/>
        <v>7.9709839888687887E-5</v>
      </c>
      <c r="Y8" s="39">
        <f t="shared" si="2"/>
        <v>1.9315833075990503E-5</v>
      </c>
      <c r="Z8" s="18">
        <f t="shared" si="3"/>
        <v>3.4677267592697077E-4</v>
      </c>
      <c r="AA8" s="39"/>
    </row>
    <row r="9" spans="1:29" x14ac:dyDescent="0.35">
      <c r="A9" s="9" t="s">
        <v>322</v>
      </c>
      <c r="B9" s="9" t="s">
        <v>324</v>
      </c>
      <c r="C9" s="39">
        <f>+whea!$E175</f>
        <v>7.9960346755225486E-5</v>
      </c>
      <c r="D9" s="39">
        <f>+maiz!$E175</f>
        <v>1.0806875672598796E-3</v>
      </c>
      <c r="E9" s="39">
        <f>+sorg!$E175</f>
        <v>6.0800332830884717E-6</v>
      </c>
      <c r="F9" s="39">
        <f>+mill!$E175</f>
        <v>5.2137196063205545E-6</v>
      </c>
      <c r="G9" s="39">
        <f>+barl!$E175</f>
        <v>2.6165216481777385E-6</v>
      </c>
      <c r="H9" s="39">
        <f>+rice!$E175</f>
        <v>1.2506109345679657E-4</v>
      </c>
      <c r="I9" s="39">
        <f>+yams!$E175</f>
        <v>6.8109458671890645E-6</v>
      </c>
      <c r="J9" s="39">
        <f>+cass!$E175</f>
        <v>5.3740321640688722E-6</v>
      </c>
      <c r="K9" s="39">
        <f>+swpt!$E175</f>
        <v>3.8445224348566943E-6</v>
      </c>
      <c r="L9" s="39">
        <f>+pota!$E175</f>
        <v>1.3026358322528148E-5</v>
      </c>
      <c r="M9" s="39">
        <f>+Bana!$E175</f>
        <v>2.3553305302749122E-5</v>
      </c>
      <c r="N9" s="39">
        <f>+Plan!$E175</f>
        <v>6.9386115084031188E-6</v>
      </c>
      <c r="O9" s="62">
        <f>+soyb!$E175</f>
        <v>2.3756489700176502E-6</v>
      </c>
      <c r="P9" s="39">
        <f>+grnd!$E175</f>
        <v>5.512989356822338E-6</v>
      </c>
      <c r="Q9" s="39">
        <f>+bean!$E175</f>
        <v>2.9436024772210803E-5</v>
      </c>
      <c r="R9" s="39">
        <f>+cowp!$E175</f>
        <v>6.9988123576549477E-7</v>
      </c>
      <c r="S9" s="39">
        <f>+lent!$E175</f>
        <v>5.4812930218327938E-7</v>
      </c>
      <c r="T9" s="39">
        <f>+chkp!$E175</f>
        <v>4.3050532166617625E-6</v>
      </c>
      <c r="U9" s="39">
        <f>+pigp!$E175</f>
        <v>3.7292122862563403E-7</v>
      </c>
      <c r="V9" s="39">
        <f>+opul!$E175</f>
        <v>2.1491838602431772E-6</v>
      </c>
      <c r="W9" s="39">
        <f t="shared" si="0"/>
        <v>1.2996192820094884E-3</v>
      </c>
      <c r="X9" s="39">
        <f t="shared" si="1"/>
        <v>5.9547775599795019E-5</v>
      </c>
      <c r="Y9" s="39">
        <f t="shared" si="2"/>
        <v>4.5399831942530135E-5</v>
      </c>
      <c r="Z9" s="18">
        <f t="shared" si="3"/>
        <v>1.4045668895518134E-3</v>
      </c>
      <c r="AA9" s="39"/>
    </row>
    <row r="10" spans="1:29" x14ac:dyDescent="0.35">
      <c r="A10" s="9" t="s">
        <v>322</v>
      </c>
      <c r="B10" s="9" t="s">
        <v>325</v>
      </c>
      <c r="C10" s="39">
        <f>+whea!$E176</f>
        <v>3.6988983348573794E-6</v>
      </c>
      <c r="D10" s="39">
        <f>+maiz!$E176</f>
        <v>1.1696331628581526E-4</v>
      </c>
      <c r="E10" s="39">
        <f>+sorg!$E176</f>
        <v>4.9947766375813611E-7</v>
      </c>
      <c r="F10" s="39">
        <f>+mill!$E176</f>
        <v>0</v>
      </c>
      <c r="G10" s="39">
        <f>+barl!$E176</f>
        <v>1.4130279609031303E-6</v>
      </c>
      <c r="H10" s="39">
        <f>+rice!$E176</f>
        <v>1.1951209239907322E-5</v>
      </c>
      <c r="I10" s="39">
        <f>+yams!$E176</f>
        <v>4.2817950404960535E-5</v>
      </c>
      <c r="J10" s="39">
        <f>+cass!$E176</f>
        <v>2.0411689597566632E-6</v>
      </c>
      <c r="K10" s="39">
        <f>+swpt!$E176</f>
        <v>3.2950861993869704E-6</v>
      </c>
      <c r="L10" s="39">
        <f>+pota!$E176</f>
        <v>2.8133452770314201E-5</v>
      </c>
      <c r="M10" s="39">
        <f>+Bana!$E176</f>
        <v>2.3718272868865563E-5</v>
      </c>
      <c r="N10" s="39">
        <f>+Plan!$E176</f>
        <v>1.9928680015548036E-4</v>
      </c>
      <c r="O10" s="62">
        <f>+soyb!$E176</f>
        <v>-8.0137206093220131E-7</v>
      </c>
      <c r="P10" s="39">
        <f>+grnd!$E176</f>
        <v>1.9775966470623526E-7</v>
      </c>
      <c r="Q10" s="39">
        <f>+bean!$E176</f>
        <v>3.1944528035398666E-7</v>
      </c>
      <c r="R10" s="39">
        <f>+cowp!$E176</f>
        <v>7.8654010418161874E-6</v>
      </c>
      <c r="S10" s="39">
        <f>+lent!$E176</f>
        <v>1.1593168867349937E-6</v>
      </c>
      <c r="T10" s="39">
        <f>+chkp!$E176</f>
        <v>2.1019550425163883E-6</v>
      </c>
      <c r="U10" s="39">
        <f>+pigp!$E176</f>
        <v>2.2586065346820162E-7</v>
      </c>
      <c r="V10" s="39">
        <f>+opul!$E176</f>
        <v>3.2576233701933524E-6</v>
      </c>
      <c r="W10" s="39">
        <f t="shared" si="0"/>
        <v>1.3452592948524122E-4</v>
      </c>
      <c r="X10" s="39">
        <f t="shared" si="1"/>
        <v>2.9929273135876429E-4</v>
      </c>
      <c r="Y10" s="39">
        <f t="shared" si="2"/>
        <v>1.4325989878857144E-5</v>
      </c>
      <c r="Z10" s="18">
        <f t="shared" si="3"/>
        <v>4.4814465072286262E-4</v>
      </c>
      <c r="AA10" s="39"/>
    </row>
    <row r="11" spans="1:29" x14ac:dyDescent="0.35">
      <c r="A11" s="9" t="s">
        <v>322</v>
      </c>
      <c r="B11" s="9" t="s">
        <v>326</v>
      </c>
      <c r="C11" s="39">
        <f>+whea!$E177</f>
        <v>8.2804538709275094E-5</v>
      </c>
      <c r="D11" s="39">
        <f>+maiz!$E177</f>
        <v>1.5161670212198718E-4</v>
      </c>
      <c r="E11" s="39">
        <f>+sorg!$E177</f>
        <v>1.8073544787743134E-5</v>
      </c>
      <c r="F11" s="39">
        <f>+mill!$E177</f>
        <v>0</v>
      </c>
      <c r="G11" s="39">
        <f>+barl!$E177</f>
        <v>2.0431924679769848E-6</v>
      </c>
      <c r="H11" s="39">
        <f>+rice!$E177</f>
        <v>8.0741178889970306E-5</v>
      </c>
      <c r="I11" s="39">
        <f>+yams!$E177</f>
        <v>9.5415636000164812E-5</v>
      </c>
      <c r="J11" s="39">
        <f>+cass!$E177</f>
        <v>5.1648966884589223E-5</v>
      </c>
      <c r="K11" s="39">
        <f>+swpt!$E177</f>
        <v>6.450161979247431E-6</v>
      </c>
      <c r="L11" s="39">
        <f>+pota!$E177</f>
        <v>5.8143884406852741E-5</v>
      </c>
      <c r="M11" s="39">
        <f>+Bana!$E177</f>
        <v>1.4324213995555452E-4</v>
      </c>
      <c r="N11" s="39">
        <f>+Plan!$E177</f>
        <v>3.1531619035184482E-5</v>
      </c>
      <c r="O11" s="62">
        <f>+soyb!$E177</f>
        <v>-7.6875154630436188E-8</v>
      </c>
      <c r="P11" s="39">
        <f>+grnd!$E177</f>
        <v>6.9163350157285388E-6</v>
      </c>
      <c r="Q11" s="39">
        <f>+bean!$E177</f>
        <v>4.3641843945082168E-6</v>
      </c>
      <c r="R11" s="39">
        <f>+cowp!$E177</f>
        <v>3.0683637782086821E-6</v>
      </c>
      <c r="S11" s="39">
        <f>+lent!$E177</f>
        <v>4.0747303017501942E-7</v>
      </c>
      <c r="T11" s="39">
        <f>+chkp!$E177</f>
        <v>1.8354413160790133E-6</v>
      </c>
      <c r="U11" s="39">
        <f>+pigp!$E177</f>
        <v>4.422019958091051E-7</v>
      </c>
      <c r="V11" s="39">
        <f>+opul!$E177</f>
        <v>5.024060859165525E-6</v>
      </c>
      <c r="W11" s="39">
        <f t="shared" si="0"/>
        <v>3.3527915697695266E-4</v>
      </c>
      <c r="X11" s="39">
        <f t="shared" si="1"/>
        <v>3.8643240826159324E-4</v>
      </c>
      <c r="Y11" s="39">
        <f t="shared" si="2"/>
        <v>2.1981185235043662E-5</v>
      </c>
      <c r="Z11" s="18">
        <f t="shared" si="3"/>
        <v>7.4369275047358964E-4</v>
      </c>
      <c r="AA11" s="39"/>
    </row>
    <row r="12" spans="1:29" x14ac:dyDescent="0.35">
      <c r="A12" s="9" t="s">
        <v>322</v>
      </c>
      <c r="B12" s="9" t="s">
        <v>327</v>
      </c>
      <c r="C12" s="39">
        <f>+whea!$E178</f>
        <v>1.8166707190762061E-5</v>
      </c>
      <c r="D12" s="39">
        <f>+maiz!$E178</f>
        <v>1.7791065851404986E-5</v>
      </c>
      <c r="E12" s="39">
        <f>+sorg!$E178</f>
        <v>1.1030989754352607E-6</v>
      </c>
      <c r="F12" s="39">
        <f>+mill!$E178</f>
        <v>6.2241330254679434E-6</v>
      </c>
      <c r="G12" s="39">
        <f>+barl!$E178</f>
        <v>2.1832184432670119E-7</v>
      </c>
      <c r="H12" s="39">
        <f>+rice!$E178</f>
        <v>1.3856095670772642E-6</v>
      </c>
      <c r="I12" s="39">
        <f>+yams!$E178</f>
        <v>5.2458722125530467E-7</v>
      </c>
      <c r="J12" s="39">
        <f>+cass!$E178</f>
        <v>1.6812359795270518E-7</v>
      </c>
      <c r="K12" s="39">
        <f>+swpt!$E178</f>
        <v>5.3610038992837752E-7</v>
      </c>
      <c r="L12" s="39">
        <f>+pota!$E178</f>
        <v>4.1891019700568389E-6</v>
      </c>
      <c r="M12" s="39">
        <f>+Bana!$E178</f>
        <v>8.1503025864576224E-7</v>
      </c>
      <c r="N12" s="39">
        <f>+Plan!$E178</f>
        <v>2.6204389234009132E-6</v>
      </c>
      <c r="O12" s="62">
        <f>+soyb!$E178</f>
        <v>-8.4265633715353206E-8</v>
      </c>
      <c r="P12" s="39">
        <f>+grnd!$E178</f>
        <v>6.4238142890778962E-7</v>
      </c>
      <c r="Q12" s="39">
        <f>+bean!$E178</f>
        <v>5.957686557081658E-8</v>
      </c>
      <c r="R12" s="39">
        <f>+cowp!$E178</f>
        <v>2.5499673412264662E-7</v>
      </c>
      <c r="S12" s="39">
        <f>+lent!$E178</f>
        <v>2.2076382602572665E-7</v>
      </c>
      <c r="T12" s="39">
        <f>+chkp!$E178</f>
        <v>1.2263639211637907E-6</v>
      </c>
      <c r="U12" s="39">
        <f>+pigp!$E178</f>
        <v>3.6749249080129486E-8</v>
      </c>
      <c r="V12" s="39">
        <f>+opul!$E178</f>
        <v>5.591392395700841E-7</v>
      </c>
      <c r="W12" s="39">
        <f t="shared" si="0"/>
        <v>4.4888936454474215E-5</v>
      </c>
      <c r="X12" s="39">
        <f t="shared" si="1"/>
        <v>8.8533823612399006E-6</v>
      </c>
      <c r="Y12" s="39">
        <f t="shared" si="2"/>
        <v>2.9157056307256309E-6</v>
      </c>
      <c r="Z12" s="18">
        <f t="shared" si="3"/>
        <v>5.6658024446439751E-5</v>
      </c>
      <c r="AA12" s="39"/>
    </row>
    <row r="13" spans="1:29" x14ac:dyDescent="0.35">
      <c r="A13" s="10" t="s">
        <v>322</v>
      </c>
      <c r="B13" s="10"/>
      <c r="C13" s="39">
        <f>+whea!$E179</f>
        <v>1.8571593117075333E-4</v>
      </c>
      <c r="D13" s="39">
        <f>+maiz!$E179</f>
        <v>1.5603189239858891E-3</v>
      </c>
      <c r="E13" s="39">
        <f>+sorg!$E179</f>
        <v>2.5927693074400494E-5</v>
      </c>
      <c r="F13" s="39">
        <f>+mill!$E179</f>
        <v>1.1437852631788499E-5</v>
      </c>
      <c r="G13" s="39">
        <f>+barl!$E179</f>
        <v>6.8531261779628715E-6</v>
      </c>
      <c r="H13" s="39">
        <f>+rice!$E179</f>
        <v>2.7180678084765464E-4</v>
      </c>
      <c r="I13" s="39">
        <f>+yams!$E179</f>
        <v>1.9010356000648756E-4</v>
      </c>
      <c r="J13" s="39">
        <f>+cass!$E179</f>
        <v>8.0096499825830342E-5</v>
      </c>
      <c r="K13" s="39">
        <f>+swpt!$E179</f>
        <v>1.5562400931963703E-5</v>
      </c>
      <c r="L13" s="39">
        <f>+pota!$E179</f>
        <v>1.0626976823631894E-4</v>
      </c>
      <c r="M13" s="39">
        <f>+Bana!$E179</f>
        <v>1.940689995623013E-4</v>
      </c>
      <c r="N13" s="39">
        <f>+Plan!$E179</f>
        <v>2.4773490890717847E-4</v>
      </c>
      <c r="O13" s="62">
        <f>+soyb!$E179</f>
        <v>2.5951298094012725E-6</v>
      </c>
      <c r="P13" s="39">
        <f>+grnd!$E179</f>
        <v>1.5167791457154538E-5</v>
      </c>
      <c r="Q13" s="39">
        <f>+bean!$E179</f>
        <v>3.8365109601928075E-5</v>
      </c>
      <c r="R13" s="39">
        <f>+cowp!$E179</f>
        <v>2.2747248861875254E-5</v>
      </c>
      <c r="S13" s="39">
        <f>+lent!$E179</f>
        <v>2.3525698010185621E-6</v>
      </c>
      <c r="T13" s="39">
        <f>+chkp!$E179</f>
        <v>9.6103890765824564E-6</v>
      </c>
      <c r="U13" s="39">
        <f>+pigp!$E179</f>
        <v>1.8023532104334566E-6</v>
      </c>
      <c r="V13" s="39">
        <f>+opul!$E179</f>
        <v>1.129795394475346E-5</v>
      </c>
      <c r="W13" s="39">
        <f t="shared" si="0"/>
        <v>2.0620603078884488E-3</v>
      </c>
      <c r="X13" s="39">
        <f t="shared" si="1"/>
        <v>8.3383613747008026E-4</v>
      </c>
      <c r="Y13" s="39">
        <f t="shared" si="2"/>
        <v>1.0393854576314707E-4</v>
      </c>
      <c r="Z13" s="18">
        <f t="shared" si="3"/>
        <v>2.9998349911216759E-3</v>
      </c>
      <c r="AA13" s="39"/>
    </row>
    <row r="14" spans="1:29" x14ac:dyDescent="0.35">
      <c r="A14" s="10" t="s">
        <v>328</v>
      </c>
      <c r="B14" s="10" t="s">
        <v>328</v>
      </c>
      <c r="C14" s="39">
        <f>+whea!$E180</f>
        <v>0</v>
      </c>
      <c r="D14" s="39">
        <f>+maiz!$E180</f>
        <v>0</v>
      </c>
      <c r="E14" s="39">
        <f>+sorg!$E180</f>
        <v>0</v>
      </c>
      <c r="F14" s="39">
        <f>+mill!$E180</f>
        <v>0</v>
      </c>
      <c r="G14" s="39">
        <f>+barl!$E180</f>
        <v>0</v>
      </c>
      <c r="H14" s="39">
        <f>+rice!$E180</f>
        <v>0</v>
      </c>
      <c r="I14" s="39">
        <f>+yams!$E180</f>
        <v>0</v>
      </c>
      <c r="J14" s="39">
        <f>+cass!$E180</f>
        <v>0</v>
      </c>
      <c r="K14" s="39">
        <f>+swpt!$E180</f>
        <v>0</v>
      </c>
      <c r="L14" s="39">
        <f>+pota!$E180</f>
        <v>0</v>
      </c>
      <c r="M14" s="39">
        <f>+Bana!$E180</f>
        <v>0</v>
      </c>
      <c r="N14" s="39">
        <f>+Plan!$E180</f>
        <v>0</v>
      </c>
      <c r="O14" s="62">
        <f>+soyb!$E180</f>
        <v>0</v>
      </c>
      <c r="P14" s="39">
        <f>+grnd!$E180</f>
        <v>0</v>
      </c>
      <c r="Q14" s="39">
        <f>+bean!$E180</f>
        <v>0</v>
      </c>
      <c r="R14" s="39">
        <f>+cowp!$E180</f>
        <v>0</v>
      </c>
      <c r="S14" s="39">
        <f>+lent!$E180</f>
        <v>0</v>
      </c>
      <c r="T14" s="39">
        <f>+chkp!$E180</f>
        <v>0</v>
      </c>
      <c r="U14" s="39">
        <f>+pigp!$E180</f>
        <v>0</v>
      </c>
      <c r="V14" s="39">
        <f>+opul!$E180</f>
        <v>0</v>
      </c>
      <c r="W14" s="39">
        <f t="shared" si="0"/>
        <v>0</v>
      </c>
      <c r="X14" s="39">
        <f t="shared" si="1"/>
        <v>0</v>
      </c>
      <c r="Y14" s="39">
        <f t="shared" si="2"/>
        <v>0</v>
      </c>
      <c r="Z14" s="18">
        <f t="shared" si="3"/>
        <v>0</v>
      </c>
      <c r="AA14" s="39"/>
    </row>
    <row r="15" spans="1:29" x14ac:dyDescent="0.35">
      <c r="A15" s="10" t="s">
        <v>329</v>
      </c>
      <c r="B15" s="10" t="s">
        <v>330</v>
      </c>
      <c r="C15" s="39">
        <f>+whea!$E181</f>
        <v>0</v>
      </c>
      <c r="D15" s="39">
        <f>+maiz!$E181</f>
        <v>0</v>
      </c>
      <c r="E15" s="39">
        <f>+sorg!$E181</f>
        <v>0</v>
      </c>
      <c r="F15" s="39">
        <f>+mill!$E181</f>
        <v>0</v>
      </c>
      <c r="G15" s="39">
        <f>+barl!$E181</f>
        <v>0</v>
      </c>
      <c r="H15" s="39">
        <f>+rice!$E181</f>
        <v>0</v>
      </c>
      <c r="I15" s="39">
        <f>+yams!$E181</f>
        <v>0</v>
      </c>
      <c r="J15" s="39">
        <f>+cass!$E181</f>
        <v>0</v>
      </c>
      <c r="K15" s="39">
        <f>+swpt!$E181</f>
        <v>0</v>
      </c>
      <c r="L15" s="39">
        <f>+pota!$E181</f>
        <v>0</v>
      </c>
      <c r="M15" s="39">
        <f>+Bana!$E181</f>
        <v>0</v>
      </c>
      <c r="N15" s="39">
        <f>+Plan!$E181</f>
        <v>0</v>
      </c>
      <c r="O15" s="62">
        <f>+soyb!$E181</f>
        <v>0</v>
      </c>
      <c r="P15" s="39">
        <f>+grnd!$E181</f>
        <v>0</v>
      </c>
      <c r="Q15" s="39">
        <f>+bean!$E181</f>
        <v>0</v>
      </c>
      <c r="R15" s="39">
        <f>+cowp!$E181</f>
        <v>0</v>
      </c>
      <c r="S15" s="39">
        <f>+lent!$E181</f>
        <v>0</v>
      </c>
      <c r="T15" s="39">
        <f>+chkp!$E181</f>
        <v>0</v>
      </c>
      <c r="U15" s="39">
        <f>+pigp!$E181</f>
        <v>0</v>
      </c>
      <c r="V15" s="39">
        <f>+opul!$E181</f>
        <v>0</v>
      </c>
      <c r="W15" s="39">
        <f t="shared" si="0"/>
        <v>0</v>
      </c>
      <c r="X15" s="39">
        <f t="shared" si="1"/>
        <v>0</v>
      </c>
      <c r="Y15" s="39">
        <f t="shared" si="2"/>
        <v>0</v>
      </c>
      <c r="Z15" s="18">
        <f t="shared" si="3"/>
        <v>0</v>
      </c>
      <c r="AA15" s="39"/>
    </row>
    <row r="16" spans="1:29" x14ac:dyDescent="0.35">
      <c r="A16" s="9" t="s">
        <v>329</v>
      </c>
      <c r="B16" s="9" t="s">
        <v>331</v>
      </c>
      <c r="C16" s="39">
        <f>+whea!$E182</f>
        <v>4.2687548132977764E-4</v>
      </c>
      <c r="D16" s="39">
        <f>+maiz!$E182</f>
        <v>3.8153553495044637E-4</v>
      </c>
      <c r="E16" s="39">
        <f>+sorg!$E182</f>
        <v>9.7393664971772952E-5</v>
      </c>
      <c r="F16" s="39">
        <f>+mill!$E182</f>
        <v>8.0953335466741377E-5</v>
      </c>
      <c r="G16" s="39">
        <f>+barl!$E182</f>
        <v>1.8490046087064463E-5</v>
      </c>
      <c r="H16" s="39">
        <f>+rice!$E182</f>
        <v>2.1888597283230963E-4</v>
      </c>
      <c r="I16" s="39">
        <f>+yams!$E182</f>
        <v>5.4084043481038909E-4</v>
      </c>
      <c r="J16" s="39">
        <f>+cass!$E182</f>
        <v>2.6693072806165124E-4</v>
      </c>
      <c r="K16" s="39">
        <f>+swpt!$E182</f>
        <v>-1.7461497422855877E-5</v>
      </c>
      <c r="L16" s="39">
        <f>+pota!$E182</f>
        <v>1.153633381844326E-5</v>
      </c>
      <c r="M16" s="39">
        <f>+Bana!$E182</f>
        <v>2.0222852904918883E-4</v>
      </c>
      <c r="N16" s="39">
        <f>+Plan!$E182</f>
        <v>1.7381497245726998E-4</v>
      </c>
      <c r="O16" s="62">
        <f>+soyb!$E182</f>
        <v>3.2728284903560166E-8</v>
      </c>
      <c r="P16" s="39">
        <f>+grnd!$E182</f>
        <v>2.6467853193211325E-5</v>
      </c>
      <c r="Q16" s="39">
        <f>+bean!$E182</f>
        <v>4.4949006521545612E-5</v>
      </c>
      <c r="R16" s="39">
        <f>+cowp!$E182</f>
        <v>6.506480824487035E-5</v>
      </c>
      <c r="S16" s="39">
        <f>+lent!$E182</f>
        <v>6.7572641161558493E-6</v>
      </c>
      <c r="T16" s="39">
        <f>+chkp!$E182</f>
        <v>4.1925729233589213E-5</v>
      </c>
      <c r="U16" s="39">
        <f>+pigp!$E182</f>
        <v>1.6449881937238593E-5</v>
      </c>
      <c r="V16" s="39">
        <f>+opul!$E182</f>
        <v>1.0942829050351911E-5</v>
      </c>
      <c r="W16" s="39">
        <f t="shared" si="0"/>
        <v>1.2241340356381122E-3</v>
      </c>
      <c r="X16" s="39">
        <f t="shared" si="1"/>
        <v>1.1778895007740868E-3</v>
      </c>
      <c r="Y16" s="39">
        <f t="shared" si="2"/>
        <v>2.1259010058186643E-4</v>
      </c>
      <c r="Z16" s="18">
        <f t="shared" si="3"/>
        <v>2.6146136369940656E-3</v>
      </c>
      <c r="AA16" s="39"/>
    </row>
    <row r="17" spans="1:27" x14ac:dyDescent="0.35">
      <c r="A17" s="9" t="s">
        <v>329</v>
      </c>
      <c r="B17" s="9" t="s">
        <v>332</v>
      </c>
      <c r="C17" s="39">
        <f>+whea!$E183</f>
        <v>1.2662326618390987E-4</v>
      </c>
      <c r="D17" s="39">
        <f>+maiz!$E183</f>
        <v>3.508401011657301E-3</v>
      </c>
      <c r="E17" s="39">
        <f>+sorg!$E183</f>
        <v>3.430155827365281E-7</v>
      </c>
      <c r="F17" s="39">
        <f>+mill!$E183</f>
        <v>7.1490616763444072E-6</v>
      </c>
      <c r="G17" s="39">
        <f>+barl!$E183</f>
        <v>4.2923118181996608E-5</v>
      </c>
      <c r="H17" s="39">
        <f>+rice!$E183</f>
        <v>1.1814516206599714E-2</v>
      </c>
      <c r="I17" s="39">
        <f>+yams!$E183</f>
        <v>1.1105742100842222E-3</v>
      </c>
      <c r="J17" s="39">
        <f>+cass!$E183</f>
        <v>5.7106353663273642E-4</v>
      </c>
      <c r="K17" s="39">
        <f>+swpt!$E183</f>
        <v>8.0155128562121609E-5</v>
      </c>
      <c r="L17" s="39">
        <f>+pota!$E183</f>
        <v>1.4591670353092693E-4</v>
      </c>
      <c r="M17" s="39">
        <f>+Bana!$E183</f>
        <v>8.7492187472845739E-4</v>
      </c>
      <c r="N17" s="39">
        <f>+Plan!$E183</f>
        <v>1.9799386403732599E-4</v>
      </c>
      <c r="O17" s="62">
        <f>+soyb!$E183</f>
        <v>3.1118335641596143E-5</v>
      </c>
      <c r="P17" s="39">
        <f>+grnd!$E183</f>
        <v>2.3653503498101845E-4</v>
      </c>
      <c r="Q17" s="39">
        <f>+bean!$E183</f>
        <v>9.4637955290164785E-5</v>
      </c>
      <c r="R17" s="39">
        <f>+cowp!$E183</f>
        <v>1.343898476142004E-4</v>
      </c>
      <c r="S17" s="39">
        <f>+lent!$E183</f>
        <v>8.6124929731453423E-6</v>
      </c>
      <c r="T17" s="39">
        <f>+chkp!$E183</f>
        <v>4.9073812904601796E-5</v>
      </c>
      <c r="U17" s="39">
        <f>+pigp!$E183</f>
        <v>3.287921763254135E-5</v>
      </c>
      <c r="V17" s="39">
        <f>+opul!$E183</f>
        <v>1.9353232231637819E-5</v>
      </c>
      <c r="W17" s="39">
        <f t="shared" si="0"/>
        <v>1.5499955679882001E-2</v>
      </c>
      <c r="X17" s="39">
        <f t="shared" si="1"/>
        <v>2.9806253175757905E-3</v>
      </c>
      <c r="Y17" s="39">
        <f t="shared" si="2"/>
        <v>6.0659992926890606E-4</v>
      </c>
      <c r="Z17" s="18">
        <f t="shared" si="3"/>
        <v>1.9087180926726698E-2</v>
      </c>
      <c r="AA17" s="39"/>
    </row>
    <row r="18" spans="1:27" x14ac:dyDescent="0.35">
      <c r="A18" s="9" t="s">
        <v>329</v>
      </c>
      <c r="B18" s="9" t="s">
        <v>335</v>
      </c>
      <c r="C18" s="39">
        <f>+whea!$E184</f>
        <v>5.9286299445626349E-7</v>
      </c>
      <c r="D18" s="39">
        <f>+maiz!$E184</f>
        <v>2.8697537884135984E-5</v>
      </c>
      <c r="E18" s="39">
        <f>+sorg!$E184</f>
        <v>1.6566972593676336E-8</v>
      </c>
      <c r="F18" s="39">
        <f>+mill!$E184</f>
        <v>0</v>
      </c>
      <c r="G18" s="39">
        <f>+barl!$E184</f>
        <v>2.1197623309917163E-6</v>
      </c>
      <c r="H18" s="39">
        <f>+rice!$E184</f>
        <v>7.0159946919111438E-6</v>
      </c>
      <c r="I18" s="39">
        <f>+yams!$E184</f>
        <v>5.5463496968114921E-4</v>
      </c>
      <c r="J18" s="39">
        <f>+cass!$E184</f>
        <v>3.0716031753362527E-4</v>
      </c>
      <c r="K18" s="39">
        <f>+swpt!$E184</f>
        <v>2.6127167657656722E-6</v>
      </c>
      <c r="L18" s="39">
        <f>+pota!$E184</f>
        <v>3.9721039721598589E-6</v>
      </c>
      <c r="M18" s="39">
        <f>+Bana!$E184</f>
        <v>1.4708243917190147E-4</v>
      </c>
      <c r="N18" s="39">
        <f>+Plan!$E184</f>
        <v>6.5243562075316392E-6</v>
      </c>
      <c r="O18" s="62">
        <f>+soyb!$E184</f>
        <v>5.48572681310982E-6</v>
      </c>
      <c r="P18" s="39">
        <f>+grnd!$E184</f>
        <v>1.899560250011265E-7</v>
      </c>
      <c r="Q18" s="39">
        <f>+bean!$E184</f>
        <v>6.6327445707133474E-7</v>
      </c>
      <c r="R18" s="39">
        <f>+cowp!$E184</f>
        <v>4.0657218621929869E-6</v>
      </c>
      <c r="S18" s="39">
        <f>+lent!$E184</f>
        <v>3.2426851298180372E-8</v>
      </c>
      <c r="T18" s="39">
        <f>+chkp!$E184</f>
        <v>2.3106362330017836E-7</v>
      </c>
      <c r="U18" s="39">
        <f>+pigp!$E184</f>
        <v>2.0741971668993098E-6</v>
      </c>
      <c r="V18" s="39">
        <f>+opul!$E184</f>
        <v>2.742127499071494E-7</v>
      </c>
      <c r="W18" s="39">
        <f t="shared" si="0"/>
        <v>3.8442724874088782E-5</v>
      </c>
      <c r="X18" s="39">
        <f t="shared" si="1"/>
        <v>1.0219869033321332E-3</v>
      </c>
      <c r="Y18" s="39">
        <f t="shared" si="2"/>
        <v>1.3016579548780086E-5</v>
      </c>
      <c r="Z18" s="18">
        <f t="shared" si="3"/>
        <v>1.073446207755002E-3</v>
      </c>
      <c r="AA18" s="39"/>
    </row>
    <row r="19" spans="1:27" x14ac:dyDescent="0.35">
      <c r="A19" s="9" t="s">
        <v>329</v>
      </c>
      <c r="B19" s="9" t="s">
        <v>336</v>
      </c>
      <c r="C19" s="39">
        <f>+whea!$E185</f>
        <v>0.17903292055588393</v>
      </c>
      <c r="D19" s="39">
        <f>+maiz!$E185</f>
        <v>6.6492744229697615E-2</v>
      </c>
      <c r="E19" s="39">
        <f>+sorg!$E185</f>
        <v>1.8256364797422382E-2</v>
      </c>
      <c r="F19" s="39">
        <f>+mill!$E185</f>
        <v>1.4469533882439455E-2</v>
      </c>
      <c r="G19" s="39">
        <f>+barl!$E185</f>
        <v>2.1929016072180642E-2</v>
      </c>
      <c r="H19" s="39">
        <f>+rice!$E185</f>
        <v>0.24923751464170657</v>
      </c>
      <c r="I19" s="39">
        <f>+yams!$E185</f>
        <v>2.1053553120411586E-2</v>
      </c>
      <c r="J19" s="39">
        <f>+cass!$E185</f>
        <v>1.0506841429135575E-2</v>
      </c>
      <c r="K19" s="39">
        <f>+swpt!$E185</f>
        <v>2.0964919739106902E-3</v>
      </c>
      <c r="L19" s="39">
        <f>+pota!$E185</f>
        <v>2.6077999958281663E-2</v>
      </c>
      <c r="M19" s="39">
        <f>+Bana!$E185</f>
        <v>6.4147027314691241E-2</v>
      </c>
      <c r="N19" s="39">
        <f>+Plan!$E185</f>
        <v>6.2927126638740501E-3</v>
      </c>
      <c r="O19" s="62">
        <f>+soyb!$E185</f>
        <v>9.9223361740216607E-5</v>
      </c>
      <c r="P19" s="39">
        <f>+grnd!$E185</f>
        <v>8.2906957652990731E-3</v>
      </c>
      <c r="Q19" s="39">
        <f>+bean!$E185</f>
        <v>8.6962160089770965E-3</v>
      </c>
      <c r="R19" s="39">
        <f>+cowp!$E185</f>
        <v>2.4504310580822394E-3</v>
      </c>
      <c r="S19" s="39">
        <f>+lent!$E185</f>
        <v>2.7195578193141912E-3</v>
      </c>
      <c r="T19" s="39">
        <f>+chkp!$E185</f>
        <v>2.0005921506872953E-2</v>
      </c>
      <c r="U19" s="39">
        <f>+pigp!$E185</f>
        <v>9.4109193859249502E-3</v>
      </c>
      <c r="V19" s="39">
        <f>+opul!$E185</f>
        <v>2.5198683311372138E-3</v>
      </c>
      <c r="W19" s="39">
        <f t="shared" si="0"/>
        <v>0.54941809417933052</v>
      </c>
      <c r="X19" s="39">
        <f t="shared" si="1"/>
        <v>0.13017462646030481</v>
      </c>
      <c r="Y19" s="39">
        <f t="shared" si="2"/>
        <v>5.4192833237347936E-2</v>
      </c>
      <c r="Z19" s="18">
        <f t="shared" si="3"/>
        <v>0.73378555387698319</v>
      </c>
      <c r="AA19" s="39"/>
    </row>
    <row r="20" spans="1:27" x14ac:dyDescent="0.35">
      <c r="A20" s="10" t="s">
        <v>355</v>
      </c>
      <c r="B20" s="10"/>
      <c r="C20" s="39">
        <f>+whea!$E186</f>
        <v>0.17958701216639208</v>
      </c>
      <c r="D20" s="39">
        <f>+maiz!$E186</f>
        <v>7.0411378314189504E-2</v>
      </c>
      <c r="E20" s="39">
        <f>+sorg!$E186</f>
        <v>1.8354118044949484E-2</v>
      </c>
      <c r="F20" s="39">
        <f>+mill!$E186</f>
        <v>1.455763627958254E-2</v>
      </c>
      <c r="G20" s="39">
        <f>+barl!$E186</f>
        <v>2.1992548998780694E-2</v>
      </c>
      <c r="H20" s="39">
        <f>+rice!$E186</f>
        <v>0.2612779328158305</v>
      </c>
      <c r="I20" s="39">
        <f>+yams!$E186</f>
        <v>2.3259602734987346E-2</v>
      </c>
      <c r="J20" s="39">
        <f>+cass!$E186</f>
        <v>1.1651996011363588E-2</v>
      </c>
      <c r="K20" s="39">
        <f>+swpt!$E186</f>
        <v>2.1617983218157216E-3</v>
      </c>
      <c r="L20" s="39">
        <f>+pota!$E186</f>
        <v>2.6239425099603194E-2</v>
      </c>
      <c r="M20" s="39">
        <f>+Bana!$E186</f>
        <v>6.537126015764079E-2</v>
      </c>
      <c r="N20" s="39">
        <f>+Plan!$E186</f>
        <v>6.6710458565761776E-3</v>
      </c>
      <c r="O20" s="62">
        <f>+soyb!$E186</f>
        <v>1.3586015247982612E-4</v>
      </c>
      <c r="P20" s="39">
        <f>+grnd!$E186</f>
        <v>8.5538886094983033E-3</v>
      </c>
      <c r="Q20" s="39">
        <f>+bean!$E186</f>
        <v>8.8364662452458786E-3</v>
      </c>
      <c r="R20" s="39">
        <f>+cowp!$E186</f>
        <v>2.653951435803503E-3</v>
      </c>
      <c r="S20" s="39">
        <f>+lent!$E186</f>
        <v>2.7349600032547904E-3</v>
      </c>
      <c r="T20" s="39">
        <f>+chkp!$E186</f>
        <v>2.0097152112634444E-2</v>
      </c>
      <c r="U20" s="39">
        <f>+pigp!$E186</f>
        <v>9.4623226826616291E-3</v>
      </c>
      <c r="V20" s="39">
        <f>+opul!$E186</f>
        <v>2.5504386051691105E-3</v>
      </c>
      <c r="W20" s="39">
        <f t="shared" si="0"/>
        <v>0.56618062661972479</v>
      </c>
      <c r="X20" s="39">
        <f t="shared" si="1"/>
        <v>0.13535512818198681</v>
      </c>
      <c r="Y20" s="39">
        <f t="shared" si="2"/>
        <v>5.5025039846747489E-2</v>
      </c>
      <c r="Z20" s="18">
        <f t="shared" si="3"/>
        <v>0.75656079464845905</v>
      </c>
      <c r="AA20" s="39"/>
    </row>
    <row r="21" spans="1:27" x14ac:dyDescent="0.35">
      <c r="A21" s="9" t="s">
        <v>337</v>
      </c>
      <c r="B21" s="9" t="s">
        <v>338</v>
      </c>
      <c r="C21" s="39">
        <f>+whea!$E187</f>
        <v>0</v>
      </c>
      <c r="D21" s="39">
        <f>+maiz!$E187</f>
        <v>0</v>
      </c>
      <c r="E21" s="39">
        <f>+sorg!$E187</f>
        <v>0</v>
      </c>
      <c r="F21" s="39">
        <f>+mill!$E187</f>
        <v>0</v>
      </c>
      <c r="G21" s="39">
        <f>+barl!$E187</f>
        <v>0</v>
      </c>
      <c r="H21" s="39">
        <f>+rice!$E187</f>
        <v>0</v>
      </c>
      <c r="I21" s="39">
        <f>+yams!$E187</f>
        <v>0</v>
      </c>
      <c r="J21" s="39">
        <f>+cass!$E187</f>
        <v>0</v>
      </c>
      <c r="K21" s="39">
        <f>+swpt!$E187</f>
        <v>0</v>
      </c>
      <c r="L21" s="39">
        <f>+pota!$E187</f>
        <v>0</v>
      </c>
      <c r="M21" s="39">
        <f>+Bana!$E187</f>
        <v>0</v>
      </c>
      <c r="N21" s="39">
        <f>+Plan!$E187</f>
        <v>0</v>
      </c>
      <c r="O21" s="62">
        <f>+soyb!$E187</f>
        <v>0</v>
      </c>
      <c r="P21" s="39">
        <f>+grnd!$E187</f>
        <v>0</v>
      </c>
      <c r="Q21" s="39">
        <f>+bean!$E187</f>
        <v>0</v>
      </c>
      <c r="R21" s="39">
        <f>+cowp!$E187</f>
        <v>0</v>
      </c>
      <c r="S21" s="39">
        <f>+lent!$E187</f>
        <v>0</v>
      </c>
      <c r="T21" s="39">
        <f>+chkp!$E187</f>
        <v>0</v>
      </c>
      <c r="U21" s="39">
        <f>+pigp!$E187</f>
        <v>0</v>
      </c>
      <c r="V21" s="39">
        <f>+opul!$E187</f>
        <v>0</v>
      </c>
      <c r="W21" s="39">
        <f t="shared" si="0"/>
        <v>0</v>
      </c>
      <c r="X21" s="39">
        <f t="shared" si="1"/>
        <v>0</v>
      </c>
      <c r="Y21" s="39">
        <f t="shared" si="2"/>
        <v>0</v>
      </c>
      <c r="Z21" s="18">
        <f t="shared" si="3"/>
        <v>0</v>
      </c>
      <c r="AA21" s="39"/>
    </row>
    <row r="22" spans="1:27" x14ac:dyDescent="0.35">
      <c r="A22" s="9" t="s">
        <v>337</v>
      </c>
      <c r="B22" s="9" t="s">
        <v>339</v>
      </c>
      <c r="C22" s="39">
        <f>+whea!$E188</f>
        <v>0</v>
      </c>
      <c r="D22" s="39">
        <f>+maiz!$E188</f>
        <v>0</v>
      </c>
      <c r="E22" s="39">
        <f>+sorg!$E188</f>
        <v>0</v>
      </c>
      <c r="F22" s="39">
        <f>+mill!$E188</f>
        <v>0</v>
      </c>
      <c r="G22" s="39">
        <f>+barl!$E188</f>
        <v>0</v>
      </c>
      <c r="H22" s="39">
        <f>+rice!$E188</f>
        <v>0</v>
      </c>
      <c r="I22" s="39">
        <f>+yams!$E188</f>
        <v>0</v>
      </c>
      <c r="J22" s="39">
        <f>+cass!$E188</f>
        <v>0</v>
      </c>
      <c r="K22" s="39">
        <f>+swpt!$E188</f>
        <v>0</v>
      </c>
      <c r="L22" s="39">
        <f>+pota!$E188</f>
        <v>0</v>
      </c>
      <c r="M22" s="39">
        <f>+Bana!$E188</f>
        <v>0</v>
      </c>
      <c r="N22" s="39">
        <f>+Plan!$E188</f>
        <v>0</v>
      </c>
      <c r="O22" s="62">
        <f>+soyb!$E188</f>
        <v>0</v>
      </c>
      <c r="P22" s="39">
        <f>+grnd!$E188</f>
        <v>0</v>
      </c>
      <c r="Q22" s="39">
        <f>+bean!$E188</f>
        <v>0</v>
      </c>
      <c r="R22" s="39">
        <f>+cowp!$E188</f>
        <v>0</v>
      </c>
      <c r="S22" s="39">
        <f>+lent!$E188</f>
        <v>0</v>
      </c>
      <c r="T22" s="39">
        <f>+chkp!$E188</f>
        <v>0</v>
      </c>
      <c r="U22" s="39">
        <f>+pigp!$E188</f>
        <v>0</v>
      </c>
      <c r="V22" s="39">
        <f>+opul!$E188</f>
        <v>0</v>
      </c>
      <c r="W22" s="39">
        <f t="shared" si="0"/>
        <v>0</v>
      </c>
      <c r="X22" s="39">
        <f t="shared" si="1"/>
        <v>0</v>
      </c>
      <c r="Y22" s="39">
        <f t="shared" si="2"/>
        <v>0</v>
      </c>
      <c r="Z22" s="18">
        <f t="shared" si="3"/>
        <v>0</v>
      </c>
      <c r="AA22" s="39"/>
    </row>
    <row r="23" spans="1:27" x14ac:dyDescent="0.35">
      <c r="A23" s="9" t="s">
        <v>337</v>
      </c>
      <c r="B23" s="9" t="s">
        <v>340</v>
      </c>
      <c r="C23" s="39">
        <f>+whea!$E189</f>
        <v>0</v>
      </c>
      <c r="D23" s="39">
        <f>+maiz!$E189</f>
        <v>0</v>
      </c>
      <c r="E23" s="39">
        <f>+sorg!$E189</f>
        <v>0</v>
      </c>
      <c r="F23" s="39">
        <f>+mill!$E189</f>
        <v>0</v>
      </c>
      <c r="G23" s="39">
        <f>+barl!$E189</f>
        <v>0</v>
      </c>
      <c r="H23" s="39">
        <f>+rice!$E189</f>
        <v>0</v>
      </c>
      <c r="I23" s="39">
        <f>+yams!$E189</f>
        <v>0</v>
      </c>
      <c r="J23" s="39">
        <f>+cass!$E189</f>
        <v>0</v>
      </c>
      <c r="K23" s="39">
        <f>+swpt!$E189</f>
        <v>0</v>
      </c>
      <c r="L23" s="39">
        <f>+pota!$E189</f>
        <v>0</v>
      </c>
      <c r="M23" s="39">
        <f>+Bana!$E189</f>
        <v>0</v>
      </c>
      <c r="N23" s="39">
        <f>+Plan!$E189</f>
        <v>0</v>
      </c>
      <c r="O23" s="62">
        <f>+soyb!$E189</f>
        <v>0</v>
      </c>
      <c r="P23" s="39">
        <f>+grnd!$E189</f>
        <v>0</v>
      </c>
      <c r="Q23" s="39">
        <f>+bean!$E189</f>
        <v>0</v>
      </c>
      <c r="R23" s="39">
        <f>+cowp!$E189</f>
        <v>0</v>
      </c>
      <c r="S23" s="39">
        <f>+lent!$E189</f>
        <v>0</v>
      </c>
      <c r="T23" s="39">
        <f>+chkp!$E189</f>
        <v>0</v>
      </c>
      <c r="U23" s="39">
        <f>+pigp!$E189</f>
        <v>0</v>
      </c>
      <c r="V23" s="39">
        <f>+opul!$E189</f>
        <v>0</v>
      </c>
      <c r="W23" s="39">
        <f t="shared" si="0"/>
        <v>0</v>
      </c>
      <c r="X23" s="39">
        <f t="shared" si="1"/>
        <v>0</v>
      </c>
      <c r="Y23" s="39">
        <f t="shared" si="2"/>
        <v>0</v>
      </c>
      <c r="Z23" s="18">
        <f t="shared" si="3"/>
        <v>0</v>
      </c>
      <c r="AA23" s="39"/>
    </row>
    <row r="24" spans="1:27" x14ac:dyDescent="0.35">
      <c r="A24" s="10" t="s">
        <v>353</v>
      </c>
      <c r="B24" s="10"/>
      <c r="C24" s="39">
        <f>+whea!$E190</f>
        <v>0</v>
      </c>
      <c r="D24" s="39">
        <f>+maiz!$E190</f>
        <v>0</v>
      </c>
      <c r="E24" s="39">
        <f>+sorg!$E190</f>
        <v>0</v>
      </c>
      <c r="F24" s="39">
        <f>+mill!$E190</f>
        <v>0</v>
      </c>
      <c r="G24" s="39">
        <f>+barl!$E190</f>
        <v>0</v>
      </c>
      <c r="H24" s="39">
        <f>+rice!$E190</f>
        <v>0</v>
      </c>
      <c r="I24" s="39">
        <f>+yams!$E190</f>
        <v>0</v>
      </c>
      <c r="J24" s="39">
        <f>+cass!$E190</f>
        <v>0</v>
      </c>
      <c r="K24" s="39">
        <f>+swpt!$E190</f>
        <v>0</v>
      </c>
      <c r="L24" s="39">
        <f>+pota!$E190</f>
        <v>0</v>
      </c>
      <c r="M24" s="39">
        <f>+Bana!$E190</f>
        <v>0</v>
      </c>
      <c r="N24" s="39">
        <f>+Plan!$E190</f>
        <v>0</v>
      </c>
      <c r="O24" s="62">
        <f>+soyb!$E190</f>
        <v>0</v>
      </c>
      <c r="P24" s="39">
        <f>+grnd!$E190</f>
        <v>0</v>
      </c>
      <c r="Q24" s="39">
        <f>+bean!$E190</f>
        <v>0</v>
      </c>
      <c r="R24" s="39">
        <f>+cowp!$E190</f>
        <v>0</v>
      </c>
      <c r="S24" s="39">
        <f>+lent!$E190</f>
        <v>0</v>
      </c>
      <c r="T24" s="39">
        <f>+chkp!$E190</f>
        <v>0</v>
      </c>
      <c r="U24" s="39">
        <f>+pigp!$E190</f>
        <v>0</v>
      </c>
      <c r="V24" s="39">
        <f>+opul!$E190</f>
        <v>0</v>
      </c>
      <c r="W24" s="39">
        <f t="shared" si="0"/>
        <v>0</v>
      </c>
      <c r="X24" s="39">
        <f t="shared" si="1"/>
        <v>0</v>
      </c>
      <c r="Y24" s="39">
        <f t="shared" si="2"/>
        <v>0</v>
      </c>
      <c r="Z24" s="18">
        <f t="shared" si="3"/>
        <v>0</v>
      </c>
      <c r="AA24" s="39"/>
    </row>
    <row r="25" spans="1:27" x14ac:dyDescent="0.35">
      <c r="A25" s="9" t="s">
        <v>341</v>
      </c>
      <c r="B25" s="9" t="s">
        <v>342</v>
      </c>
      <c r="C25" s="39">
        <f>+whea!$E191</f>
        <v>1.3423153728146847E-5</v>
      </c>
      <c r="D25" s="39">
        <f>+maiz!$E191</f>
        <v>1.5745460669797203E-5</v>
      </c>
      <c r="E25" s="39">
        <f>+sorg!$E191</f>
        <v>5.8808543726124395E-6</v>
      </c>
      <c r="F25" s="39">
        <f>+mill!$E191</f>
        <v>0</v>
      </c>
      <c r="G25" s="39">
        <f>+barl!$E191</f>
        <v>7.023107181325784E-7</v>
      </c>
      <c r="H25" s="39">
        <f>+rice!$E191</f>
        <v>2.870022194384446E-5</v>
      </c>
      <c r="I25" s="39">
        <f>+yams!$E191</f>
        <v>2.8508587107253237E-6</v>
      </c>
      <c r="J25" s="39">
        <f>+cass!$E191</f>
        <v>1.4967275816847823E-6</v>
      </c>
      <c r="K25" s="39">
        <f>+swpt!$E191</f>
        <v>2.7318572186771454E-7</v>
      </c>
      <c r="L25" s="39">
        <f>+pota!$E191</f>
        <v>3.5745825349038833E-6</v>
      </c>
      <c r="M25" s="39">
        <f>+Bana!$E191</f>
        <v>8.4192231543071821E-6</v>
      </c>
      <c r="N25" s="39">
        <f>+Plan!$E191</f>
        <v>1.0633956482224636E-6</v>
      </c>
      <c r="O25" s="62">
        <f>+soyb!$E191</f>
        <v>5.3649892147489406E-8</v>
      </c>
      <c r="P25" s="39">
        <f>+grnd!$E191</f>
        <v>4.0336009617258507E-6</v>
      </c>
      <c r="Q25" s="39">
        <f>+bean!$E191</f>
        <v>4.5822595015802884E-7</v>
      </c>
      <c r="R25" s="39">
        <f>+cowp!$E191</f>
        <v>3.1390709311482353E-6</v>
      </c>
      <c r="S25" s="39">
        <f>+lent!$E191</f>
        <v>5.0173909962829495E-8</v>
      </c>
      <c r="T25" s="39">
        <f>+chkp!$E191</f>
        <v>2.0152422384607475E-7</v>
      </c>
      <c r="U25" s="39">
        <f>+pigp!$E191</f>
        <v>1.2890049458410666E-7</v>
      </c>
      <c r="V25" s="39">
        <f>+opul!$E191</f>
        <v>5.3060651106491021E-7</v>
      </c>
      <c r="W25" s="39">
        <f t="shared" si="0"/>
        <v>6.4452001432533534E-5</v>
      </c>
      <c r="X25" s="39">
        <f t="shared" si="1"/>
        <v>1.7677973351711351E-5</v>
      </c>
      <c r="Y25" s="39">
        <f t="shared" si="2"/>
        <v>8.595752874637526E-6</v>
      </c>
      <c r="Z25" s="18">
        <f t="shared" si="3"/>
        <v>9.0725727658882418E-5</v>
      </c>
      <c r="AA25" s="39"/>
    </row>
    <row r="26" spans="1:27" x14ac:dyDescent="0.35">
      <c r="A26" s="9" t="s">
        <v>341</v>
      </c>
      <c r="B26" s="9" t="s">
        <v>343</v>
      </c>
      <c r="C26" s="39">
        <f>+whea!$E192</f>
        <v>6.2355150698157182E-5</v>
      </c>
      <c r="D26" s="39">
        <f>+maiz!$E192</f>
        <v>2.8635757619059133E-4</v>
      </c>
      <c r="E26" s="39">
        <f>+sorg!$E192</f>
        <v>1.0764507832912448E-4</v>
      </c>
      <c r="F26" s="39">
        <f>+mill!$E192</f>
        <v>2.6311197823139097E-4</v>
      </c>
      <c r="G26" s="39">
        <f>+barl!$E192</f>
        <v>1.3091951336334907E-5</v>
      </c>
      <c r="H26" s="39">
        <f>+rice!$E192</f>
        <v>1.6075821259518472E-4</v>
      </c>
      <c r="I26" s="39">
        <f>+yams!$E192</f>
        <v>5.8485665222777443E-5</v>
      </c>
      <c r="J26" s="39">
        <f>+cass!$E192</f>
        <v>3.0705523196497524E-5</v>
      </c>
      <c r="K26" s="39">
        <f>+swpt!$E192</f>
        <v>5.6060052179966647E-6</v>
      </c>
      <c r="L26" s="39">
        <f>+pota!$E192</f>
        <v>5.4436193559142854E-5</v>
      </c>
      <c r="M26" s="39">
        <f>+Bana!$E192</f>
        <v>4.3485090882799687E-5</v>
      </c>
      <c r="N26" s="39">
        <f>+Plan!$E192</f>
        <v>2.1815673167988739E-5</v>
      </c>
      <c r="O26" s="62">
        <f>+soyb!$E192</f>
        <v>3.7547119104012929E-6</v>
      </c>
      <c r="P26" s="39">
        <f>+grnd!$E192</f>
        <v>1.41314441219883E-6</v>
      </c>
      <c r="Q26" s="39">
        <f>+bean!$E192</f>
        <v>5.4647226252226051E-6</v>
      </c>
      <c r="R26" s="39">
        <f>+cowp!$E192</f>
        <v>2.901397914412199E-6</v>
      </c>
      <c r="S26" s="39">
        <f>+lent!$E192</f>
        <v>1.3413721154177706E-6</v>
      </c>
      <c r="T26" s="39">
        <f>+chkp!$E192</f>
        <v>6.8360112332609953E-6</v>
      </c>
      <c r="U26" s="39">
        <f>+pigp!$E192</f>
        <v>2.6444071552667187E-6</v>
      </c>
      <c r="V26" s="39">
        <f>+opul!$E192</f>
        <v>5.0813815616418431E-6</v>
      </c>
      <c r="W26" s="39">
        <f t="shared" si="0"/>
        <v>8.9331994738078358E-4</v>
      </c>
      <c r="X26" s="39">
        <f t="shared" si="1"/>
        <v>2.1453415124720292E-4</v>
      </c>
      <c r="Y26" s="39">
        <f t="shared" si="2"/>
        <v>2.9437148927822253E-5</v>
      </c>
      <c r="Z26" s="18">
        <f t="shared" si="3"/>
        <v>1.1372912475558089E-3</v>
      </c>
      <c r="AA26" s="39"/>
    </row>
    <row r="27" spans="1:27" x14ac:dyDescent="0.35">
      <c r="A27" s="10" t="s">
        <v>341</v>
      </c>
      <c r="B27" s="10"/>
      <c r="C27" s="39">
        <f>+whea!$E193</f>
        <v>7.5778304426304022E-5</v>
      </c>
      <c r="D27" s="39">
        <f>+maiz!$E193</f>
        <v>3.0210303686038851E-4</v>
      </c>
      <c r="E27" s="39">
        <f>+sorg!$E193</f>
        <v>1.1352593270173692E-4</v>
      </c>
      <c r="F27" s="39">
        <f>+mill!$E193</f>
        <v>2.6311197823139097E-4</v>
      </c>
      <c r="G27" s="39">
        <f>+barl!$E193</f>
        <v>1.3794262054467485E-5</v>
      </c>
      <c r="H27" s="39">
        <f>+rice!$E193</f>
        <v>1.8945843453902918E-4</v>
      </c>
      <c r="I27" s="39">
        <f>+yams!$E193</f>
        <v>6.1336523933502767E-5</v>
      </c>
      <c r="J27" s="39">
        <f>+cass!$E193</f>
        <v>3.2202250778182306E-5</v>
      </c>
      <c r="K27" s="39">
        <f>+swpt!$E193</f>
        <v>5.8791909398643792E-6</v>
      </c>
      <c r="L27" s="39">
        <f>+pota!$E193</f>
        <v>5.8010776094046737E-5</v>
      </c>
      <c r="M27" s="39">
        <f>+Bana!$E193</f>
        <v>5.1904314037106869E-5</v>
      </c>
      <c r="N27" s="39">
        <f>+Plan!$E193</f>
        <v>2.2879068816211202E-5</v>
      </c>
      <c r="O27" s="62">
        <f>+soyb!$E193</f>
        <v>3.8083618025487824E-6</v>
      </c>
      <c r="P27" s="39">
        <f>+grnd!$E193</f>
        <v>5.4467453739246805E-6</v>
      </c>
      <c r="Q27" s="39">
        <f>+bean!$E193</f>
        <v>5.9229485753806339E-6</v>
      </c>
      <c r="R27" s="39">
        <f>+cowp!$E193</f>
        <v>6.0404688455604347E-6</v>
      </c>
      <c r="S27" s="39">
        <f>+lent!$E193</f>
        <v>1.3915460253806E-6</v>
      </c>
      <c r="T27" s="39">
        <f>+chkp!$E193</f>
        <v>7.0375354571070702E-6</v>
      </c>
      <c r="U27" s="39">
        <f>+pigp!$E193</f>
        <v>2.7733076498508254E-6</v>
      </c>
      <c r="V27" s="39">
        <f>+opul!$E193</f>
        <v>5.611988072706753E-6</v>
      </c>
      <c r="W27" s="39">
        <f t="shared" si="0"/>
        <v>9.5777194881331714E-4</v>
      </c>
      <c r="X27" s="39">
        <f t="shared" si="1"/>
        <v>2.3221212459891425E-4</v>
      </c>
      <c r="Y27" s="39">
        <f t="shared" si="2"/>
        <v>3.8032901802459786E-5</v>
      </c>
      <c r="Z27" s="18">
        <f t="shared" si="3"/>
        <v>1.2280169752146913E-3</v>
      </c>
      <c r="AA27" s="39"/>
    </row>
    <row r="28" spans="1:27" x14ac:dyDescent="0.35">
      <c r="A28" s="10" t="s">
        <v>344</v>
      </c>
      <c r="B28" s="10" t="s">
        <v>356</v>
      </c>
      <c r="C28" s="39">
        <f>+whea!$E194</f>
        <v>0</v>
      </c>
      <c r="D28" s="39">
        <f>+maiz!$E194</f>
        <v>0</v>
      </c>
      <c r="E28" s="39">
        <f>+sorg!$E194</f>
        <v>0</v>
      </c>
      <c r="F28" s="39">
        <f>+mill!$E194</f>
        <v>0</v>
      </c>
      <c r="G28" s="39">
        <f>+barl!$E194</f>
        <v>0</v>
      </c>
      <c r="H28" s="39">
        <f>+rice!$E194</f>
        <v>0</v>
      </c>
      <c r="I28" s="39">
        <f>+yams!$E194</f>
        <v>0</v>
      </c>
      <c r="J28" s="39">
        <f>+cass!$E194</f>
        <v>0</v>
      </c>
      <c r="K28" s="39">
        <f>+swpt!$E194</f>
        <v>0</v>
      </c>
      <c r="L28" s="39">
        <f>+pota!$E194</f>
        <v>0</v>
      </c>
      <c r="M28" s="39">
        <f>+Bana!$E194</f>
        <v>0</v>
      </c>
      <c r="N28" s="39">
        <f>+Plan!$E194</f>
        <v>0</v>
      </c>
      <c r="O28" s="62">
        <f>+soyb!$E194</f>
        <v>0</v>
      </c>
      <c r="P28" s="39">
        <f>+grnd!$E194</f>
        <v>0</v>
      </c>
      <c r="Q28" s="39">
        <f>+bean!$E194</f>
        <v>0</v>
      </c>
      <c r="R28" s="39">
        <f>+cowp!$E194</f>
        <v>0</v>
      </c>
      <c r="S28" s="39">
        <f>+lent!$E194</f>
        <v>0</v>
      </c>
      <c r="T28" s="39">
        <f>+chkp!$E194</f>
        <v>0</v>
      </c>
      <c r="U28" s="39">
        <f>+pigp!$E194</f>
        <v>0</v>
      </c>
      <c r="V28" s="39">
        <f>+opul!$E194</f>
        <v>0</v>
      </c>
      <c r="W28" s="39">
        <f t="shared" si="0"/>
        <v>0</v>
      </c>
      <c r="X28" s="39">
        <f t="shared" si="1"/>
        <v>0</v>
      </c>
      <c r="Y28" s="39">
        <f t="shared" si="2"/>
        <v>0</v>
      </c>
      <c r="Z28" s="18">
        <f t="shared" si="3"/>
        <v>0</v>
      </c>
      <c r="AA28" s="39"/>
    </row>
    <row r="29" spans="1:27" x14ac:dyDescent="0.35">
      <c r="A29" s="9" t="s">
        <v>346</v>
      </c>
      <c r="B29" s="9" t="s">
        <v>347</v>
      </c>
      <c r="C29" s="39">
        <f>+whea!$E195</f>
        <v>0</v>
      </c>
      <c r="D29" s="39">
        <f>+maiz!$E195</f>
        <v>0</v>
      </c>
      <c r="E29" s="39">
        <f>+sorg!$E195</f>
        <v>0</v>
      </c>
      <c r="F29" s="39">
        <f>+mill!$E195</f>
        <v>0</v>
      </c>
      <c r="G29" s="39">
        <f>+barl!$E195</f>
        <v>0</v>
      </c>
      <c r="H29" s="39">
        <f>+rice!$E195</f>
        <v>0</v>
      </c>
      <c r="I29" s="39">
        <f>+yams!$E195</f>
        <v>0</v>
      </c>
      <c r="J29" s="39">
        <f>+cass!$E195</f>
        <v>0</v>
      </c>
      <c r="K29" s="39">
        <f>+swpt!$E195</f>
        <v>0</v>
      </c>
      <c r="L29" s="39">
        <f>+pota!$E195</f>
        <v>0</v>
      </c>
      <c r="M29" s="39">
        <f>+Bana!$E195</f>
        <v>0</v>
      </c>
      <c r="N29" s="39">
        <f>+Plan!$E195</f>
        <v>0</v>
      </c>
      <c r="O29" s="62">
        <f>+soyb!$E195</f>
        <v>0</v>
      </c>
      <c r="P29" s="39">
        <f>+grnd!$E195</f>
        <v>0</v>
      </c>
      <c r="Q29" s="39">
        <f>+bean!$E195</f>
        <v>0</v>
      </c>
      <c r="R29" s="39">
        <f>+cowp!$E195</f>
        <v>0</v>
      </c>
      <c r="S29" s="39">
        <f>+lent!$E195</f>
        <v>0</v>
      </c>
      <c r="T29" s="39">
        <f>+chkp!$E195</f>
        <v>0</v>
      </c>
      <c r="U29" s="39">
        <f>+pigp!$E195</f>
        <v>0</v>
      </c>
      <c r="V29" s="39">
        <f>+opul!$E195</f>
        <v>0</v>
      </c>
      <c r="W29" s="39">
        <f t="shared" si="0"/>
        <v>0</v>
      </c>
      <c r="X29" s="39">
        <f t="shared" si="1"/>
        <v>0</v>
      </c>
      <c r="Y29" s="39">
        <f t="shared" si="2"/>
        <v>0</v>
      </c>
      <c r="Z29" s="18">
        <f t="shared" si="3"/>
        <v>0</v>
      </c>
      <c r="AA29" s="39"/>
    </row>
    <row r="30" spans="1:27" x14ac:dyDescent="0.35">
      <c r="A30" s="9" t="s">
        <v>346</v>
      </c>
      <c r="B30" s="9" t="s">
        <v>348</v>
      </c>
      <c r="C30" s="39">
        <f>+whea!$E196</f>
        <v>2.7156984424883536E-6</v>
      </c>
      <c r="D30" s="39">
        <f>+maiz!$E196</f>
        <v>2.4070599487716482E-5</v>
      </c>
      <c r="E30" s="39">
        <f>+sorg!$E196</f>
        <v>1.3882060060826307E-9</v>
      </c>
      <c r="F30" s="39">
        <f>+mill!$E196</f>
        <v>2.0706524020567686E-11</v>
      </c>
      <c r="G30" s="39">
        <f>+barl!$E196</f>
        <v>9.1043524560708593E-7</v>
      </c>
      <c r="H30" s="39">
        <f>+rice!$E196</f>
        <v>5.8956414503650968E-6</v>
      </c>
      <c r="I30" s="39">
        <f>+yams!$E196</f>
        <v>6.7281648256013189E-6</v>
      </c>
      <c r="J30" s="39">
        <f>+cass!$E196</f>
        <v>3.8831907666136187E-6</v>
      </c>
      <c r="K30" s="39">
        <f>+swpt!$E196</f>
        <v>6.5894353154534575E-7</v>
      </c>
      <c r="L30" s="39">
        <f>+pota!$E196</f>
        <v>2.6462404495284607E-6</v>
      </c>
      <c r="M30" s="39">
        <f>+Bana!$E196</f>
        <v>3.8676535930173328E-6</v>
      </c>
      <c r="N30" s="39">
        <f>+Plan!$E196</f>
        <v>2.9605997533681132E-6</v>
      </c>
      <c r="O30" s="62">
        <f>+soyb!$E196</f>
        <v>1.5107865680577151E-6</v>
      </c>
      <c r="P30" s="39">
        <f>+grnd!$E196</f>
        <v>3.8589965312197898E-6</v>
      </c>
      <c r="Q30" s="39">
        <f>+bean!$E196</f>
        <v>1.290368040259226E-6</v>
      </c>
      <c r="R30" s="39">
        <f>+cowp!$E196</f>
        <v>3.6722576776161511E-7</v>
      </c>
      <c r="S30" s="39">
        <f>+lent!$E196</f>
        <v>2.2629019027724811E-8</v>
      </c>
      <c r="T30" s="39">
        <f>+chkp!$E196</f>
        <v>7.7714004107755645E-8</v>
      </c>
      <c r="U30" s="39">
        <f>+pigp!$E196</f>
        <v>2.869584829978394E-7</v>
      </c>
      <c r="V30" s="39">
        <f>+opul!$E196</f>
        <v>9.8892886660759782E-8</v>
      </c>
      <c r="W30" s="39">
        <f t="shared" si="0"/>
        <v>3.3593783538707124E-5</v>
      </c>
      <c r="X30" s="39">
        <f t="shared" si="1"/>
        <v>2.0744792919674188E-5</v>
      </c>
      <c r="Y30" s="39">
        <f t="shared" si="2"/>
        <v>7.5135713000924266E-6</v>
      </c>
      <c r="Z30" s="18">
        <f t="shared" si="3"/>
        <v>6.1852147758473741E-5</v>
      </c>
      <c r="AA30" s="39"/>
    </row>
    <row r="31" spans="1:27" x14ac:dyDescent="0.35">
      <c r="A31" s="9" t="s">
        <v>346</v>
      </c>
      <c r="B31" s="9" t="s">
        <v>349</v>
      </c>
      <c r="C31" s="39">
        <f>+whea!$E197</f>
        <v>0</v>
      </c>
      <c r="D31" s="39">
        <f>+maiz!$E197</f>
        <v>0</v>
      </c>
      <c r="E31" s="39">
        <f>+sorg!$E197</f>
        <v>0</v>
      </c>
      <c r="F31" s="39">
        <f>+mill!$E197</f>
        <v>0</v>
      </c>
      <c r="G31" s="39">
        <f>+barl!$E197</f>
        <v>0</v>
      </c>
      <c r="H31" s="39">
        <f>+rice!$E197</f>
        <v>0</v>
      </c>
      <c r="I31" s="39">
        <f>+yams!$E197</f>
        <v>0</v>
      </c>
      <c r="J31" s="39">
        <f>+cass!$E197</f>
        <v>0</v>
      </c>
      <c r="K31" s="39">
        <f>+swpt!$E197</f>
        <v>0</v>
      </c>
      <c r="L31" s="39">
        <f>+pota!$E197</f>
        <v>0</v>
      </c>
      <c r="M31" s="39">
        <f>+Bana!$E197</f>
        <v>0</v>
      </c>
      <c r="N31" s="39">
        <f>+Plan!$E197</f>
        <v>0</v>
      </c>
      <c r="O31" s="62">
        <f>+soyb!$E197</f>
        <v>0</v>
      </c>
      <c r="P31" s="39">
        <f>+grnd!$E197</f>
        <v>0</v>
      </c>
      <c r="Q31" s="39">
        <f>+bean!$E197</f>
        <v>0</v>
      </c>
      <c r="R31" s="39">
        <f>+cowp!$E197</f>
        <v>0</v>
      </c>
      <c r="S31" s="39">
        <f>+lent!$E197</f>
        <v>0</v>
      </c>
      <c r="T31" s="39">
        <f>+chkp!$E197</f>
        <v>0</v>
      </c>
      <c r="U31" s="39">
        <f>+pigp!$E197</f>
        <v>0</v>
      </c>
      <c r="V31" s="39">
        <f>+opul!$E197</f>
        <v>0</v>
      </c>
      <c r="W31" s="39">
        <f t="shared" si="0"/>
        <v>0</v>
      </c>
      <c r="X31" s="39">
        <f t="shared" si="1"/>
        <v>0</v>
      </c>
      <c r="Y31" s="39">
        <f t="shared" si="2"/>
        <v>0</v>
      </c>
      <c r="Z31" s="18">
        <f t="shared" si="3"/>
        <v>0</v>
      </c>
      <c r="AA31" s="39"/>
    </row>
    <row r="32" spans="1:27" x14ac:dyDescent="0.35">
      <c r="A32" s="10" t="s">
        <v>350</v>
      </c>
      <c r="B32" s="10" t="s">
        <v>350</v>
      </c>
      <c r="C32" s="39">
        <f>+whea!$E198</f>
        <v>2.7156984424883536E-6</v>
      </c>
      <c r="D32" s="39">
        <f>+maiz!$E198</f>
        <v>2.4070599487716482E-5</v>
      </c>
      <c r="E32" s="39">
        <f>+sorg!$E198</f>
        <v>1.3882060060826307E-9</v>
      </c>
      <c r="F32" s="39">
        <f>+mill!$E198</f>
        <v>2.0706524020567686E-11</v>
      </c>
      <c r="G32" s="39">
        <f>+barl!$E198</f>
        <v>9.1043524560708593E-7</v>
      </c>
      <c r="H32" s="39">
        <f>+rice!$E198</f>
        <v>5.8956414503650968E-6</v>
      </c>
      <c r="I32" s="39">
        <f>+yams!$E198</f>
        <v>6.7281648256013189E-6</v>
      </c>
      <c r="J32" s="39">
        <f>+cass!$E198</f>
        <v>3.8831907666136187E-6</v>
      </c>
      <c r="K32" s="39">
        <f>+swpt!$E198</f>
        <v>6.5894353154534575E-7</v>
      </c>
      <c r="L32" s="39">
        <f>+pota!$E198</f>
        <v>2.6462404495284607E-6</v>
      </c>
      <c r="M32" s="39">
        <f>+Bana!$E198</f>
        <v>3.8676535930173328E-6</v>
      </c>
      <c r="N32" s="39">
        <f>+Plan!$E198</f>
        <v>2.9605997533681132E-6</v>
      </c>
      <c r="O32" s="62">
        <f>+soyb!$E198</f>
        <v>1.5107865680577151E-6</v>
      </c>
      <c r="P32" s="39">
        <f>+grnd!$E198</f>
        <v>3.8589965312197898E-6</v>
      </c>
      <c r="Q32" s="39">
        <f>+bean!$E198</f>
        <v>1.290368040259226E-6</v>
      </c>
      <c r="R32" s="39">
        <f>+cowp!$E198</f>
        <v>3.6722576776161511E-7</v>
      </c>
      <c r="S32" s="39">
        <f>+lent!$E198</f>
        <v>2.2629019027724811E-8</v>
      </c>
      <c r="T32" s="39">
        <f>+chkp!$E198</f>
        <v>7.7714004107755645E-8</v>
      </c>
      <c r="U32" s="39">
        <f>+pigp!$E198</f>
        <v>2.869584829978394E-7</v>
      </c>
      <c r="V32" s="39">
        <f>+opul!$E198</f>
        <v>9.8892886660759782E-8</v>
      </c>
      <c r="W32" s="39">
        <f t="shared" si="0"/>
        <v>3.3593783538707124E-5</v>
      </c>
      <c r="X32" s="39">
        <f t="shared" si="1"/>
        <v>2.0744792919674188E-5</v>
      </c>
      <c r="Y32" s="39">
        <f t="shared" si="2"/>
        <v>7.5135713000924266E-6</v>
      </c>
      <c r="Z32" s="18">
        <f t="shared" si="3"/>
        <v>6.1852147758473741E-5</v>
      </c>
      <c r="AA32" s="39"/>
    </row>
    <row r="33" spans="1:31" x14ac:dyDescent="0.35">
      <c r="A33" s="4"/>
      <c r="B33" s="4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AA33" s="39"/>
    </row>
    <row r="34" spans="1:31" x14ac:dyDescent="0.35">
      <c r="A34" s="4" t="s">
        <v>357</v>
      </c>
      <c r="B34" s="4"/>
      <c r="C34" s="39">
        <f>+whea!$E200</f>
        <v>0</v>
      </c>
      <c r="D34" s="39">
        <f>+maiz!$E200</f>
        <v>0</v>
      </c>
      <c r="E34" s="39">
        <f>+sorg!$E200</f>
        <v>0</v>
      </c>
      <c r="F34" s="39">
        <f>+mill!$E200</f>
        <v>0</v>
      </c>
      <c r="G34" s="39">
        <f>+barl!$E200</f>
        <v>0</v>
      </c>
      <c r="H34" s="39">
        <f>+rice!$E200</f>
        <v>0</v>
      </c>
      <c r="I34" s="39">
        <f>+yams!$E200</f>
        <v>0</v>
      </c>
      <c r="J34" s="39">
        <f>+cass!$E200</f>
        <v>0</v>
      </c>
      <c r="K34" s="39">
        <f>+swpt!$E200</f>
        <v>0</v>
      </c>
      <c r="L34" s="39">
        <f>+pota!$E200</f>
        <v>0</v>
      </c>
      <c r="M34" s="39">
        <f>+Bana!$E200</f>
        <v>0</v>
      </c>
      <c r="N34" s="39">
        <f>+Plan!$E200</f>
        <v>0</v>
      </c>
      <c r="O34" s="39">
        <f>+soyb!$E200</f>
        <v>0</v>
      </c>
      <c r="P34" s="39">
        <f>+grnd!$E200</f>
        <v>0</v>
      </c>
      <c r="Q34" s="39">
        <f>+bean!$E200</f>
        <v>0</v>
      </c>
      <c r="R34" s="39">
        <f>+cowp!$E200</f>
        <v>0</v>
      </c>
      <c r="S34" s="39">
        <f>+lent!$E200</f>
        <v>0</v>
      </c>
      <c r="T34" s="39">
        <f>+chkp!$E200</f>
        <v>0</v>
      </c>
      <c r="U34" s="39">
        <f>+pigp!$E200</f>
        <v>0</v>
      </c>
      <c r="V34" s="39">
        <f>+opul!$E200</f>
        <v>0</v>
      </c>
      <c r="W34" s="39">
        <f>+SUM(C34,D34,E34,F34,G34,H34)</f>
        <v>0</v>
      </c>
      <c r="X34" s="39">
        <f>+SUM(I34,L34,J34,K34,M34,N34)</f>
        <v>0</v>
      </c>
      <c r="Y34" s="39">
        <f>+SUM(O34,Q34,P34,R34,S34,T34,U34,V34)</f>
        <v>0</v>
      </c>
      <c r="Z34" s="18">
        <f>+SUM(W34,X34,Y34)</f>
        <v>0</v>
      </c>
      <c r="AA34" s="39"/>
    </row>
    <row r="35" spans="1:31" x14ac:dyDescent="0.35">
      <c r="A35" s="4" t="s">
        <v>354</v>
      </c>
      <c r="B35" s="4"/>
      <c r="C35" s="39">
        <f>+whea!$E201</f>
        <v>2.7156984424883536E-6</v>
      </c>
      <c r="D35" s="39">
        <f>+maiz!$E201</f>
        <v>2.4070599487716482E-5</v>
      </c>
      <c r="E35" s="39">
        <f>+sorg!$E201</f>
        <v>1.3882060060826307E-9</v>
      </c>
      <c r="F35" s="39">
        <f>+mill!$E201</f>
        <v>2.0706524020567686E-11</v>
      </c>
      <c r="G35" s="39">
        <f>+barl!$E201</f>
        <v>9.1043524560708593E-7</v>
      </c>
      <c r="H35" s="39">
        <f>+rice!$E201</f>
        <v>5.8956414503650968E-6</v>
      </c>
      <c r="I35" s="39">
        <f>+yams!$E201</f>
        <v>6.7281648256013189E-6</v>
      </c>
      <c r="J35" s="39">
        <f>+cass!$E201</f>
        <v>3.8831907666136187E-6</v>
      </c>
      <c r="K35" s="39">
        <f>+swpt!$E201</f>
        <v>6.5894353154534575E-7</v>
      </c>
      <c r="L35" s="39">
        <f>+pota!$E201</f>
        <v>2.6462404495284607E-6</v>
      </c>
      <c r="M35" s="39">
        <f>+Bana!$E201</f>
        <v>3.8676535930173328E-6</v>
      </c>
      <c r="N35" s="39">
        <f>+Plan!$E201</f>
        <v>2.9605997533681132E-6</v>
      </c>
      <c r="O35" s="39">
        <f>+soyb!$E201</f>
        <v>1.5107865680577151E-6</v>
      </c>
      <c r="P35" s="39">
        <f>+grnd!$E201</f>
        <v>3.8589965312197898E-6</v>
      </c>
      <c r="Q35" s="39">
        <f>+bean!$E201</f>
        <v>1.290368040259226E-6</v>
      </c>
      <c r="R35" s="39">
        <f>+cowp!$E201</f>
        <v>3.6722576776161511E-7</v>
      </c>
      <c r="S35" s="39">
        <f>+lent!$E201</f>
        <v>2.2629019027724811E-8</v>
      </c>
      <c r="T35" s="39">
        <f>+chkp!$E201</f>
        <v>7.7714004107755645E-8</v>
      </c>
      <c r="U35" s="39">
        <f>+pigp!$E201</f>
        <v>2.869584829978394E-7</v>
      </c>
      <c r="V35" s="39">
        <f>+opul!$E201</f>
        <v>9.8892886660759782E-8</v>
      </c>
      <c r="W35" s="39">
        <f>+SUM(C35,D35,E35,F35,G35,H35)</f>
        <v>3.3593783538707124E-5</v>
      </c>
      <c r="X35" s="39">
        <f>+SUM(I35,L35,J35,K35,M35,N35)</f>
        <v>2.0744792919674188E-5</v>
      </c>
      <c r="Y35" s="39">
        <f>+SUM(O35,Q35,P35,R35,S35,T35,U35,V35)</f>
        <v>7.5135713000924266E-6</v>
      </c>
      <c r="Z35" s="18">
        <f>+SUM(W35,X35,Y35)</f>
        <v>6.1852147758473741E-5</v>
      </c>
      <c r="AA35" s="39"/>
    </row>
    <row r="36" spans="1:31" x14ac:dyDescent="0.35">
      <c r="A36" s="16" t="s">
        <v>425</v>
      </c>
      <c r="B36" s="4"/>
      <c r="C36" s="39">
        <f>+whea!$E202</f>
        <v>0.23645849831003662</v>
      </c>
      <c r="D36" s="39">
        <f>+maiz!$E202</f>
        <v>0.44846366918041236</v>
      </c>
      <c r="E36" s="39">
        <f>+sorg!$E202</f>
        <v>0.57903854976212432</v>
      </c>
      <c r="F36" s="39">
        <f>+mill!$E202</f>
        <v>0.46619038917294203</v>
      </c>
      <c r="G36" s="39">
        <f>+barl!$E202</f>
        <v>3.2351689213614067E-2</v>
      </c>
      <c r="H36" s="39">
        <f>+rice!$E202</f>
        <v>0.98524737758995329</v>
      </c>
      <c r="I36" s="39">
        <f>+yams!$E202</f>
        <v>0.57172399818873076</v>
      </c>
      <c r="J36" s="39">
        <f>+cass!$E202</f>
        <v>0.20799518161582986</v>
      </c>
      <c r="K36" s="39">
        <f>+swpt!$E202</f>
        <v>2.1417352587029009E-2</v>
      </c>
      <c r="L36" s="39">
        <f>+pota!$E202</f>
        <v>4.2647828546944565E-2</v>
      </c>
      <c r="M36" s="39">
        <f>+Bana!$E202</f>
        <v>9.0231735117670575E-2</v>
      </c>
      <c r="N36" s="39">
        <f>+Plan!$E202</f>
        <v>0.10557436987613249</v>
      </c>
      <c r="O36" s="39">
        <f>+soyb!$E202</f>
        <v>1.0804855545456607E-2</v>
      </c>
      <c r="P36" s="39">
        <f>+grnd!$E202</f>
        <v>0.27325939646690173</v>
      </c>
      <c r="Q36" s="39">
        <f>+bean!$E202</f>
        <v>1.9825883301205396E-2</v>
      </c>
      <c r="R36" s="39">
        <f>+cowp!$E202</f>
        <v>6.9001552349901921E-2</v>
      </c>
      <c r="S36" s="39">
        <f>+lent!$E202</f>
        <v>3.5245479842587733E-3</v>
      </c>
      <c r="T36" s="39">
        <f>+chkp!$E202</f>
        <v>2.3423155578229191E-2</v>
      </c>
      <c r="U36" s="39">
        <f>+pigp!$E202</f>
        <v>1.1610332537739772E-2</v>
      </c>
      <c r="V36" s="39">
        <f>+opul!$E202</f>
        <v>7.1918122187916832E-3</v>
      </c>
      <c r="W36" s="39">
        <f>+SUM(C36,D36,E36,F36,G36,H36)</f>
        <v>2.7477501732290825</v>
      </c>
      <c r="X36" s="39">
        <f>+SUM(I36,L36,J36,K36,M36,N36)</f>
        <v>1.0395904659323374</v>
      </c>
      <c r="Y36" s="39">
        <f>+SUM(O36,Q36,P36,R36,S36,T36,U36,V36)</f>
        <v>0.4186415359824851</v>
      </c>
      <c r="Z36" s="18">
        <f>+SUM(W36,X36,Y36)</f>
        <v>4.2059821751439053</v>
      </c>
      <c r="AA36" s="39"/>
    </row>
    <row r="37" spans="1:31" s="1" customFormat="1" x14ac:dyDescent="0.35">
      <c r="A37" s="3" t="s">
        <v>426</v>
      </c>
      <c r="B37" s="3"/>
      <c r="C37" s="41">
        <f t="shared" ref="C37" si="4">+C36-C16-C12</f>
        <v>0.23601345612151609</v>
      </c>
      <c r="D37" s="41">
        <f t="shared" ref="D37" si="5">+D36-D16-D12</f>
        <v>0.44806434257961048</v>
      </c>
      <c r="E37" s="41">
        <f t="shared" ref="E37" si="6">+E36-E16-E12</f>
        <v>0.57894005299817719</v>
      </c>
      <c r="F37" s="41">
        <f t="shared" ref="F37" si="7">+F36-F16-F12</f>
        <v>0.46610321170444979</v>
      </c>
      <c r="G37" s="41">
        <f t="shared" ref="G37" si="8">+G36-G16-G12</f>
        <v>3.2332980845682674E-2</v>
      </c>
      <c r="H37" s="41">
        <f t="shared" ref="H37" si="9">+H36-H16-H12</f>
        <v>0.98502710600755394</v>
      </c>
      <c r="I37" s="41">
        <f t="shared" ref="I37" si="10">+I36-I16-I12</f>
        <v>0.57118263316669915</v>
      </c>
      <c r="J37" s="41">
        <f t="shared" ref="J37" si="11">+J36-J16-J12</f>
        <v>0.20772808276417024</v>
      </c>
      <c r="K37" s="41">
        <f t="shared" ref="K37" si="12">+K36-K16-K12</f>
        <v>2.1434277984061938E-2</v>
      </c>
      <c r="L37" s="41">
        <f t="shared" ref="L37" si="13">+L36-L16-L12</f>
        <v>4.2632103111156061E-2</v>
      </c>
      <c r="M37" s="41">
        <f t="shared" ref="M37" si="14">+M36-M16-M12</f>
        <v>9.0028691558362739E-2</v>
      </c>
      <c r="N37" s="41">
        <f t="shared" ref="N37" si="15">+N36-N16-N12</f>
        <v>0.10539793446475181</v>
      </c>
      <c r="O37" s="41">
        <f t="shared" ref="O37" si="16">+O36-O16-O12</f>
        <v>1.080490708280542E-2</v>
      </c>
      <c r="P37" s="41">
        <f t="shared" ref="P37" si="17">+P36-P16-P12</f>
        <v>0.27323228623227963</v>
      </c>
      <c r="Q37" s="41">
        <f t="shared" ref="Q37" si="18">+Q36-Q16-Q12</f>
        <v>1.9780874717818281E-2</v>
      </c>
      <c r="R37" s="41">
        <f t="shared" ref="R37" si="19">+R36-R16-R12</f>
        <v>6.893623254492294E-2</v>
      </c>
      <c r="S37" s="41">
        <f t="shared" ref="S37" si="20">+S36-S16-S12</f>
        <v>3.5175699563165914E-3</v>
      </c>
      <c r="T37" s="41">
        <f t="shared" ref="T37" si="21">+T36-T16-T12</f>
        <v>2.3380003485074439E-2</v>
      </c>
      <c r="U37" s="41">
        <f t="shared" ref="U37" si="22">+U36-U16-U12</f>
        <v>1.1593845906553454E-2</v>
      </c>
      <c r="V37" s="41">
        <f t="shared" ref="V37" si="23">+V36-V16-V12</f>
        <v>7.1803102505017613E-3</v>
      </c>
      <c r="W37" s="39">
        <f>+SUM(C37,D37,E37,F37,G37,H37)</f>
        <v>2.7464811502569901</v>
      </c>
      <c r="X37" s="39">
        <f>+SUM(I37,L37,J37,K37,M37,N37)</f>
        <v>1.0384037230492018</v>
      </c>
      <c r="Y37" s="39">
        <f>+SUM(O37,Q37,P37,R37,S37,T37,U37,V37)</f>
        <v>0.4184260301762725</v>
      </c>
      <c r="Z37" s="18">
        <f>+SUM(W37,X37,Y37)</f>
        <v>4.2033109034824641</v>
      </c>
      <c r="AA37" s="39"/>
      <c r="AB37" s="41"/>
      <c r="AC37" s="41"/>
      <c r="AD37" s="41"/>
      <c r="AE37" s="41"/>
    </row>
    <row r="38" spans="1:31" s="1" customFormat="1" x14ac:dyDescent="0.35">
      <c r="A38" s="3"/>
      <c r="B38" s="3"/>
      <c r="W38" s="39"/>
      <c r="X38" s="39"/>
      <c r="Y38" s="39"/>
      <c r="Z38" s="18"/>
      <c r="AA38" s="39"/>
    </row>
    <row r="39" spans="1:31" x14ac:dyDescent="0.35">
      <c r="A39" s="3" t="s">
        <v>351</v>
      </c>
      <c r="B39" s="3"/>
      <c r="C39" s="39">
        <f>+whea!$E204</f>
        <v>0.23645849831003662</v>
      </c>
      <c r="D39" s="39">
        <f>+maiz!$E204</f>
        <v>0.44846366918041236</v>
      </c>
      <c r="E39" s="39">
        <f>+sorg!$E204</f>
        <v>0.57903854976212432</v>
      </c>
      <c r="F39" s="39">
        <f>+mill!$E204</f>
        <v>0.46619038917294203</v>
      </c>
      <c r="G39" s="39">
        <f>+barl!$E204</f>
        <v>3.2351689213614067E-2</v>
      </c>
      <c r="H39" s="39">
        <f>+rice!$E204</f>
        <v>0.98524737758995329</v>
      </c>
      <c r="I39" s="39">
        <f>+yams!$E204</f>
        <v>0.57172399818873076</v>
      </c>
      <c r="J39" s="39">
        <f>+cass!$E204</f>
        <v>0.20799518161582986</v>
      </c>
      <c r="K39" s="39">
        <f>+swpt!$E204</f>
        <v>2.1417352587029009E-2</v>
      </c>
      <c r="L39" s="39">
        <f>+pota!$E204</f>
        <v>4.2647828546944565E-2</v>
      </c>
      <c r="M39" s="39">
        <f>+Bana!$E204</f>
        <v>9.0231735117670575E-2</v>
      </c>
      <c r="N39" s="39">
        <f>+Plan!$E204</f>
        <v>0.10557436987613249</v>
      </c>
      <c r="O39" s="39">
        <f>+soyb!$E204</f>
        <v>1.0804855545456607E-2</v>
      </c>
      <c r="P39" s="39">
        <f>+grnd!$E204</f>
        <v>0.27325939646690173</v>
      </c>
      <c r="Q39" s="39">
        <f>+bean!$E204</f>
        <v>1.9825883301205396E-2</v>
      </c>
      <c r="R39" s="39">
        <f>+cowp!$E204</f>
        <v>6.9001552349901921E-2</v>
      </c>
      <c r="S39" s="39">
        <f>+lent!$E204</f>
        <v>3.5245479842587733E-3</v>
      </c>
      <c r="T39" s="39">
        <f>+chkp!$E204</f>
        <v>2.3423155578229191E-2</v>
      </c>
      <c r="U39" s="39">
        <f>+pigp!$E204</f>
        <v>1.1610332537739772E-2</v>
      </c>
      <c r="V39" s="39">
        <f>+opul!$E204</f>
        <v>7.1918122187916832E-3</v>
      </c>
      <c r="W39" s="39">
        <f>+SUM(C39,D39,E39,F39,G39,H39)</f>
        <v>2.7477501732290825</v>
      </c>
      <c r="X39" s="39">
        <f>+SUM(I39,L39,J39,K39,M39,N39)</f>
        <v>1.0395904659323374</v>
      </c>
      <c r="Y39" s="39">
        <f>+SUM(O39,Q39,P39,R39,S39,T39,U39,V39)</f>
        <v>0.4186415359824851</v>
      </c>
      <c r="Z39" s="18">
        <f>+SUM(W39,X39,Y39)</f>
        <v>4.2059821751439053</v>
      </c>
      <c r="AA39" s="39"/>
    </row>
    <row r="40" spans="1:31" x14ac:dyDescent="0.35">
      <c r="AA40" s="39"/>
    </row>
    <row r="41" spans="1:31" x14ac:dyDescent="0.35">
      <c r="A41" s="12" t="s">
        <v>423</v>
      </c>
      <c r="AA41" s="39"/>
    </row>
    <row r="42" spans="1:31" x14ac:dyDescent="0.35">
      <c r="A42" s="4" t="s">
        <v>357</v>
      </c>
      <c r="C42" s="43" t="e">
        <f t="shared" ref="C42:Z42" si="24">+C34/$Z34</f>
        <v>#DIV/0!</v>
      </c>
      <c r="D42" s="2" t="e">
        <f t="shared" si="24"/>
        <v>#DIV/0!</v>
      </c>
      <c r="E42" s="2" t="e">
        <f t="shared" si="24"/>
        <v>#DIV/0!</v>
      </c>
      <c r="F42" s="2" t="e">
        <f t="shared" si="24"/>
        <v>#DIV/0!</v>
      </c>
      <c r="G42" s="2" t="e">
        <f t="shared" si="24"/>
        <v>#DIV/0!</v>
      </c>
      <c r="H42" s="2" t="e">
        <f t="shared" si="24"/>
        <v>#DIV/0!</v>
      </c>
      <c r="I42" s="2" t="e">
        <f t="shared" si="24"/>
        <v>#DIV/0!</v>
      </c>
      <c r="J42" s="2" t="e">
        <f t="shared" si="24"/>
        <v>#DIV/0!</v>
      </c>
      <c r="K42" s="2" t="e">
        <f t="shared" si="24"/>
        <v>#DIV/0!</v>
      </c>
      <c r="L42" s="2" t="e">
        <f t="shared" si="24"/>
        <v>#DIV/0!</v>
      </c>
      <c r="M42" s="2" t="e">
        <f t="shared" si="24"/>
        <v>#DIV/0!</v>
      </c>
      <c r="N42" s="2" t="e">
        <f t="shared" si="24"/>
        <v>#DIV/0!</v>
      </c>
      <c r="O42" s="2" t="e">
        <f t="shared" si="24"/>
        <v>#DIV/0!</v>
      </c>
      <c r="P42" s="2" t="e">
        <f t="shared" si="24"/>
        <v>#DIV/0!</v>
      </c>
      <c r="Q42" s="2" t="e">
        <f t="shared" si="24"/>
        <v>#DIV/0!</v>
      </c>
      <c r="R42" s="2" t="e">
        <f t="shared" si="24"/>
        <v>#DIV/0!</v>
      </c>
      <c r="S42" s="2" t="e">
        <f t="shared" si="24"/>
        <v>#DIV/0!</v>
      </c>
      <c r="T42" s="2" t="e">
        <f t="shared" si="24"/>
        <v>#DIV/0!</v>
      </c>
      <c r="U42" s="2" t="e">
        <f t="shared" si="24"/>
        <v>#DIV/0!</v>
      </c>
      <c r="V42" s="2" t="e">
        <f t="shared" si="24"/>
        <v>#DIV/0!</v>
      </c>
      <c r="W42" s="2" t="e">
        <f t="shared" si="24"/>
        <v>#DIV/0!</v>
      </c>
      <c r="X42" s="2" t="e">
        <f t="shared" si="24"/>
        <v>#DIV/0!</v>
      </c>
      <c r="Y42" s="2" t="e">
        <f t="shared" si="24"/>
        <v>#DIV/0!</v>
      </c>
      <c r="Z42" s="18" t="e">
        <f t="shared" si="24"/>
        <v>#DIV/0!</v>
      </c>
      <c r="AA42" s="2"/>
    </row>
    <row r="43" spans="1:31" x14ac:dyDescent="0.35">
      <c r="A43" s="4" t="s">
        <v>354</v>
      </c>
      <c r="C43" s="43">
        <f t="shared" ref="C43:Z43" si="25">+C35/$Z35</f>
        <v>4.3906291711855762E-2</v>
      </c>
      <c r="D43" s="2">
        <f t="shared" si="25"/>
        <v>0.38916351913452857</v>
      </c>
      <c r="E43" s="2">
        <f t="shared" si="25"/>
        <v>2.2443941825649E-5</v>
      </c>
      <c r="F43" s="2">
        <f t="shared" si="25"/>
        <v>3.3477453525825051E-7</v>
      </c>
      <c r="G43" s="2">
        <f t="shared" si="25"/>
        <v>1.4719541335286232E-2</v>
      </c>
      <c r="H43" s="2">
        <f t="shared" si="25"/>
        <v>9.5318297973854826E-2</v>
      </c>
      <c r="I43" s="2">
        <f t="shared" si="25"/>
        <v>0.10877819234142214</v>
      </c>
      <c r="J43" s="2">
        <f t="shared" si="25"/>
        <v>6.2781825811078995E-2</v>
      </c>
      <c r="K43" s="2">
        <f t="shared" si="25"/>
        <v>1.0653527087183009E-2</v>
      </c>
      <c r="L43" s="2">
        <f t="shared" si="25"/>
        <v>4.2783323545396629E-2</v>
      </c>
      <c r="M43" s="2">
        <f t="shared" si="25"/>
        <v>6.2530627200208494E-2</v>
      </c>
      <c r="N43" s="2">
        <f t="shared" si="25"/>
        <v>4.7865755041020565E-2</v>
      </c>
      <c r="O43" s="2">
        <f t="shared" si="25"/>
        <v>2.4425773765483147E-2</v>
      </c>
      <c r="P43" s="2">
        <f t="shared" si="25"/>
        <v>6.2390663397636138E-2</v>
      </c>
      <c r="Q43" s="2">
        <f t="shared" si="25"/>
        <v>2.0862137969694765E-2</v>
      </c>
      <c r="R43" s="2">
        <f t="shared" si="25"/>
        <v>5.9371546675403069E-3</v>
      </c>
      <c r="S43" s="2">
        <f t="shared" si="25"/>
        <v>3.6585664116448789E-4</v>
      </c>
      <c r="T43" s="2">
        <f t="shared" si="25"/>
        <v>1.2564479476318399E-3</v>
      </c>
      <c r="U43" s="2">
        <f t="shared" si="25"/>
        <v>4.6394263319421451E-3</v>
      </c>
      <c r="V43" s="2">
        <f t="shared" si="25"/>
        <v>1.5988593807110194E-3</v>
      </c>
      <c r="W43" s="2">
        <f t="shared" si="25"/>
        <v>0.54313042887188634</v>
      </c>
      <c r="X43" s="2">
        <f t="shared" si="25"/>
        <v>0.33539325102630979</v>
      </c>
      <c r="Y43" s="2">
        <f t="shared" si="25"/>
        <v>0.12147632010180387</v>
      </c>
      <c r="Z43" s="18">
        <f t="shared" si="25"/>
        <v>1</v>
      </c>
      <c r="AA43" s="2"/>
    </row>
    <row r="44" spans="1:31" s="15" customFormat="1" x14ac:dyDescent="0.35">
      <c r="A44" s="3" t="s">
        <v>425</v>
      </c>
      <c r="C44" s="42">
        <f t="shared" ref="C44:Z44" si="26">+C36/$Z36</f>
        <v>5.62195673836745E-2</v>
      </c>
      <c r="D44" s="42">
        <f t="shared" si="26"/>
        <v>0.10662519490232229</v>
      </c>
      <c r="E44" s="42">
        <f t="shared" si="26"/>
        <v>0.13767023388355487</v>
      </c>
      <c r="F44" s="42">
        <f t="shared" si="26"/>
        <v>0.11083983948576567</v>
      </c>
      <c r="G44" s="42">
        <f t="shared" si="26"/>
        <v>7.6918274653665578E-3</v>
      </c>
      <c r="H44" s="42">
        <f t="shared" si="26"/>
        <v>0.23424906158957834</v>
      </c>
      <c r="I44" s="42">
        <f t="shared" si="26"/>
        <v>0.13593115100854405</v>
      </c>
      <c r="J44" s="42">
        <f t="shared" si="26"/>
        <v>4.9452226128065657E-2</v>
      </c>
      <c r="K44" s="42">
        <f t="shared" si="26"/>
        <v>5.0921168219872992E-3</v>
      </c>
      <c r="L44" s="42">
        <f t="shared" si="26"/>
        <v>1.0139802493453361E-2</v>
      </c>
      <c r="M44" s="42">
        <f t="shared" si="26"/>
        <v>2.1453190089799502E-2</v>
      </c>
      <c r="N44" s="42">
        <f t="shared" si="26"/>
        <v>2.5101002686137231E-2</v>
      </c>
      <c r="O44" s="42">
        <f t="shared" si="26"/>
        <v>2.5689256624314926E-3</v>
      </c>
      <c r="P44" s="42">
        <f t="shared" si="26"/>
        <v>6.496922361720478E-2</v>
      </c>
      <c r="Q44" s="42">
        <f t="shared" si="26"/>
        <v>4.7137345037671407E-3</v>
      </c>
      <c r="R44" s="42">
        <f t="shared" si="26"/>
        <v>1.6405574126699924E-2</v>
      </c>
      <c r="S44" s="42">
        <f t="shared" si="26"/>
        <v>8.3798452715463131E-4</v>
      </c>
      <c r="T44" s="42">
        <f t="shared" si="26"/>
        <v>5.5690097111331148E-3</v>
      </c>
      <c r="U44" s="42">
        <f t="shared" si="26"/>
        <v>2.7604331293540328E-3</v>
      </c>
      <c r="V44" s="42">
        <f t="shared" si="26"/>
        <v>1.7099007840054908E-3</v>
      </c>
      <c r="W44" s="42">
        <f t="shared" si="26"/>
        <v>0.6532957247102622</v>
      </c>
      <c r="X44" s="42">
        <f t="shared" si="26"/>
        <v>0.24716948922798712</v>
      </c>
      <c r="Y44" s="42">
        <f t="shared" si="26"/>
        <v>9.9534786061750619E-2</v>
      </c>
      <c r="Z44" s="15">
        <f t="shared" si="26"/>
        <v>1</v>
      </c>
      <c r="AA44" s="42"/>
    </row>
    <row r="45" spans="1:31" s="15" customFormat="1" x14ac:dyDescent="0.35">
      <c r="A45" s="3" t="s">
        <v>426</v>
      </c>
      <c r="C45" s="42">
        <f t="shared" ref="C45:Z45" si="27">+C37/$Z37</f>
        <v>5.6149416862306747E-2</v>
      </c>
      <c r="D45" s="42">
        <f t="shared" si="27"/>
        <v>0.10659795405768983</v>
      </c>
      <c r="E45" s="42">
        <f t="shared" si="27"/>
        <v>0.13773429239281884</v>
      </c>
      <c r="F45" s="42">
        <f t="shared" si="27"/>
        <v>0.11088953979546956</v>
      </c>
      <c r="G45" s="42">
        <f t="shared" si="27"/>
        <v>7.6922648807383337E-3</v>
      </c>
      <c r="H45" s="42">
        <f t="shared" si="27"/>
        <v>0.23434552633055386</v>
      </c>
      <c r="I45" s="42">
        <f t="shared" si="27"/>
        <v>0.13588874253709654</v>
      </c>
      <c r="J45" s="42">
        <f t="shared" si="27"/>
        <v>4.9420108941279239E-2</v>
      </c>
      <c r="K45" s="42">
        <f t="shared" si="27"/>
        <v>5.099379626261653E-3</v>
      </c>
      <c r="L45" s="42">
        <f t="shared" si="27"/>
        <v>1.0142505298819354E-2</v>
      </c>
      <c r="M45" s="42">
        <f t="shared" si="27"/>
        <v>2.1418518312260347E-2</v>
      </c>
      <c r="N45" s="42">
        <f t="shared" si="27"/>
        <v>2.5074979435242131E-2</v>
      </c>
      <c r="O45" s="42">
        <f t="shared" si="27"/>
        <v>2.5705705171257974E-3</v>
      </c>
      <c r="P45" s="42">
        <f t="shared" si="27"/>
        <v>6.5004062870035462E-2</v>
      </c>
      <c r="Q45" s="42">
        <f t="shared" si="27"/>
        <v>4.7060222695946017E-3</v>
      </c>
      <c r="R45" s="42">
        <f t="shared" si="27"/>
        <v>1.6400460048722289E-2</v>
      </c>
      <c r="S45" s="42">
        <f t="shared" si="27"/>
        <v>8.3685695326564283E-4</v>
      </c>
      <c r="T45" s="42">
        <f t="shared" si="27"/>
        <v>5.5622826914145202E-3</v>
      </c>
      <c r="U45" s="42">
        <f t="shared" si="27"/>
        <v>2.7582651326000878E-3</v>
      </c>
      <c r="V45" s="42">
        <f t="shared" si="27"/>
        <v>1.70825104670531E-3</v>
      </c>
      <c r="W45" s="42">
        <f t="shared" si="27"/>
        <v>0.65340899431957722</v>
      </c>
      <c r="X45" s="42">
        <f t="shared" si="27"/>
        <v>0.24704423415095922</v>
      </c>
      <c r="Y45" s="42">
        <f t="shared" si="27"/>
        <v>9.9546771529463701E-2</v>
      </c>
      <c r="Z45" s="15">
        <f t="shared" si="27"/>
        <v>1</v>
      </c>
      <c r="AA45" s="42"/>
    </row>
    <row r="46" spans="1:31" s="18" customFormat="1" x14ac:dyDescent="0.35">
      <c r="A46" s="1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A46" s="2"/>
    </row>
    <row r="47" spans="1:31" s="18" customFormat="1" x14ac:dyDescent="0.35">
      <c r="A47" s="17" t="s">
        <v>351</v>
      </c>
      <c r="C47" s="2">
        <f t="shared" ref="C47:Z47" si="28">+C39/$Z39</f>
        <v>5.62195673836745E-2</v>
      </c>
      <c r="D47" s="2">
        <f t="shared" si="28"/>
        <v>0.10662519490232229</v>
      </c>
      <c r="E47" s="2">
        <f t="shared" si="28"/>
        <v>0.13767023388355487</v>
      </c>
      <c r="F47" s="2">
        <f t="shared" si="28"/>
        <v>0.11083983948576567</v>
      </c>
      <c r="G47" s="2">
        <f t="shared" si="28"/>
        <v>7.6918274653665578E-3</v>
      </c>
      <c r="H47" s="2">
        <f t="shared" si="28"/>
        <v>0.23424906158957834</v>
      </c>
      <c r="I47" s="2">
        <f t="shared" si="28"/>
        <v>0.13593115100854405</v>
      </c>
      <c r="J47" s="2">
        <f t="shared" si="28"/>
        <v>4.9452226128065657E-2</v>
      </c>
      <c r="K47" s="2">
        <f t="shared" si="28"/>
        <v>5.0921168219872992E-3</v>
      </c>
      <c r="L47" s="2">
        <f t="shared" si="28"/>
        <v>1.0139802493453361E-2</v>
      </c>
      <c r="M47" s="2">
        <f t="shared" si="28"/>
        <v>2.1453190089799502E-2</v>
      </c>
      <c r="N47" s="2">
        <f t="shared" si="28"/>
        <v>2.5101002686137231E-2</v>
      </c>
      <c r="O47" s="2">
        <f t="shared" si="28"/>
        <v>2.5689256624314926E-3</v>
      </c>
      <c r="P47" s="2">
        <f t="shared" si="28"/>
        <v>6.496922361720478E-2</v>
      </c>
      <c r="Q47" s="2">
        <f t="shared" si="28"/>
        <v>4.7137345037671407E-3</v>
      </c>
      <c r="R47" s="2">
        <f t="shared" si="28"/>
        <v>1.6405574126699924E-2</v>
      </c>
      <c r="S47" s="2">
        <f t="shared" si="28"/>
        <v>8.3798452715463131E-4</v>
      </c>
      <c r="T47" s="2">
        <f t="shared" si="28"/>
        <v>5.5690097111331148E-3</v>
      </c>
      <c r="U47" s="2">
        <f t="shared" si="28"/>
        <v>2.7604331293540328E-3</v>
      </c>
      <c r="V47" s="2">
        <f t="shared" si="28"/>
        <v>1.7099007840054908E-3</v>
      </c>
      <c r="W47" s="2">
        <f t="shared" si="28"/>
        <v>0.6532957247102622</v>
      </c>
      <c r="X47" s="2">
        <f t="shared" si="28"/>
        <v>0.24716948922798712</v>
      </c>
      <c r="Y47" s="2">
        <f t="shared" si="28"/>
        <v>9.9534786061750619E-2</v>
      </c>
      <c r="Z47" s="18">
        <f t="shared" si="28"/>
        <v>1</v>
      </c>
      <c r="AA47" s="2"/>
    </row>
    <row r="48" spans="1:31" x14ac:dyDescent="0.35">
      <c r="A48" s="6" t="s">
        <v>424</v>
      </c>
      <c r="W48"/>
      <c r="X48"/>
      <c r="Y48"/>
    </row>
    <row r="49" spans="1:27" s="20" customFormat="1" x14ac:dyDescent="0.35">
      <c r="A49" s="20" t="s">
        <v>383</v>
      </c>
      <c r="C49" s="19">
        <f t="shared" ref="C49:Z49" si="29">+C7/C$36</f>
        <v>0.23939624337537399</v>
      </c>
      <c r="D49" s="19">
        <f t="shared" si="29"/>
        <v>0.83878767480395644</v>
      </c>
      <c r="E49" s="19">
        <f t="shared" si="29"/>
        <v>0.96806158576742607</v>
      </c>
      <c r="F49" s="19">
        <f t="shared" si="29"/>
        <v>0.9681842730446123</v>
      </c>
      <c r="G49" s="19">
        <f t="shared" si="29"/>
        <v>0.31953763907342198</v>
      </c>
      <c r="H49" s="19">
        <f t="shared" si="29"/>
        <v>0.73433566064095401</v>
      </c>
      <c r="I49" s="19">
        <f t="shared" si="29"/>
        <v>0.95886516735652327</v>
      </c>
      <c r="J49" s="19">
        <f t="shared" si="29"/>
        <v>0.94342091070902667</v>
      </c>
      <c r="K49" s="19">
        <f t="shared" si="29"/>
        <v>0.89803133471586338</v>
      </c>
      <c r="L49" s="19">
        <f t="shared" si="29"/>
        <v>0.38082775175021355</v>
      </c>
      <c r="M49" s="19">
        <f t="shared" si="29"/>
        <v>0.27274920470877356</v>
      </c>
      <c r="N49" s="19">
        <f t="shared" si="29"/>
        <v>0.93422058363028015</v>
      </c>
      <c r="O49" s="19">
        <f t="shared" si="29"/>
        <v>0.98669353513751623</v>
      </c>
      <c r="P49" s="19">
        <f t="shared" si="29"/>
        <v>0.96860725649776636</v>
      </c>
      <c r="Q49" s="19">
        <f t="shared" si="29"/>
        <v>0.55199753087806058</v>
      </c>
      <c r="R49" s="19">
        <f t="shared" si="29"/>
        <v>0.96111527512203121</v>
      </c>
      <c r="S49" s="19">
        <f t="shared" si="29"/>
        <v>0.22295660029829828</v>
      </c>
      <c r="T49" s="19">
        <f t="shared" si="29"/>
        <v>0.14128232278543978</v>
      </c>
      <c r="U49" s="19">
        <f t="shared" si="29"/>
        <v>0.18458965139615849</v>
      </c>
      <c r="V49" s="19">
        <f t="shared" si="29"/>
        <v>0.64300410495081084</v>
      </c>
      <c r="W49" s="19">
        <f t="shared" si="29"/>
        <v>0.7928363145216305</v>
      </c>
      <c r="X49" s="19">
        <f t="shared" si="29"/>
        <v>0.86875416261670879</v>
      </c>
      <c r="Y49" s="19">
        <f t="shared" si="29"/>
        <v>0.86820580347784326</v>
      </c>
      <c r="Z49" s="19">
        <f t="shared" si="29"/>
        <v>0.819102776217419</v>
      </c>
      <c r="AA49" s="19"/>
    </row>
    <row r="50" spans="1:27" s="20" customFormat="1" x14ac:dyDescent="0.35">
      <c r="A50" s="20" t="s">
        <v>336</v>
      </c>
      <c r="C50" s="19">
        <f t="shared" ref="C50:Z50" si="30">+C19/C$36</f>
        <v>0.75714310052473499</v>
      </c>
      <c r="D50" s="19">
        <f t="shared" si="30"/>
        <v>0.14826785043973822</v>
      </c>
      <c r="E50" s="19">
        <f t="shared" si="30"/>
        <v>3.1528755391022421E-2</v>
      </c>
      <c r="F50" s="19">
        <f t="shared" si="30"/>
        <v>3.1037821067288692E-2</v>
      </c>
      <c r="G50" s="19">
        <f t="shared" si="30"/>
        <v>0.67783218141674628</v>
      </c>
      <c r="H50" s="19">
        <f t="shared" si="30"/>
        <v>0.25296947782939022</v>
      </c>
      <c r="I50" s="19">
        <f t="shared" si="30"/>
        <v>3.6824679718030023E-2</v>
      </c>
      <c r="J50" s="19">
        <f t="shared" si="30"/>
        <v>5.0514830908640306E-2</v>
      </c>
      <c r="K50" s="19">
        <f t="shared" si="30"/>
        <v>9.788754074023083E-2</v>
      </c>
      <c r="L50" s="19">
        <f t="shared" si="30"/>
        <v>0.61147310066622329</v>
      </c>
      <c r="M50" s="19">
        <f t="shared" si="30"/>
        <v>0.71091426127445678</v>
      </c>
      <c r="N50" s="19">
        <f t="shared" si="30"/>
        <v>5.9604548634835497E-2</v>
      </c>
      <c r="O50" s="19">
        <f t="shared" si="30"/>
        <v>9.1832196481275111E-3</v>
      </c>
      <c r="P50" s="19">
        <f t="shared" si="30"/>
        <v>3.034002077327751E-2</v>
      </c>
      <c r="Q50" s="19">
        <f t="shared" si="30"/>
        <v>0.43862943591766096</v>
      </c>
      <c r="R50" s="19">
        <f t="shared" si="30"/>
        <v>3.5512694637017429E-2</v>
      </c>
      <c r="S50" s="19">
        <f t="shared" si="30"/>
        <v>0.77160470830875216</v>
      </c>
      <c r="T50" s="19">
        <f t="shared" si="30"/>
        <v>0.85410872331256638</v>
      </c>
      <c r="U50" s="19">
        <f t="shared" si="30"/>
        <v>0.81056415527586689</v>
      </c>
      <c r="V50" s="19">
        <f t="shared" si="30"/>
        <v>0.35038016211727285</v>
      </c>
      <c r="W50" s="19">
        <f t="shared" si="30"/>
        <v>0.19995198236441891</v>
      </c>
      <c r="X50" s="19">
        <f t="shared" si="30"/>
        <v>0.12521721843953246</v>
      </c>
      <c r="Y50" s="19">
        <f t="shared" si="30"/>
        <v>0.1294492509209961</v>
      </c>
      <c r="Z50" s="19">
        <f t="shared" si="30"/>
        <v>0.17446235464654036</v>
      </c>
      <c r="AA50" s="19"/>
    </row>
    <row r="51" spans="1:27" s="20" customFormat="1" x14ac:dyDescent="0.35">
      <c r="A51" s="20" t="s">
        <v>332</v>
      </c>
      <c r="C51" s="19">
        <f t="shared" ref="C51:Z51" si="31">(C17+C18)/C$36</f>
        <v>5.3800616212814028E-4</v>
      </c>
      <c r="D51" s="19">
        <f t="shared" si="31"/>
        <v>7.8871462564752328E-3</v>
      </c>
      <c r="E51" s="19">
        <f t="shared" si="31"/>
        <v>6.2099933670724518E-7</v>
      </c>
      <c r="F51" s="19">
        <f t="shared" si="31"/>
        <v>1.5335068766705805E-5</v>
      </c>
      <c r="G51" s="19">
        <f t="shared" si="31"/>
        <v>1.3922883660131605E-3</v>
      </c>
      <c r="H51" s="19">
        <f t="shared" si="31"/>
        <v>1.1998542163297782E-2</v>
      </c>
      <c r="I51" s="19">
        <f t="shared" si="31"/>
        <v>2.9126102543200788E-3</v>
      </c>
      <c r="J51" s="19">
        <f t="shared" si="31"/>
        <v>4.2223278796354718E-3</v>
      </c>
      <c r="K51" s="19">
        <f t="shared" si="31"/>
        <v>3.8645227038011211E-3</v>
      </c>
      <c r="L51" s="19">
        <f t="shared" si="31"/>
        <v>3.5145706735829891E-3</v>
      </c>
      <c r="M51" s="19">
        <f t="shared" si="31"/>
        <v>1.1326439778283884E-2</v>
      </c>
      <c r="N51" s="19">
        <f t="shared" si="31"/>
        <v>1.9371957463237834E-3</v>
      </c>
      <c r="O51" s="19">
        <f t="shared" si="31"/>
        <v>3.387741955522747E-3</v>
      </c>
      <c r="P51" s="19">
        <f t="shared" si="31"/>
        <v>8.6630137542111074E-4</v>
      </c>
      <c r="Q51" s="19">
        <f t="shared" si="31"/>
        <v>4.8069096493391491E-3</v>
      </c>
      <c r="R51" s="19">
        <f t="shared" si="31"/>
        <v>2.0065573130050051E-3</v>
      </c>
      <c r="S51" s="19">
        <f t="shared" si="31"/>
        <v>2.452774047353929E-3</v>
      </c>
      <c r="T51" s="19">
        <f t="shared" si="31"/>
        <v>2.1049630295641598E-3</v>
      </c>
      <c r="U51" s="19">
        <f t="shared" si="31"/>
        <v>3.0105438139539434E-3</v>
      </c>
      <c r="V51" s="19">
        <f t="shared" si="31"/>
        <v>2.7291375781836849E-3</v>
      </c>
      <c r="W51" s="19">
        <f t="shared" si="31"/>
        <v>5.6549531162419248E-3</v>
      </c>
      <c r="X51" s="19">
        <f t="shared" si="31"/>
        <v>3.8501817322057256E-3</v>
      </c>
      <c r="Y51" s="19">
        <f t="shared" si="31"/>
        <v>1.4800645792671879E-3</v>
      </c>
      <c r="Z51" s="19">
        <f t="shared" si="31"/>
        <v>4.7933220577169745E-3</v>
      </c>
      <c r="AA51" s="19"/>
    </row>
    <row r="52" spans="1:27" s="20" customFormat="1" x14ac:dyDescent="0.35">
      <c r="A52" s="20" t="s">
        <v>331</v>
      </c>
      <c r="C52" s="19">
        <f t="shared" ref="C52:Z52" si="32">C16/C$36</f>
        <v>1.8052871196452939E-3</v>
      </c>
      <c r="D52" s="19">
        <f t="shared" si="32"/>
        <v>8.5076130168519517E-4</v>
      </c>
      <c r="E52" s="19">
        <f t="shared" si="32"/>
        <v>1.681989308169264E-4</v>
      </c>
      <c r="F52" s="19">
        <f t="shared" si="32"/>
        <v>1.7364865803080773E-4</v>
      </c>
      <c r="G52" s="19">
        <f t="shared" si="32"/>
        <v>5.7153263203590552E-4</v>
      </c>
      <c r="H52" s="19">
        <f t="shared" si="32"/>
        <v>2.2216346656789279E-4</v>
      </c>
      <c r="I52" s="19">
        <f t="shared" si="32"/>
        <v>9.4598169138223448E-4</v>
      </c>
      <c r="J52" s="19">
        <f t="shared" si="32"/>
        <v>1.2833505371998291E-3</v>
      </c>
      <c r="K52" s="19">
        <f t="shared" si="32"/>
        <v>-8.1529672502245133E-4</v>
      </c>
      <c r="L52" s="19">
        <f t="shared" si="32"/>
        <v>2.7050225560123532E-4</v>
      </c>
      <c r="M52" s="19">
        <f t="shared" si="32"/>
        <v>2.2412129034808433E-3</v>
      </c>
      <c r="N52" s="19">
        <f t="shared" si="32"/>
        <v>1.6463747087593543E-3</v>
      </c>
      <c r="O52" s="19">
        <f t="shared" si="32"/>
        <v>3.0290349339582112E-6</v>
      </c>
      <c r="P52" s="19">
        <f t="shared" si="32"/>
        <v>9.6859809892821809E-5</v>
      </c>
      <c r="Q52" s="19">
        <f t="shared" si="32"/>
        <v>2.2671880913781406E-3</v>
      </c>
      <c r="R52" s="19">
        <f t="shared" si="32"/>
        <v>9.4294702117615238E-4</v>
      </c>
      <c r="S52" s="19">
        <f t="shared" si="32"/>
        <v>1.9172002044900317E-3</v>
      </c>
      <c r="T52" s="19">
        <f t="shared" si="32"/>
        <v>1.7899266003491589E-3</v>
      </c>
      <c r="U52" s="19">
        <f t="shared" si="32"/>
        <v>1.4168312478361584E-3</v>
      </c>
      <c r="V52" s="19">
        <f t="shared" si="32"/>
        <v>1.521567682448534E-3</v>
      </c>
      <c r="W52" s="19">
        <f t="shared" si="32"/>
        <v>4.4550412463427951E-4</v>
      </c>
      <c r="X52" s="19">
        <f t="shared" si="32"/>
        <v>1.1330322269911533E-3</v>
      </c>
      <c r="Y52" s="19">
        <f t="shared" si="32"/>
        <v>5.0780938418580775E-4</v>
      </c>
      <c r="Z52" s="19">
        <f t="shared" si="32"/>
        <v>6.2164163520369838E-4</v>
      </c>
      <c r="AA52" s="19"/>
    </row>
    <row r="53" spans="1:27" s="20" customFormat="1" x14ac:dyDescent="0.35">
      <c r="A53" s="20" t="s">
        <v>341</v>
      </c>
      <c r="C53" s="19">
        <f t="shared" ref="C53:Z53" si="33">C27/C$36</f>
        <v>3.2047190085317213E-4</v>
      </c>
      <c r="D53" s="19">
        <f t="shared" si="33"/>
        <v>6.7363993478556576E-4</v>
      </c>
      <c r="E53" s="19">
        <f t="shared" si="33"/>
        <v>1.9605936901502443E-4</v>
      </c>
      <c r="F53" s="19">
        <f t="shared" si="33"/>
        <v>5.643873926662711E-4</v>
      </c>
      <c r="G53" s="19">
        <f t="shared" si="33"/>
        <v>4.2638459968460181E-4</v>
      </c>
      <c r="H53" s="19">
        <f t="shared" si="33"/>
        <v>1.9229529440866904E-4</v>
      </c>
      <c r="I53" s="19">
        <f t="shared" si="33"/>
        <v>1.0728345167917034E-4</v>
      </c>
      <c r="J53" s="19">
        <f t="shared" si="33"/>
        <v>1.5482209985835313E-4</v>
      </c>
      <c r="K53" s="19">
        <f t="shared" si="33"/>
        <v>2.745059603410084E-4</v>
      </c>
      <c r="L53" s="19">
        <f t="shared" si="33"/>
        <v>1.3602281304941803E-3</v>
      </c>
      <c r="M53" s="19">
        <f t="shared" si="33"/>
        <v>5.7523346934888059E-4</v>
      </c>
      <c r="N53" s="19">
        <f t="shared" si="33"/>
        <v>2.1671044632380555E-4</v>
      </c>
      <c r="O53" s="19">
        <f t="shared" si="33"/>
        <v>3.524676277740873E-4</v>
      </c>
      <c r="P53" s="19">
        <f t="shared" si="33"/>
        <v>1.9932508979922352E-5</v>
      </c>
      <c r="Q53" s="19">
        <f t="shared" si="33"/>
        <v>2.9874828200065741E-4</v>
      </c>
      <c r="R53" s="19">
        <f t="shared" si="33"/>
        <v>8.7541057263895321E-5</v>
      </c>
      <c r="S53" s="19">
        <f t="shared" si="33"/>
        <v>3.948154576403782E-4</v>
      </c>
      <c r="T53" s="19">
        <f t="shared" si="33"/>
        <v>3.0045206477850297E-4</v>
      </c>
      <c r="U53" s="19">
        <f t="shared" si="33"/>
        <v>2.3886547959208718E-4</v>
      </c>
      <c r="V53" s="19">
        <f t="shared" si="33"/>
        <v>7.8033017297685211E-4</v>
      </c>
      <c r="W53" s="19">
        <f t="shared" si="33"/>
        <v>3.485658769653608E-4</v>
      </c>
      <c r="X53" s="19">
        <f t="shared" si="33"/>
        <v>2.2336884783822939E-4</v>
      </c>
      <c r="Y53" s="19">
        <f t="shared" si="33"/>
        <v>9.0848371538678344E-5</v>
      </c>
      <c r="Z53" s="19">
        <f t="shared" si="33"/>
        <v>2.919691344561334E-4</v>
      </c>
      <c r="AA53" s="19"/>
    </row>
    <row r="54" spans="1:27" s="20" customFormat="1" x14ac:dyDescent="0.35">
      <c r="A54" s="20" t="s">
        <v>384</v>
      </c>
      <c r="C54" s="19">
        <f t="shared" ref="C54:Z54" si="34">C13/C$36</f>
        <v>7.8540603318578419E-4</v>
      </c>
      <c r="D54" s="19">
        <f t="shared" si="34"/>
        <v>3.4792537973866253E-3</v>
      </c>
      <c r="E54" s="19">
        <f t="shared" si="34"/>
        <v>4.4777144950110639E-5</v>
      </c>
      <c r="F54" s="19">
        <f t="shared" si="34"/>
        <v>2.4534724218747061E-5</v>
      </c>
      <c r="G54" s="19">
        <f t="shared" si="34"/>
        <v>2.1183209731994381E-4</v>
      </c>
      <c r="H54" s="19">
        <f t="shared" si="34"/>
        <v>2.7587668541938199E-4</v>
      </c>
      <c r="I54" s="19">
        <f t="shared" si="34"/>
        <v>3.3250932374493894E-4</v>
      </c>
      <c r="J54" s="19">
        <f t="shared" si="34"/>
        <v>3.85088246773763E-4</v>
      </c>
      <c r="K54" s="19">
        <f t="shared" si="34"/>
        <v>7.2662579881085584E-4</v>
      </c>
      <c r="L54" s="19">
        <f t="shared" si="34"/>
        <v>2.4917978677236187E-3</v>
      </c>
      <c r="M54" s="19">
        <f t="shared" si="34"/>
        <v>2.1507843034295781E-3</v>
      </c>
      <c r="N54" s="19">
        <f t="shared" si="34"/>
        <v>2.3465440447131159E-3</v>
      </c>
      <c r="O54" s="19">
        <f t="shared" si="34"/>
        <v>2.4018181441514162E-4</v>
      </c>
      <c r="P54" s="19">
        <f t="shared" si="34"/>
        <v>5.5506934631584468E-5</v>
      </c>
      <c r="Q54" s="19">
        <f t="shared" si="34"/>
        <v>1.9351021600936948E-3</v>
      </c>
      <c r="R54" s="19">
        <f t="shared" si="34"/>
        <v>3.2966285666336296E-4</v>
      </c>
      <c r="S54" s="19">
        <f t="shared" si="34"/>
        <v>6.6748128030190998E-4</v>
      </c>
      <c r="T54" s="19">
        <f t="shared" si="34"/>
        <v>4.1029437918752915E-4</v>
      </c>
      <c r="U54" s="19">
        <f t="shared" si="34"/>
        <v>1.5523700157380054E-4</v>
      </c>
      <c r="V54" s="19">
        <f t="shared" si="34"/>
        <v>1.5709467379074118E-3</v>
      </c>
      <c r="W54" s="19">
        <f t="shared" si="34"/>
        <v>7.5045407256409005E-4</v>
      </c>
      <c r="X54" s="19">
        <f t="shared" si="34"/>
        <v>8.0208136260875558E-4</v>
      </c>
      <c r="Y54" s="19">
        <f t="shared" si="34"/>
        <v>2.482757605960427E-4</v>
      </c>
      <c r="Z54" s="19">
        <f t="shared" si="34"/>
        <v>7.1323055262806443E-4</v>
      </c>
      <c r="AA54" s="19"/>
    </row>
    <row r="55" spans="1:27" s="20" customFormat="1" x14ac:dyDescent="0.35">
      <c r="A55" s="20" t="s">
        <v>382</v>
      </c>
      <c r="C55" s="19">
        <f t="shared" ref="C55:Z55" si="35">+SUM(C49:C54)</f>
        <v>0.99998851511592146</v>
      </c>
      <c r="D55" s="19">
        <f t="shared" si="35"/>
        <v>0.99994632653402726</v>
      </c>
      <c r="E55" s="19">
        <f t="shared" si="35"/>
        <v>0.99999999760256719</v>
      </c>
      <c r="F55" s="19">
        <f t="shared" si="35"/>
        <v>0.99999999995558353</v>
      </c>
      <c r="G55" s="19">
        <f t="shared" si="35"/>
        <v>0.99997185818522172</v>
      </c>
      <c r="H55" s="19">
        <f t="shared" si="35"/>
        <v>0.99999401608003791</v>
      </c>
      <c r="I55" s="19">
        <f t="shared" si="35"/>
        <v>0.99998823179567986</v>
      </c>
      <c r="J55" s="19">
        <f t="shared" si="35"/>
        <v>0.99998133038113446</v>
      </c>
      <c r="K55" s="19">
        <f t="shared" si="35"/>
        <v>0.99996923319402475</v>
      </c>
      <c r="L55" s="19">
        <f t="shared" si="35"/>
        <v>0.99993795134383878</v>
      </c>
      <c r="M55" s="19">
        <f t="shared" si="35"/>
        <v>0.99995713643777362</v>
      </c>
      <c r="N55" s="19">
        <f t="shared" si="35"/>
        <v>0.99997195721123577</v>
      </c>
      <c r="O55" s="19">
        <f t="shared" si="35"/>
        <v>0.99986017521828963</v>
      </c>
      <c r="P55" s="19">
        <f t="shared" si="35"/>
        <v>0.99998587789996929</v>
      </c>
      <c r="Q55" s="19">
        <f t="shared" si="35"/>
        <v>0.99993491497853315</v>
      </c>
      <c r="R55" s="19">
        <f t="shared" si="35"/>
        <v>0.99999467800715713</v>
      </c>
      <c r="S55" s="19">
        <f t="shared" si="35"/>
        <v>0.99999357959683666</v>
      </c>
      <c r="T55" s="19">
        <f t="shared" si="35"/>
        <v>0.99999668217188553</v>
      </c>
      <c r="U55" s="19">
        <f t="shared" si="35"/>
        <v>0.99997528421498139</v>
      </c>
      <c r="V55" s="19">
        <f t="shared" si="35"/>
        <v>0.99998624923960011</v>
      </c>
      <c r="W55" s="19">
        <f t="shared" si="35"/>
        <v>0.99998777407645523</v>
      </c>
      <c r="X55" s="19">
        <f t="shared" si="35"/>
        <v>0.99998004522588513</v>
      </c>
      <c r="Y55" s="19">
        <f t="shared" si="35"/>
        <v>0.99998205249442718</v>
      </c>
      <c r="Z55" s="19">
        <f t="shared" si="35"/>
        <v>0.99998529424396432</v>
      </c>
      <c r="AA55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SG25f'!$V$4:$V$157)</f>
        <v>3.8591052242444098E-3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SG25f'!$V$4:$V$157)</f>
        <v>4.0327343638335247E-2</v>
      </c>
      <c r="D4" s="7">
        <f>+IFERROR(+C4*('Regions &amp; Poverty'!$K4/100),"")</f>
        <v>1.2138530435138909E-2</v>
      </c>
      <c r="E4" s="7">
        <f>+IFERROR(+C4*('Regions &amp; Poverty'!$K4/100)*('Regions &amp; Poverty'!$M4/100),"")</f>
        <v>1.1652989217733353E-3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SG25f'!$V$4:$V$157)</f>
        <v>2.340254512090341E-3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SG25f'!$V$4:$V$157)</f>
        <v>1.2797485273107064E-2</v>
      </c>
      <c r="D6" s="7">
        <f>+IFERROR(+C6*('Regions &amp; Poverty'!$K6/100),"")</f>
        <v>2.1755724964282009E-4</v>
      </c>
      <c r="E6" s="7">
        <f>+IFERROR(+C6*('Regions &amp; Poverty'!$K6/100)*('Regions &amp; Poverty'!$M6/100),"")</f>
        <v>2.1755724964282011E-6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SG25f'!$V$4:$V$157)</f>
        <v>1.726060034588721E-3</v>
      </c>
      <c r="D7" s="7">
        <f>+IFERROR(+C7*('Regions &amp; Poverty'!$K7/100),"")</f>
        <v>5.5233921106839075E-5</v>
      </c>
      <c r="E7" s="7">
        <f>+IFERROR(+C7*('Regions &amp; Poverty'!$K7/100)*('Regions &amp; Poverty'!$M7/100),"")</f>
        <v>1.6570176332051724E-7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SG25f'!$V$4:$V$157)</f>
        <v>1.7700899449102893E-2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SG25f'!$V$4:$V$157)</f>
        <v>2.0140682628376773E-3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SG25f'!$V$4:$V$157)</f>
        <v>7.604906801797106E-3</v>
      </c>
      <c r="D10" s="7">
        <f>+IFERROR(+C10*('Regions &amp; Poverty'!$K10/100),"")</f>
        <v>3.802453400898553E-5</v>
      </c>
      <c r="E10" s="7">
        <f>+IFERROR(+C10*('Regions &amp; Poverty'!$K10/100)*('Regions &amp; Poverty'!$M10/100),"")</f>
        <v>7.6049068017971065E-8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SG25f'!$V$4:$V$157)</f>
        <v>6.739099827331496E-3</v>
      </c>
      <c r="D11" s="7">
        <f>+IFERROR(+C11*('Regions &amp; Poverty'!$K11/100),"")</f>
        <v>4.9667165727433123E-3</v>
      </c>
      <c r="E11" s="7">
        <f>+IFERROR(+C11*('Regions &amp; Poverty'!$K11/100)*('Regions &amp; Poverty'!$M11/100),"")</f>
        <v>1.6092161695688333E-3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SG25f'!$V$4:$V$157)</f>
        <v>2.1928842313859638E-3</v>
      </c>
      <c r="D12" s="7">
        <f>+IFERROR(+C12*('Regions &amp; Poverty'!$K12/100),"")</f>
        <v>1.085477694536052E-3</v>
      </c>
      <c r="E12" s="7">
        <f>+IFERROR(+C12*('Regions &amp; Poverty'!$K12/100)*('Regions &amp; Poverty'!$M12/100),"")</f>
        <v>2.4314700357607561E-4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SG25f'!$V$4:$V$157)</f>
        <v>4.2311503990034964E-3</v>
      </c>
      <c r="D13" s="7">
        <f>+IFERROR(+C13*('Regions &amp; Poverty'!$K13/100),"")</f>
        <v>1.8490127243645281E-3</v>
      </c>
      <c r="E13" s="7">
        <f>+IFERROR(+C13*('Regions &amp; Poverty'!$K13/100)*('Regions &amp; Poverty'!$M13/100),"")</f>
        <v>2.0524041240446264E-4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SG25f'!$V$4:$V$157)</f>
        <v>0.53029745162148212</v>
      </c>
      <c r="D14" s="7">
        <f>+IFERROR(+C14*('Regions &amp; Poverty'!$K14/100),"")</f>
        <v>9.8105028549974188E-2</v>
      </c>
      <c r="E14" s="7">
        <f>+IFERROR(+C14*('Regions &amp; Poverty'!$K14/100)*('Regions &amp; Poverty'!$M14/100),"")</f>
        <v>3.2374659421491483E-3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SG25f'!$V$4:$V$157)</f>
        <v>7.9109673456325834E-4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SG25f'!$V$4:$V$157)</f>
        <v>1.4114915976746842E-2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SG25f'!$V$4:$V$157)</f>
        <v>8.6657701155245029E-4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SG25f'!$V$4:$V$157)</f>
        <v>2.6792679901819468E-3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SG25f'!$V$4:$V$157)</f>
        <v>1.8833865774118153E-5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SG25f'!$V$4:$V$157)</f>
        <v>1.6419927533875089E-3</v>
      </c>
      <c r="D20" s="7">
        <f>+IFERROR(+C20*('Regions &amp; Poverty'!$K20/100),"")</f>
        <v>1.1658148549051312E-4</v>
      </c>
      <c r="E20" s="7">
        <f>+IFERROR(+C20*('Regions &amp; Poverty'!$K20/100)*('Regions &amp; Poverty'!$M20/100),"")</f>
        <v>3.9637705066774464E-6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SG25f'!$V$4:$V$157)</f>
        <v>0.30448188540661258</v>
      </c>
      <c r="D21" s="7">
        <f>+IFERROR(+C21*('Regions &amp; Poverty'!$K21/100),"")</f>
        <v>1.309272107248434E-2</v>
      </c>
      <c r="E21" s="7">
        <f>+IFERROR(+C21*('Regions &amp; Poverty'!$K21/100)*('Regions &amp; Poverty'!$M21/100),"")</f>
        <v>2.6185442144968679E-4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SG25f'!$V$4:$V$157)</f>
        <v>7.570808808259966E-4</v>
      </c>
      <c r="D22" s="7">
        <f>+IFERROR(+C22*('Regions &amp; Poverty'!$K22/100),"")</f>
        <v>1.6655779378171927E-5</v>
      </c>
      <c r="E22" s="7">
        <f>+IFERROR(+C22*('Regions &amp; Poverty'!$K22/100)*('Regions &amp; Poverty'!$M22/100),"")</f>
        <v>6.662311751268771E-8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SG25f'!$V$4:$V$157)</f>
        <v>9.9513844992097378E-5</v>
      </c>
      <c r="D23" s="7">
        <f>+IFERROR(+C23*('Regions &amp; Poverty'!$K23/100),"")</f>
        <v>1.8111519788561724E-5</v>
      </c>
      <c r="E23" s="7">
        <f>+IFERROR(+C23*('Regions &amp; Poverty'!$K23/100)*('Regions &amp; Poverty'!$M23/100),"")</f>
        <v>1.05046814773658E-6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SG25f'!$V$4:$V$157)</f>
        <v>1.2998548552777228E-3</v>
      </c>
      <c r="D24" s="7">
        <f>+IFERROR(+C24*('Regions &amp; Poverty'!$K24/100),"")</f>
        <v>8.6180376904913011E-4</v>
      </c>
      <c r="E24" s="7">
        <f>+IFERROR(+C24*('Regions &amp; Poverty'!$K24/100)*('Regions &amp; Poverty'!$M24/100),"")</f>
        <v>2.8525704755526211E-4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SG25f'!$V$4:$V$157)</f>
        <v>3.0159174551573875E-4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SG25f'!$V$4:$V$157)</f>
        <v>4.2620277164435536E-3</v>
      </c>
      <c r="D26" s="7">
        <f>+IFERROR(+C26*('Regions &amp; Poverty'!$K26/100),"")</f>
        <v>5.54063603137662E-5</v>
      </c>
      <c r="E26" s="7">
        <f>+IFERROR(+C26*('Regions &amp; Poverty'!$K26/100)*('Regions &amp; Poverty'!$M26/100),"")</f>
        <v>4.4325088251012959E-7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SG25f'!$V$4:$V$157)</f>
        <v>3.8923410207703153</v>
      </c>
      <c r="D27" s="7">
        <f>+IFERROR(+C27*('Regions &amp; Poverty'!$K27/100),"")</f>
        <v>0.12455491266465009</v>
      </c>
      <c r="E27" s="7">
        <f>+IFERROR(+C27*('Regions &amp; Poverty'!$K27/100)*('Regions &amp; Poverty'!$M27/100),"")</f>
        <v>3.736647379939503E-4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SG25f'!$V$4:$V$157)</f>
        <v>2.0172912096861674E-3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SG25f'!$V$4:$V$157)</f>
        <v>5.9970143685292084E-2</v>
      </c>
      <c r="D29" s="7">
        <f>+IFERROR(+C29*('Regions &amp; Poverty'!$K29/100),"")</f>
        <v>1.6731670088196489E-2</v>
      </c>
      <c r="E29" s="7">
        <f>+IFERROR(+C29*('Regions &amp; Poverty'!$K29/100)*('Regions &amp; Poverty'!$M29/100),"")</f>
        <v>1.505850307937684E-3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SG25f'!$V$4:$V$157)</f>
        <v>5.8231695793215639E-2</v>
      </c>
      <c r="D30" s="7">
        <f>+IFERROR(+C30*('Regions &amp; Poverty'!$K30/100),"")</f>
        <v>1.3975606990371753E-2</v>
      </c>
      <c r="E30" s="7">
        <f>+IFERROR(+C30*('Regions &amp; Poverty'!$K30/100)*('Regions &amp; Poverty'!$M30/100),"")</f>
        <v>1.076121738258625E-3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SG25f'!$V$4:$V$157)</f>
        <v>3.6787430879171266E-2</v>
      </c>
      <c r="D31" s="7">
        <f>+IFERROR(+C31*('Regions &amp; Poverty'!$K31/100),"")</f>
        <v>2.8363109207841044E-2</v>
      </c>
      <c r="E31" s="7">
        <f>+IFERROR(+C31*('Regions &amp; Poverty'!$K31/100)*('Regions &amp; Poverty'!$M31/100),"")</f>
        <v>1.111833880947369E-2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SG25f'!$V$4:$V$157)</f>
        <v>7.2424868626348084E-3</v>
      </c>
      <c r="D32" s="7">
        <f>+IFERROR(+C32*('Regions &amp; Poverty'!$K32/100),"")</f>
        <v>2.6797201391748791E-3</v>
      </c>
      <c r="E32" s="7">
        <f>+IFERROR(+C32*('Regions &amp; Poverty'!$K32/100)*('Regions &amp; Poverty'!$M32/100),"")</f>
        <v>3.9927830073705698E-4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SG25f'!$V$4:$V$157)</f>
        <v>4.7396976915432584E-2</v>
      </c>
      <c r="D33" s="7">
        <f>+IFERROR(+C33*('Regions &amp; Poverty'!$K33/100),"")</f>
        <v>2.6068337303487921E-3</v>
      </c>
      <c r="E33" s="7">
        <f>+IFERROR(+C33*('Regions &amp; Poverty'!$K33/100)*('Regions &amp; Poverty'!$M33/100),"")</f>
        <v>5.7350342067673433E-5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SG25f'!$V$4:$V$157)</f>
        <v>7.8542630635898016E-4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SG25f'!$V$4:$V$157)</f>
        <v>3.2565874547558888E-3</v>
      </c>
      <c r="D35" s="7">
        <f>+IFERROR(+C35*('Regions &amp; Poverty'!$K35/100),"")</f>
        <v>5.2105399276094219E-5</v>
      </c>
      <c r="E35" s="7">
        <f>+IFERROR(+C35*('Regions &amp; Poverty'!$K35/100)*('Regions &amp; Poverty'!$M35/100),"")</f>
        <v>3.1263239565656533E-7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SG25f'!$V$4:$V$157)</f>
        <v>1.2737385738992998E-3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SG25f'!$V$4:$V$157)</f>
        <v>2.0871269295518382E-4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SG25f'!$V$4:$V$157)</f>
        <v>2.1730973307400618E-3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SG25f'!$V$4:$V$157)</f>
        <v>1.6777101877189254E-2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SG25f'!$V$4:$V$157)</f>
        <v>6.6775393702552118E-4</v>
      </c>
      <c r="D40" s="7">
        <f>+IFERROR(+C40*('Regions &amp; Poverty'!$K40/100),"")</f>
        <v>1.5024463583074226E-4</v>
      </c>
      <c r="E40" s="7">
        <f>+IFERROR(+C40*('Regions &amp; Poverty'!$K40/100)*('Regions &amp; Poverty'!$M40/100),"")</f>
        <v>1.126834768730567E-5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SG25f'!$V$4:$V$157)</f>
        <v>1.1682748650166067E-3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SG25f'!$V$4:$V$157)</f>
        <v>3.0565521724849392E-3</v>
      </c>
      <c r="D42" s="7">
        <f>+IFERROR(+C42*('Regions &amp; Poverty'!$K42/100),"")</f>
        <v>9.7809669519518058E-5</v>
      </c>
      <c r="E42" s="7">
        <f>+IFERROR(+C42*('Regions &amp; Poverty'!$K42/100)*('Regions &amp; Poverty'!$M42/100),"")</f>
        <v>4.8904834759759026E-7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SG25f'!$V$4:$V$157)</f>
        <v>1.07491704262925E-2</v>
      </c>
      <c r="D43" s="7">
        <f>+IFERROR(+C43*('Regions &amp; Poverty'!$K43/100),"")</f>
        <v>5.37458521314625E-5</v>
      </c>
      <c r="E43" s="7">
        <f>+IFERROR(+C43*('Regions &amp; Poverty'!$K43/100)*('Regions &amp; Poverty'!$M43/100),"")</f>
        <v>5.3745852131462501E-8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SG25f'!$V$4:$V$157)</f>
        <v>2.0722018235796336E-2</v>
      </c>
      <c r="D44" s="7">
        <f>+IFERROR(+C44*('Regions &amp; Poverty'!$K44/100),"")</f>
        <v>9.9465687531822417E-4</v>
      </c>
      <c r="E44" s="7">
        <f>+IFERROR(+C44*('Regions &amp; Poverty'!$K44/100)*('Regions &amp; Poverty'!$M44/100),"")</f>
        <v>2.1882451257000935E-5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SG25f'!$V$4:$V$157)</f>
        <v>0.37564403688444314</v>
      </c>
      <c r="D45" s="7">
        <f>+IFERROR(+C45*('Regions &amp; Poverty'!$K45/100),"")</f>
        <v>5.2590165163822035E-3</v>
      </c>
      <c r="E45" s="7">
        <f>+IFERROR(+C45*('Regions &amp; Poverty'!$K45/100)*('Regions &amp; Poverty'!$M45/100),"")</f>
        <v>1.0518033032764407E-5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SG25f'!$V$4:$V$157)</f>
        <v>6.2348672039455632E-4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SG25f'!$V$4:$V$157)</f>
        <v>4.3900591898223637E-2</v>
      </c>
      <c r="D47" s="7">
        <f>+IFERROR(+C47*('Regions &amp; Poverty'!$K47/100),"")</f>
        <v>1.4706698285904918E-2</v>
      </c>
      <c r="E47" s="7">
        <f>+IFERROR(+C47*('Regions &amp; Poverty'!$K47/100)*('Regions &amp; Poverty'!$M47/100),"")</f>
        <v>1.3236028457314427E-3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SG25f'!$V$4:$V$157)</f>
        <v>2.1203622812544888E-5</v>
      </c>
      <c r="D48" s="7">
        <f>+IFERROR(+C48*('Regions &amp; Poverty'!$K48/100),"")</f>
        <v>3.1805434218817329E-7</v>
      </c>
      <c r="E48" s="7">
        <f>+IFERROR(+C48*('Regions &amp; Poverty'!$K48/100)*('Regions &amp; Poverty'!$M48/100),"")</f>
        <v>6.3610868437634658E-10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SG25f'!$V$4:$V$157)</f>
        <v>1.1707177676030633E-3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SG25f'!$V$4:$V$157)</f>
        <v>1.2826704748802544E-2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SG25f'!$V$4:$V$157)</f>
        <v>5.973778227092187E-3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SG25f'!$V$4:$V$157)</f>
        <v>2.856570764835446E-3</v>
      </c>
      <c r="D52" s="7">
        <f>+IFERROR(+C52*('Regions &amp; Poverty'!$K52/100),"")</f>
        <v>2.3709537348134204E-4</v>
      </c>
      <c r="E52" s="7">
        <f>+IFERROR(+C52*('Regions &amp; Poverty'!$K52/100)*('Regions &amp; Poverty'!$M52/100),"")</f>
        <v>5.216098216589525E-6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SG25f'!$V$4:$V$157)</f>
        <v>6.3429852537114598E-2</v>
      </c>
      <c r="D53" s="7">
        <f>+IFERROR(+C53*('Regions &amp; Poverty'!$K53/100),"")</f>
        <v>8.6264599450475866E-3</v>
      </c>
      <c r="E53" s="7">
        <f>+IFERROR(+C53*('Regions &amp; Poverty'!$K53/100)*('Regions &amp; Poverty'!$M53/100),"")</f>
        <v>3.4505839780190348E-4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SG25f'!$V$4:$V$157)</f>
        <v>1.1269796887586463E-2</v>
      </c>
      <c r="D54" s="7">
        <f>+IFERROR(+C54*('Regions &amp; Poverty'!$K54/100),"")</f>
        <v>3.9782383013180211E-3</v>
      </c>
      <c r="E54" s="7">
        <f>+IFERROR(+C54*('Regions &amp; Poverty'!$K54/100)*('Regions &amp; Poverty'!$M54/100),"")</f>
        <v>4.0975854503575619E-4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SG25f'!$V$4:$V$157)</f>
        <v>6.1965476923131696E-4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SG25f'!$V$4:$V$157)</f>
        <v>3.2535699410086332E-4</v>
      </c>
      <c r="D56" s="7">
        <f>+IFERROR(+C56*('Regions &amp; Poverty'!$K56/100),"")</f>
        <v>2.1831454304167928E-4</v>
      </c>
      <c r="E56" s="7">
        <f>+IFERROR(+C56*('Regions &amp; Poverty'!$K56/100)*('Regions &amp; Poverty'!$M56/100),"")</f>
        <v>6.6585935627712175E-5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SG25f'!$V$4:$V$157)</f>
        <v>4.7407071746331944E-3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SG25f'!$V$4:$V$157)</f>
        <v>2.0858999918326199E-3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SG25f'!$V$4:$V$157)</f>
        <v>2.6417760265148148E-7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SG25f'!$V$4:$V$157)</f>
        <v>1.3892130800468065E-4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SG25f'!$V$4:$V$157)</f>
        <v>2.9667608164581382E-3</v>
      </c>
      <c r="D61" s="7">
        <f>+IFERROR(+C61*('Regions &amp; Poverty'!$K61/100),"")</f>
        <v>2.8184227756352314E-4</v>
      </c>
      <c r="E61" s="7">
        <f>+IFERROR(+C61*('Regions &amp; Poverty'!$K61/100)*('Regions &amp; Poverty'!$M61/100),"")</f>
        <v>7.8915837717786465E-6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SG25f'!$V$4:$V$157)</f>
        <v>8.5177672920376502E-4</v>
      </c>
      <c r="D62" s="7">
        <f>+IFERROR(+C62*('Regions &amp; Poverty'!$K62/100),"")</f>
        <v>1.5161625779827018E-4</v>
      </c>
      <c r="E62" s="7">
        <f>+IFERROR(+C62*('Regions &amp; Poverty'!$K62/100)*('Regions &amp; Poverty'!$M62/100),"")</f>
        <v>9.7034404990892923E-6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SG25f'!$V$4:$V$157)</f>
        <v>5.7397400796688506E-3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SG25f'!$V$4:$V$157)</f>
        <v>3.5076354537076637E-4</v>
      </c>
      <c r="D64" s="7">
        <f>+IFERROR(+C64*('Regions &amp; Poverty'!$K64/100),"")</f>
        <v>8.7340122797320829E-5</v>
      </c>
      <c r="E64" s="7">
        <f>+IFERROR(+C64*('Regions &amp; Poverty'!$K64/100)*('Regions &amp; Poverty'!$M64/100),"")</f>
        <v>6.9872098237856666E-6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SG25f'!$V$4:$V$157)</f>
        <v>1.1372306971039667E-3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SG25f'!$V$4:$V$157)</f>
        <v>0.69172410180916888</v>
      </c>
      <c r="D66" s="7">
        <f>+IFERROR(+C66*('Regions &amp; Poverty'!$K66/100),"")</f>
        <v>5.1879307635687662E-2</v>
      </c>
      <c r="E66" s="7">
        <f>+IFERROR(+C66*('Regions &amp; Poverty'!$K66/100)*('Regions &amp; Poverty'!$M66/100),"")</f>
        <v>6.7443099926393967E-4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SG25f'!$V$4:$V$157)</f>
        <v>7.409417984737507</v>
      </c>
      <c r="D67" s="7">
        <f>+IFERROR(+C67*('Regions &amp; Poverty'!$K67/100),"")</f>
        <v>1.5707966127643513</v>
      </c>
      <c r="E67" s="7">
        <f>+IFERROR(+C67*('Regions &amp; Poverty'!$K67/100)*('Regions &amp; Poverty'!$M67/100),"")</f>
        <v>6.75442543488671E-2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SG25f'!$V$4:$V$157)</f>
        <v>1.2002627723359212E-3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SG25f'!$V$4:$V$157)</f>
        <v>7.1265398459434998E-2</v>
      </c>
      <c r="D69" s="7">
        <f>+IFERROR(+C69*('Regions &amp; Poverty'!$K69/100),"")</f>
        <v>2.1379619537830499E-4</v>
      </c>
      <c r="E69" s="7">
        <f>+IFERROR(+C69*('Regions &amp; Poverty'!$K69/100)*('Regions &amp; Poverty'!$M69/100),"")</f>
        <v>2.1379619537830499E-7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SG25f'!$V$4:$V$157)</f>
        <v>7.8943760964964773E-3</v>
      </c>
      <c r="D70" s="7">
        <f>+IFERROR(+C70*('Regions &amp; Poverty'!$K70/100),"")</f>
        <v>1.9735940241241194E-4</v>
      </c>
      <c r="E70" s="7">
        <f>+IFERROR(+C70*('Regions &amp; Poverty'!$K70/100)*('Regions &amp; Poverty'!$M70/100),"")</f>
        <v>7.8943760964964776E-7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SG25f'!$V$4:$V$157)</f>
        <v>8.8770453630148329E-5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SG25f'!$V$4:$V$157)</f>
        <v>2.250069888212557E-2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SG25f'!$V$4:$V$157)</f>
        <v>1.0159504360875706E-2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SG25f'!$V$4:$V$157)</f>
        <v>1.4293132719497194E-4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SG25f'!$V$4:$V$157)</f>
        <v>3.284210086610027E-3</v>
      </c>
      <c r="D75" s="7">
        <f>+IFERROR(+C75*('Regions &amp; Poverty'!$K75/100),"")</f>
        <v>3.284210086610027E-6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SG25f'!$V$4:$V$157)</f>
        <v>9.6092087592599795E-2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SG25f'!$V$4:$V$157)</f>
        <v>3.1009724333698883E-2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SG25f'!$V$4:$V$157)</f>
        <v>6.0984897558028155E-2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SG25f'!$V$4:$V$157)</f>
        <v>1.7753354627435699E-3</v>
      </c>
      <c r="D79" s="7">
        <f>+IFERROR(+C79*('Regions &amp; Poverty'!$K79/100),"")</f>
        <v>4.4383386568589251E-5</v>
      </c>
      <c r="E79" s="7">
        <f>+IFERROR(+C79*('Regions &amp; Poverty'!$K79/100)*('Regions &amp; Poverty'!$M79/100),"")</f>
        <v>2.2191693284294626E-7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SG25f'!$V$4:$V$157)</f>
        <v>2.6642655196356035E-3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SG25f'!$V$4:$V$157)</f>
        <v>1.6389325913974326E-3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SG25f'!$V$4:$V$157)</f>
        <v>1.3574384177427803E-3</v>
      </c>
      <c r="D82" s="7">
        <f>+IFERROR(+C82*('Regions &amp; Poverty'!$K82/100),"")</f>
        <v>3.0813852082761108E-4</v>
      </c>
      <c r="E82" s="7">
        <f>+IFERROR(+C82*('Regions &amp; Poverty'!$K82/100)*('Regions &amp; Poverty'!$M82/100),"")</f>
        <v>1.6023203083035779E-5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SG25f'!$V$4:$V$157)</f>
        <v>5.1004618034891048E-3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SG25f'!$V$4:$V$157)</f>
        <v>1.0968057108688208E-3</v>
      </c>
      <c r="D84" s="7">
        <f>+IFERROR(+C84*('Regions &amp; Poverty'!$K84/100),"")</f>
        <v>4.2336700439536484E-4</v>
      </c>
      <c r="E84" s="7">
        <f>+IFERROR(+C84*('Regions &amp; Poverty'!$K84/100)*('Regions &amp; Poverty'!$M84/100),"")</f>
        <v>4.953393951425768E-5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SG25f'!$V$4:$V$157)</f>
        <v>4.5837676659989824E-3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SG25f'!$V$4:$V$157)</f>
        <v>0.11051655841541713</v>
      </c>
      <c r="D86" s="7">
        <f>+IFERROR(+C86*('Regions &amp; Poverty'!$K86/100),"")</f>
        <v>3.5365298692933483E-3</v>
      </c>
      <c r="E86" s="7">
        <f>+IFERROR(+C86*('Regions &amp; Poverty'!$K86/100)*('Regions &amp; Poverty'!$M86/100),"")</f>
        <v>1.0609589607880044E-5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SG25f'!$V$4:$V$157)</f>
        <v>1.3970997035813228E-5</v>
      </c>
      <c r="D87" s="7">
        <f>+IFERROR(+C87*('Regions &amp; Poverty'!$K87/100),"")</f>
        <v>8.340685230380497E-6</v>
      </c>
      <c r="E87" s="7">
        <f>+IFERROR(+C87*('Regions &amp; Poverty'!$K87/100)*('Regions &amp; Poverty'!$M87/100),"")</f>
        <v>2.6523379032609979E-6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SG25f'!$V$4:$V$157)</f>
        <v>1.4328389348036139E-3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SG25f'!$V$4:$V$157)</f>
        <v>8.1561304947720351E-3</v>
      </c>
      <c r="D89" s="7">
        <f>+IFERROR(+C89*('Regions &amp; Poverty'!$K89/100),"")</f>
        <v>6.3454695249326436E-3</v>
      </c>
      <c r="E89" s="7">
        <f>+IFERROR(+C89*('Regions &amp; Poverty'!$K89/100)*('Regions &amp; Poverty'!$M89/100),"")</f>
        <v>2.4874240537735965E-3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SG25f'!$V$4:$V$157)</f>
        <v>7.1757089374381938E-2</v>
      </c>
      <c r="D90" s="7">
        <f>+IFERROR(+C90*('Regions &amp; Poverty'!$K90/100),"")</f>
        <v>2.1527126812314582E-3</v>
      </c>
      <c r="E90" s="7">
        <f>+IFERROR(+C90*('Regions &amp; Poverty'!$K90/100)*('Regions &amp; Poverty'!$M90/100),"")</f>
        <v>1.7221701449851667E-5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SG25f'!$V$4:$V$157)</f>
        <v>3.45271555435248E-3</v>
      </c>
      <c r="D91" s="7">
        <f>+IFERROR(+C91*('Regions &amp; Poverty'!$K91/100),"")</f>
        <v>1.7021887682957726E-3</v>
      </c>
      <c r="E91" s="7">
        <f>+IFERROR(+C91*('Regions &amp; Poverty'!$K91/100)*('Regions &amp; Poverty'!$M91/100),"")</f>
        <v>2.587326927809574E-4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SG25f'!$V$4:$V$157)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SG25f'!$V$4:$V$157)</f>
        <v>3.2048565459194493E-3</v>
      </c>
      <c r="D93" s="7">
        <f>+IFERROR(+C93*('Regions &amp; Poverty'!$K93/100),"")</f>
        <v>6.4097130918388989E-6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SG25f'!$V$4:$V$157)</f>
        <v>3.8687063339298798E-2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SG25f'!$V$4:$V$157)</f>
        <v>1.0070364269899204E-2</v>
      </c>
      <c r="D95" s="7">
        <f>+IFERROR(+C95*('Regions &amp; Poverty'!$K95/100),"")</f>
        <v>6.9183402534207534E-3</v>
      </c>
      <c r="E95" s="7">
        <f>+IFERROR(+C95*('Regions &amp; Poverty'!$K95/100)*('Regions &amp; Poverty'!$M95/100),"")</f>
        <v>2.1723588395741165E-3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SG25f'!$V$4:$V$157)</f>
        <v>1.4050938045010283E-3</v>
      </c>
      <c r="D96" s="7">
        <f>+IFERROR(+C96*('Regions &amp; Poverty'!$K96/100),"")</f>
        <v>8.2900534465560672E-5</v>
      </c>
      <c r="E96" s="7">
        <f>+IFERROR(+C96*('Regions &amp; Poverty'!$K96/100)*('Regions &amp; Poverty'!$M96/100),"")</f>
        <v>1.1606074825178492E-6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SG25f'!$V$4:$V$157)</f>
        <v>1.0932106630245873E-2</v>
      </c>
      <c r="D97" s="7">
        <f>+IFERROR(+C97*('Regions &amp; Poverty'!$K97/100),"")</f>
        <v>7.750863600844325E-3</v>
      </c>
      <c r="E97" s="7">
        <f>+IFERROR(+C97*('Regions &amp; Poverty'!$K97/100)*('Regions &amp; Poverty'!$M97/100),"")</f>
        <v>2.5810375790811598E-3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SG25f'!$V$4:$V$157)</f>
        <v>3.6740794973608965E-2</v>
      </c>
      <c r="D98" s="7">
        <f>+IFERROR(+C98*('Regions &amp; Poverty'!$K98/100),"")</f>
        <v>1.1022238492082689E-4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SG25f'!$V$4:$V$157)</f>
        <v>5.6401318040224023E-5</v>
      </c>
      <c r="D99" s="7">
        <f>+IFERROR(+C99*('Regions &amp; Poverty'!$K99/100),"")</f>
        <v>1.2746697877090629E-5</v>
      </c>
      <c r="E99" s="7">
        <f>+IFERROR(+C99*('Regions &amp; Poverty'!$K99/100)*('Regions &amp; Poverty'!$M99/100),"")</f>
        <v>8.5402875776507226E-7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SG25f'!$V$4:$V$157)</f>
        <v>2.3578563020895662E-3</v>
      </c>
      <c r="D100" s="7">
        <f>+IFERROR(+C100*('Regions &amp; Poverty'!$K100/100),"")</f>
        <v>1.0728246174507526E-3</v>
      </c>
      <c r="E100" s="7">
        <f>+IFERROR(+C100*('Regions &amp; Poverty'!$K100/100)*('Regions &amp; Poverty'!$M100/100),"")</f>
        <v>1.4590414797330237E-4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SG25f'!$V$4:$V$157)</f>
        <v>0.75465615282135223</v>
      </c>
      <c r="D101" s="7">
        <f>+IFERROR(+C101*('Regions &amp; Poverty'!$K101/100),"")</f>
        <v>0.40374104175942349</v>
      </c>
      <c r="E101" s="7">
        <f>+IFERROR(+C101*('Regions &amp; Poverty'!$K101/100)*('Regions &amp; Poverty'!$M101/100),"")</f>
        <v>8.8015547103554317E-2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SG25f'!$V$4:$V$157)</f>
        <v>1.7676891583162085E-4</v>
      </c>
      <c r="D102" s="7">
        <f>+IFERROR(+C102*('Regions &amp; Poverty'!$K102/100),"")</f>
        <v>6.3636809699383512E-6</v>
      </c>
      <c r="E102" s="7">
        <f>+IFERROR(+C102*('Regions &amp; Poverty'!$K102/100)*('Regions &amp; Poverty'!$M102/100),"")</f>
        <v>5.7273128729445167E-8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SG25f'!$V$4:$V$157)</f>
        <v>4.0335481772621751E-3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SG25f'!$V$4:$V$157)</f>
        <v>1.6269257256554192E-3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SG25f'!$V$4:$V$157)</f>
        <v>6.179702416066496E-3</v>
      </c>
      <c r="D105" s="7">
        <f>+IFERROR(+C105*('Regions &amp; Poverty'!$K105/100),"")</f>
        <v>9.2695536240997435E-4</v>
      </c>
      <c r="E105" s="7">
        <f>+IFERROR(+C105*('Regions &amp; Poverty'!$K105/100)*('Regions &amp; Poverty'!$M105/100),"")</f>
        <v>2.7808660872299229E-5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SG25f'!$V$4:$V$157)</f>
        <v>5.6119335474264257E-4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SG25f'!$V$4:$V$157)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SG25f'!$V$4:$V$157)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SG25f'!$V$4:$V$157)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SG25f'!$V$4:$V$157)</f>
        <v>9.4528406826145349E-5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SG25f'!$V$4:$V$157)</f>
        <v>1.2382689394216141E-2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SG25f'!$V$4:$V$157)</f>
        <v>0.14704881284961938</v>
      </c>
      <c r="D112" s="7">
        <f>+IFERROR(+C112*('Regions &amp; Poverty'!$K112/100),"")</f>
        <v>8.9699775838267826E-3</v>
      </c>
      <c r="E112" s="7">
        <f>+IFERROR(+C112*('Regions &amp; Poverty'!$K112/100)*('Regions &amp; Poverty'!$M112/100),"")</f>
        <v>8.0729798254441056E-5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SG25f'!$V$4:$V$157)</f>
        <v>1.6338846812463841E-3</v>
      </c>
      <c r="D113" s="7">
        <f>+IFERROR(+C113*('Regions &amp; Poverty'!$K113/100),"")</f>
        <v>3.5945462987420452E-5</v>
      </c>
      <c r="E113" s="7">
        <f>+IFERROR(+C113*('Regions &amp; Poverty'!$K113/100)*('Regions &amp; Poverty'!$M113/100),"")</f>
        <v>2.1567277792452271E-7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SG25f'!$V$4:$V$157)</f>
        <v>2.0452111488581965E-2</v>
      </c>
      <c r="D114" s="7">
        <f>+IFERROR(+C114*('Regions &amp; Poverty'!$K114/100),"")</f>
        <v>6.1356334465745895E-4</v>
      </c>
      <c r="E114" s="7">
        <f>+IFERROR(+C114*('Regions &amp; Poverty'!$K114/100)*('Regions &amp; Poverty'!$M114/100),"")</f>
        <v>4.9085067572596719E-6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SG25f'!$V$4:$V$157)</f>
        <v>0.30714006655555137</v>
      </c>
      <c r="D115" s="7">
        <f>+IFERROR(+C115*('Regions &amp; Poverty'!$K115/100),"")</f>
        <v>2.5492625524110767E-2</v>
      </c>
      <c r="E115" s="7">
        <f>+IFERROR(+C115*('Regions &amp; Poverty'!$K115/100)*('Regions &amp; Poverty'!$M115/100),"")</f>
        <v>4.0788200838577226E-4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SG25f'!$V$4:$V$157)</f>
        <v>4.5114993501275871E-3</v>
      </c>
      <c r="D116" s="7">
        <f>+IFERROR(+C116*('Regions &amp; Poverty'!$K116/100),"")</f>
        <v>1.714369753048483E-3</v>
      </c>
      <c r="E116" s="7">
        <f>+IFERROR(+C116*('Regions &amp; Poverty'!$K116/100)*('Regions &amp; Poverty'!$M116/100),"")</f>
        <v>2.537267234511755E-4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SG25f'!$V$4:$V$157)</f>
        <v>5.4187926879422244E-3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SG25f'!$V$4:$V$157)</f>
        <v>1.1896832850752978E-3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SG25f'!$V$4:$V$157)</f>
        <v>4.4102923791014461E-3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SG25f'!$V$4:$V$157)</f>
        <v>6.7498091557223635E-4</v>
      </c>
      <c r="D120" s="7">
        <f>+IFERROR(+C120*('Regions &amp; Poverty'!$K120/100),"")</f>
        <v>1.6874522889305908E-5</v>
      </c>
      <c r="E120" s="7">
        <f>+IFERROR(+C120*('Regions &amp; Poverty'!$K120/100)*('Regions &amp; Poverty'!$M120/100),"")</f>
        <v>1.1812166022514135E-7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SG25f'!$V$4:$V$157)</f>
        <v>8.0995007302971935E-4</v>
      </c>
      <c r="D121" s="7">
        <f>+IFERROR(+C121*('Regions &amp; Poverty'!$K121/100),"")</f>
        <v>1.6199001460594387E-6</v>
      </c>
      <c r="E121" s="7">
        <f>+IFERROR(+C121*('Regions &amp; Poverty'!$K121/100)*('Regions &amp; Poverty'!$M121/100),"")</f>
        <v>1.6199001460594387E-9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SG25f'!$V$4:$V$157)</f>
        <v>5.1288414312356936E-2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SG25f'!$V$4:$V$157)</f>
        <v>2.3467289768102924E-2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SG25f'!$V$4:$V$157)</f>
        <v>0.24000952648785623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SG25f'!$V$4:$V$157)</f>
        <v>1.4742117868187483E-2</v>
      </c>
      <c r="D125" s="7">
        <f>+IFERROR(+C125*('Regions &amp; Poverty'!$K125/100),"")</f>
        <v>8.9042391923852392E-3</v>
      </c>
      <c r="E125" s="7">
        <f>+IFERROR(+C125*('Regions &amp; Poverty'!$K125/100)*('Regions &amp; Poverty'!$M125/100),"")</f>
        <v>2.1103046885953018E-3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SG25f'!$V$4:$V$157)</f>
        <v>2.6035661460388639E-2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SG25f'!$V$4:$V$157)</f>
        <v>3.8031347688710811E-2</v>
      </c>
      <c r="D127" s="7">
        <f>+IFERROR(+C127*('Regions &amp; Poverty'!$K127/100),"")</f>
        <v>5.6666708056179104E-3</v>
      </c>
      <c r="E127" s="7">
        <f>+IFERROR(+C127*('Regions &amp; Poverty'!$K127/100)*('Regions &amp; Poverty'!$M127/100),"")</f>
        <v>2.2666683222471643E-4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SG25f'!$V$4:$V$157)</f>
        <v>4.0221148435770201E-3</v>
      </c>
      <c r="D128" s="7">
        <f>+IFERROR(+C128*('Regions &amp; Poverty'!$K128/100),"")</f>
        <v>1.5284036405592677E-3</v>
      </c>
      <c r="E128" s="7">
        <f>+IFERROR(+C128*('Regions &amp; Poverty'!$K128/100)*('Regions &amp; Poverty'!$M128/100),"")</f>
        <v>1.9563566599158628E-4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SG25f'!$V$4:$V$157)</f>
        <v>1.2280588504797426E-5</v>
      </c>
      <c r="D129" s="7">
        <f>+IFERROR(+C129*('Regions &amp; Poverty'!$K129/100),"")</f>
        <v>3.082427714704154E-6</v>
      </c>
      <c r="E129" s="7">
        <f>+IFERROR(+C129*('Regions &amp; Poverty'!$K129/100)*('Regions &amp; Poverty'!$M129/100),"")</f>
        <v>2.0960508459988249E-7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SG25f'!$V$4:$V$157)</f>
        <v>1.2014726993810276E-3</v>
      </c>
      <c r="D130" s="7">
        <f>+IFERROR(+C130*('Regions &amp; Poverty'!$K130/100),"")</f>
        <v>6.2837022177627741E-4</v>
      </c>
      <c r="E130" s="7">
        <f>+IFERROR(+C130*('Regions &amp; Poverty'!$K130/100)*('Regions &amp; Poverty'!$M130/100),"")</f>
        <v>1.0493782703663831E-4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SG25f'!$V$4:$V$157)</f>
        <v>3.3094025878155359E-4</v>
      </c>
      <c r="D131" s="7">
        <f>+IFERROR(+C131*('Regions &amp; Poverty'!$K131/100),"")</f>
        <v>1.0590088281009715E-5</v>
      </c>
      <c r="E131" s="7">
        <f>+IFERROR(+C131*('Regions &amp; Poverty'!$K131/100)*('Regions &amp; Poverty'!$M131/100),"")</f>
        <v>4.2360353124038863E-8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SG25f'!$V$4:$V$157)</f>
        <v>1.2271206100004589E-4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SG25f'!$V$4:$V$157)</f>
        <v>0.21396544883690663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SG25f'!$V$4:$V$157)</f>
        <v>9.2914103825889407E-4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SG25f'!$V$4:$V$157)</f>
        <v>3.5676853564139028E-4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SG25f'!$V$4:$V$157)</f>
        <v>2.4359144377504873E-3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SG25f'!$V$4:$V$157)</f>
        <v>1.691734164958191E-5</v>
      </c>
      <c r="D137" s="7">
        <f>+IFERROR(+C137*('Regions &amp; Poverty'!$K137/100),"")</f>
        <v>7.1052834928244021E-6</v>
      </c>
      <c r="E137" s="7">
        <f>+IFERROR(+C137*('Regions &amp; Poverty'!$K137/100)*('Regions &amp; Poverty'!$M137/100),"")</f>
        <v>1.1794770598088508E-6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SG25f'!$V$4:$V$157)</f>
        <v>5.674599107128875E-3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SG25f'!$V$4:$V$157)</f>
        <v>4.3778797126232403E-3</v>
      </c>
      <c r="D139" s="7">
        <f>+IFERROR(+C139*('Regions &amp; Poverty'!$K139/100),"")</f>
        <v>1.6811058096473242E-3</v>
      </c>
      <c r="E139" s="7">
        <f>+IFERROR(+C139*('Regions &amp; Poverty'!$K139/100)*('Regions &amp; Poverty'!$M139/100),"")</f>
        <v>2.5720918887604062E-4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SG25f'!$V$4:$V$157)</f>
        <v>1.0590516402044642E-3</v>
      </c>
      <c r="D140" s="7">
        <f>+IFERROR(+C140*('Regions &amp; Poverty'!$K140/100),"")</f>
        <v>5.1999435534039195E-4</v>
      </c>
      <c r="E140" s="7">
        <f>+IFERROR(+C140*('Regions &amp; Poverty'!$K140/100)*('Regions &amp; Poverty'!$M140/100),"")</f>
        <v>1.0347887671273798E-4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SG25f'!$V$4:$V$157)</f>
        <v>0.12643711283850984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SG25f'!$V$4:$V$157)</f>
        <v>2.3638574809809443E-3</v>
      </c>
      <c r="D142" s="7">
        <f>+IFERROR(+C142*('Regions &amp; Poverty'!$K142/100),"")</f>
        <v>1.1110130160610438E-4</v>
      </c>
      <c r="E142" s="7">
        <f>+IFERROR(+C142*('Regions &amp; Poverty'!$K142/100)*('Regions &amp; Poverty'!$M142/100),"")</f>
        <v>1.1110130160610438E-6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SG25f'!$V$4:$V$157)</f>
        <v>9.4749228114026883E-3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SG25f'!$V$4:$V$157)</f>
        <v>9.76153674907095E-5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SG25f'!$V$4:$V$157)</f>
        <v>4.3272010803043536E-3</v>
      </c>
      <c r="D145" s="7">
        <f>+IFERROR(+C145*('Regions &amp; Poverty'!$K145/100),"")</f>
        <v>8.6544021606087067E-5</v>
      </c>
      <c r="E145" s="7">
        <f>+IFERROR(+C145*('Regions &amp; Poverty'!$K145/100)*('Regions &amp; Poverty'!$M145/100),"")</f>
        <v>3.461760864243483E-7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SG25f'!$V$4:$V$157)</f>
        <v>0.15579933458560796</v>
      </c>
      <c r="D146" s="7">
        <f>+IFERROR(+C146*('Regions &amp; Poverty'!$K146/100),"")</f>
        <v>4.673980037568239E-4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SG25f'!$V$4:$V$157)</f>
        <v>0.13029882838654491</v>
      </c>
      <c r="D147" s="7">
        <f>+IFERROR(+C147*('Regions &amp; Poverty'!$K147/100),"")</f>
        <v>6.3976724737793547E-2</v>
      </c>
      <c r="E147" s="7">
        <f>+IFERROR(+C147*('Regions &amp; Poverty'!$K147/100)*('Regions &amp; Poverty'!$M147/100),"")</f>
        <v>9.8524156096202065E-3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SG25f'!$V$4:$V$157)</f>
        <v>0.23542207838467349</v>
      </c>
      <c r="D148" s="7">
        <f>+IFERROR(+C148*('Regions &amp; Poverty'!$K148/100),"")</f>
        <v>8.1456039121097029E-2</v>
      </c>
      <c r="E148" s="7">
        <f>+IFERROR(+C148*('Regions &amp; Poverty'!$K148/100)*('Regions &amp; Poverty'!$M148/100),"")</f>
        <v>8.3899720294729942E-3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SG25f'!$V$4:$V$157)</f>
        <v>1.4383361835556966E-2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SG25f'!$V$4:$V$157)</f>
        <v>3.3577708424864745E-2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SG25f'!$V$4:$V$157)</f>
        <v>6.852164658609569E-4</v>
      </c>
      <c r="D151" s="7">
        <f>+IFERROR(+C151*('Regions &amp; Poverty'!$K151/100),"")</f>
        <v>2.0556493975828707E-6</v>
      </c>
      <c r="E151" s="7">
        <f>+IFERROR(+C151*('Regions &amp; Poverty'!$K151/100)*('Regions &amp; Poverty'!$M151/100),"")</f>
        <v>2.0556493975828706E-9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SG25f'!$V$4:$V$157)</f>
        <v>0.10621274364873104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SG25f'!$V$4:$V$157)</f>
        <v>1.5181720527843745E-2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SG25f'!$V$4:$V$157)</f>
        <v>1.0946421840234923E-2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SG25f'!$V$4:$V$157)</f>
        <v>7.7391780667990961E-2</v>
      </c>
      <c r="D155" s="7">
        <f>+IFERROR(+C155*('Regions &amp; Poverty'!$K155/100),"")</f>
        <v>2.1669698587037465E-3</v>
      </c>
      <c r="E155" s="7">
        <f>+IFERROR(+C155*('Regions &amp; Poverty'!$K155/100)*('Regions &amp; Poverty'!$M155/100),"")</f>
        <v>1.300181915222248E-5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SG25f'!$V$4:$V$157)</f>
        <v>9.8990231032082397E-6</v>
      </c>
      <c r="D156" s="7">
        <f>+IFERROR(+C156*('Regions &amp; Poverty'!$K156/100),"")</f>
        <v>1.2967720265202794E-6</v>
      </c>
      <c r="E156" s="7">
        <f>+IFERROR(+C156*('Regions &amp; Poverty'!$K156/100)*('Regions &amp; Poverty'!$M156/100),"")</f>
        <v>4.2793476875169222E-8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SG25f'!$V$4:$V$157)</f>
        <v>6.9810206111906182E-3</v>
      </c>
      <c r="D157" s="7">
        <f>+IFERROR(+C157*('Regions &amp; Poverty'!$K157/100),"")</f>
        <v>1.3124318749038362E-3</v>
      </c>
      <c r="E157" s="7">
        <f>+IFERROR(+C157*('Regions &amp; Poverty'!$K157/100)*('Regions &amp; Poverty'!$M157/100),"")</f>
        <v>5.9059434370672628E-5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SG25f'!$V$4:$V$157)</f>
        <v>5.8471180453024359E-2</v>
      </c>
      <c r="D158" s="7">
        <f>+IFERROR(+C158*('Regions &amp; Poverty'!$K158/100),"")</f>
        <v>9.7062159552020449E-3</v>
      </c>
      <c r="E158" s="7">
        <f>+IFERROR(+C158*('Regions &amp; Poverty'!$K158/100)*('Regions &amp; Poverty'!$M158/100),"")</f>
        <v>4.7560458180490023E-4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SG25f'!$V$4:$V$157)</f>
        <v>7.9303790012444468E-3</v>
      </c>
      <c r="D159" s="7">
        <f>+IFERROR(+C159*('Regions &amp; Poverty'!$K159/100),"")</f>
        <v>4.5599679257155561E-3</v>
      </c>
      <c r="E159" s="7">
        <f>+IFERROR(+C159*('Regions &amp; Poverty'!$K159/100)*('Regions &amp; Poverty'!$M159/100),"")</f>
        <v>1.3451905380860889E-3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SG25f'!$V$4:$V$157)</f>
        <v>1.5243601164901038E-3</v>
      </c>
      <c r="D160" s="7">
        <f>+IFERROR(+C160*('Regions &amp; Poverty'!$K160/100),"")</f>
        <v>3.2621306492888221E-4</v>
      </c>
      <c r="E160" s="7">
        <f>+IFERROR(+C160*('Regions &amp; Poverty'!$K160/100)*('Regions &amp; Poverty'!$M160/100),"")</f>
        <v>1.6963079376301877E-5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17.286008366699974</v>
      </c>
      <c r="D162" s="37">
        <f t="shared" si="0"/>
        <v>2.6346318720551416</v>
      </c>
      <c r="E162" s="37">
        <f t="shared" si="0"/>
        <v>0.21167314690275654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0.28928000552952826</v>
      </c>
      <c r="D167" s="37">
        <f>+SUMIF('Regions &amp; Poverty'!$F$3:$F$160,$B167,D$3:D$160)</f>
        <v>0.12367660108901658</v>
      </c>
      <c r="E167" s="37">
        <f>+SUMIF('Regions &amp; Poverty'!$F$3:$F$160,$B167,E$3:E$160)</f>
        <v>2.4153919616294216E-2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0.40123408594357518</v>
      </c>
      <c r="D168" s="37">
        <f>+SUMIF('Regions &amp; Poverty'!$F$3:$F$160,$B168,D$3:D$160)</f>
        <v>0.11585060861357915</v>
      </c>
      <c r="E168" s="37">
        <f>+SUMIF('Regions &amp; Poverty'!$F$3:$F$160,$B168,E$3:E$160)</f>
        <v>1.3671030913280594E-2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9.7271324467393741E-2</v>
      </c>
      <c r="D170" s="37">
        <f>+SUMIF('Regions &amp; Poverty'!$F$3:$F$160,$B170,D$3:D$160)</f>
        <v>3.5653374511433064E-2</v>
      </c>
      <c r="E170" s="37">
        <f>+SUMIF('Regions &amp; Poverty'!$F$3:$F$160,$B170,E$3:E$160)</f>
        <v>9.0843149835647362E-3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0.91129010288004142</v>
      </c>
      <c r="D172" s="37">
        <f>+SUMIF('Regions &amp; Poverty'!$F$3:$F$160,$B172,D$3:D$160)</f>
        <v>0.44218826419821122</v>
      </c>
      <c r="E172" s="37">
        <f>+SUMIF('Regions &amp; Poverty'!$F$3:$F$160,$B172,E$3:E$160)</f>
        <v>9.1650571463429892E-2</v>
      </c>
      <c r="F172" s="37"/>
    </row>
    <row r="173" spans="1:7" x14ac:dyDescent="0.35">
      <c r="A173" s="10" t="s">
        <v>352</v>
      </c>
      <c r="B173" s="10"/>
      <c r="C173" s="38">
        <f>+SUM(C166:C172)</f>
        <v>1.6990755188205386</v>
      </c>
      <c r="D173" s="38">
        <f>+SUM(D166:D172)</f>
        <v>0.71736884841224002</v>
      </c>
      <c r="E173" s="38">
        <f>+SUM(E166:E172)</f>
        <v>0.13855983697656943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5.7483332333136388E-3</v>
      </c>
      <c r="D174" s="37">
        <f>+SUMIF('Regions &amp; Poverty'!$F$3:$F$160,$B174,D$3:D$160)</f>
        <v>1.8514979231683889E-4</v>
      </c>
      <c r="E174" s="37">
        <f>+SUMIF('Regions &amp; Poverty'!$F$3:$F$160,$B174,E$3:E$160)</f>
        <v>7.4762581713832569E-6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8.0992642096433407E-2</v>
      </c>
      <c r="D175" s="37">
        <f>+SUMIF('Regions &amp; Poverty'!$F$3:$F$160,$B175,D$3:D$160)</f>
        <v>2.6911758481077143E-3</v>
      </c>
      <c r="E175" s="37">
        <f>+SUMIF('Regions &amp; Poverty'!$F$3:$F$160,$B175,E$3:E$160)</f>
        <v>3.5444664376154184E-5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0.10115952123343332</v>
      </c>
      <c r="D176" s="37">
        <f>+SUMIF('Regions &amp; Poverty'!$F$3:$F$160,$B176,D$3:D$160)</f>
        <v>4.3316354358149886E-3</v>
      </c>
      <c r="E176" s="37">
        <f>+SUMIF('Regions &amp; Poverty'!$F$3:$F$160,$B176,E$3:E$160)</f>
        <v>8.8105070588611492E-5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0.30448188540661258</v>
      </c>
      <c r="D177" s="37">
        <f>+SUMIF('Regions &amp; Poverty'!$F$3:$F$160,$B177,D$3:D$160)</f>
        <v>1.309272107248434E-2</v>
      </c>
      <c r="E177" s="37">
        <f>+SUMIF('Regions &amp; Poverty'!$F$3:$F$160,$B177,E$3:E$160)</f>
        <v>2.6185442144968679E-4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1.8419710370983809E-2</v>
      </c>
      <c r="D178" s="37">
        <f>+SUMIF('Regions &amp; Poverty'!$F$3:$F$160,$B178,D$3:D$160)</f>
        <v>2.9189378224347506E-4</v>
      </c>
      <c r="E178" s="37">
        <f>+SUMIF('Regions &amp; Poverty'!$F$3:$F$160,$B178,E$3:E$160)</f>
        <v>2.7390006885610546E-6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0.51080209234077678</v>
      </c>
      <c r="D179" s="38">
        <f t="shared" ref="D179" si="2">+SUM(D174:D178)</f>
        <v>2.0592575930967357E-2</v>
      </c>
      <c r="E179" s="38">
        <f t="shared" ref="E179" si="3">+SUM(E174:E178)</f>
        <v>3.9561941527439679E-4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0.10651459957184943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9.7731020183997222E-2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3.8967355606013099</v>
      </c>
      <c r="D182" s="37">
        <f>+SUMIF('Regions &amp; Poverty'!$F$3:$F$160,$B182,D$3:D$160)</f>
        <v>0.12456132237774192</v>
      </c>
      <c r="E182" s="37">
        <f>+SUMIF('Regions &amp; Poverty'!$F$3:$F$160,$B182,E$3:E$160)</f>
        <v>3.736647379939503E-4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1.2559358655439152</v>
      </c>
      <c r="D183" s="37">
        <f>+SUMIF('Regions &amp; Poverty'!$F$3:$F$160,$B183,D$3:D$160)</f>
        <v>7.9957263924250607E-2</v>
      </c>
      <c r="E183" s="37">
        <f>+SUMIF('Regions &amp; Poverty'!$F$3:$F$160,$B183,E$3:E$160)</f>
        <v>1.1113380298849703E-3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4.6494109913742835E-3</v>
      </c>
      <c r="D184" s="37">
        <f>+SUMIF('Regions &amp; Poverty'!$F$3:$F$160,$B184,D$3:D$160)</f>
        <v>1.7190670071318955E-3</v>
      </c>
      <c r="E184" s="37">
        <f>+SUMIF('Regions &amp; Poverty'!$F$3:$F$160,$B184,E$3:E$160)</f>
        <v>2.539797581213349E-4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8.2080766961451612</v>
      </c>
      <c r="D185" s="37">
        <f>+SUMIF('Regions &amp; Poverty'!$F$3:$F$160,$B185,D$3:D$160)</f>
        <v>1.6823517599092339</v>
      </c>
      <c r="E185" s="37">
        <f>+SUMIF('Regions &amp; Poverty'!$F$3:$F$160,$B185,E$3:E$160)</f>
        <v>7.0900934962868381E-2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13.365397533281762</v>
      </c>
      <c r="D186" s="38">
        <f t="shared" ref="D186" si="5">+SUM(D182:D185)</f>
        <v>1.8885894132183583</v>
      </c>
      <c r="E186" s="38">
        <f t="shared" ref="E186" si="6">+SUM(E182:E185)</f>
        <v>7.2639917488868638E-2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6.2422210123508376E-2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0.23082985826167157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4.2353411384111916E-2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0.33560547976929184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0.43399123939633777</v>
      </c>
      <c r="D191" s="37">
        <f>+SUMIF('Regions &amp; Poverty'!$F$3:$F$160,$B191,D$3:D$160)</f>
        <v>5.3993063901197529E-3</v>
      </c>
      <c r="E191" s="37">
        <f>+SUMIF('Regions &amp; Poverty'!$F$3:$F$160,$B191,E$3:E$160)</f>
        <v>1.0917954971320218E-5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0.35663412547785889</v>
      </c>
      <c r="D192" s="37">
        <f>+SUMIF('Regions &amp; Poverty'!$F$3:$F$160,$B192,D$3:D$160)</f>
        <v>2.1958895866840463E-3</v>
      </c>
      <c r="E192" s="37">
        <f>+SUMIF('Regions &amp; Poverty'!$F$3:$F$160,$B192,E$3:E$160)</f>
        <v>6.0064288075846638E-5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0.79062536487419666</v>
      </c>
      <c r="D193" s="38">
        <f t="shared" ref="D193" si="11">+SUM(D191:D192)</f>
        <v>7.5951959768037992E-3</v>
      </c>
      <c r="E193" s="38">
        <f t="shared" ref="E193" si="12">+SUM(E191:E192)</f>
        <v>7.0982243047166857E-5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1.8262092803845536E-2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8.6657701155245029E-4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4.0983373884192223E-2</v>
      </c>
      <c r="D196" s="37">
        <f>+SUMIF('Regions &amp; Poverty'!$F$3:$F$160,$B196,D$3:D$160)</f>
        <v>4.8583851677186027E-4</v>
      </c>
      <c r="E196" s="37">
        <f>+SUMIF('Regions &amp; Poverty'!$F$3:$F$160,$B196,E$3:E$160)</f>
        <v>6.7907789968320031E-6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0.3201447141579703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0.36199466505371497</v>
      </c>
      <c r="D198" s="38">
        <f t="shared" ref="D198" si="14">+SUM(D195:D197)</f>
        <v>4.8583851677186027E-4</v>
      </c>
      <c r="E198" s="38">
        <f t="shared" ref="E198" si="15">+SUM(E195:E197)</f>
        <v>6.7907789968320031E-6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0.51575978094487207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0.40434807643782689</v>
      </c>
      <c r="D201" s="37">
        <f t="shared" ref="D201:E201" si="19">+SUM(D198,D189)</f>
        <v>4.8583851677186027E-4</v>
      </c>
      <c r="E201" s="37">
        <f t="shared" si="19"/>
        <v>6.7907789968320031E-6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16.406883883201463</v>
      </c>
      <c r="D202" s="37">
        <f t="shared" ref="D202:E202" si="21">+SUM(D173,D179,D182:D185,D193,D196)</f>
        <v>2.6346318720551416</v>
      </c>
      <c r="E202" s="37">
        <f t="shared" si="21"/>
        <v>0.21167314690275643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12.187246726822559</v>
      </c>
      <c r="D203" s="37">
        <f t="shared" ref="D203:E203" si="23">+SUM(D173,D174:D176,D183:D185,D193,D196)</f>
        <v>2.496685934822672</v>
      </c>
      <c r="E203" s="37">
        <f t="shared" si="23"/>
        <v>0.2110348887426243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17.286008366699967</v>
      </c>
      <c r="D204" s="37">
        <f t="shared" ref="D204:E204" si="25">+SUM(D173,D179:D185,D190,D193:D194,D198)</f>
        <v>2.6346318720551416</v>
      </c>
      <c r="E204" s="37">
        <f t="shared" si="25"/>
        <v>0.21167314690275643</v>
      </c>
      <c r="F204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  <col min="8" max="10" width="11.1796875" style="39" customWidth="1"/>
    <col min="11" max="11" width="10.54296875" style="39" customWidth="1"/>
    <col min="12" max="14" width="11.1796875" style="39" customWidth="1"/>
    <col min="15" max="15" width="10.54296875" style="39" customWidth="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SG25f'!$S$4:$S$157)</f>
        <v>1.3365945773648868E-3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SG25f'!$S$4:$S$157)</f>
        <v>1.8927650836708831E-2</v>
      </c>
      <c r="D4" s="7">
        <f>+IFERROR(+C4*('Regions &amp; Poverty'!$K4/100),"")</f>
        <v>5.6972229018493583E-3</v>
      </c>
      <c r="E4" s="7">
        <f>+IFERROR(+C4*('Regions &amp; Poverty'!$K4/100)*('Regions &amp; Poverty'!$M4/100),"")</f>
        <v>5.4693339857753837E-4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SG25f'!$S$4:$S$157)</f>
        <v>1.3328800387236561E-3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SG25f'!$S$4:$S$157)</f>
        <v>3.9586902841541568E-3</v>
      </c>
      <c r="D6" s="7">
        <f>+IFERROR(+C6*('Regions &amp; Poverty'!$K6/100),"")</f>
        <v>6.7297734830620672E-5</v>
      </c>
      <c r="E6" s="7">
        <f>+IFERROR(+C6*('Regions &amp; Poverty'!$K6/100)*('Regions &amp; Poverty'!$M6/100),"")</f>
        <v>6.729773483062067E-7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SG25f'!$S$4:$S$157)</f>
        <v>9.8306870208190338E-4</v>
      </c>
      <c r="D7" s="7">
        <f>+IFERROR(+C7*('Regions &amp; Poverty'!$K7/100),"")</f>
        <v>3.1458198466620907E-5</v>
      </c>
      <c r="E7" s="7">
        <f>+IFERROR(+C7*('Regions &amp; Poverty'!$K7/100)*('Regions &amp; Poverty'!$M7/100),"")</f>
        <v>9.4374595399862718E-8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SG25f'!$S$4:$S$157)</f>
        <v>1.2358318992610648E-2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SG25f'!$S$4:$S$157)</f>
        <v>6.6501537261128355E-4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SG25f'!$S$4:$S$157)</f>
        <v>4.3313359380792952E-3</v>
      </c>
      <c r="D10" s="7">
        <f>+IFERROR(+C10*('Regions &amp; Poverty'!$K10/100),"")</f>
        <v>2.1656679690396475E-5</v>
      </c>
      <c r="E10" s="7">
        <f>+IFERROR(+C10*('Regions &amp; Poverty'!$K10/100)*('Regions &amp; Poverty'!$M10/100),"")</f>
        <v>4.331335938079295E-8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SG25f'!$S$4:$S$157)</f>
        <v>4.5006554502836664E-3</v>
      </c>
      <c r="D11" s="7">
        <f>+IFERROR(+C11*('Regions &amp; Poverty'!$K11/100),"")</f>
        <v>3.316983066859062E-3</v>
      </c>
      <c r="E11" s="7">
        <f>+IFERROR(+C11*('Regions &amp; Poverty'!$K11/100)*('Regions &amp; Poverty'!$M11/100),"")</f>
        <v>1.0747025136623361E-3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SG25f'!$S$4:$S$157)</f>
        <v>1.462587858377727E-3</v>
      </c>
      <c r="D12" s="7">
        <f>+IFERROR(+C12*('Regions &amp; Poverty'!$K12/100),"")</f>
        <v>7.2398098989697487E-4</v>
      </c>
      <c r="E12" s="7">
        <f>+IFERROR(+C12*('Regions &amp; Poverty'!$K12/100)*('Regions &amp; Poverty'!$M12/100),"")</f>
        <v>1.6217174173692236E-4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SG25f'!$S$4:$S$157)</f>
        <v>2.1929829338553312E-3</v>
      </c>
      <c r="D13" s="7">
        <f>+IFERROR(+C13*('Regions &amp; Poverty'!$K13/100),"")</f>
        <v>9.5833354209477989E-4</v>
      </c>
      <c r="E13" s="7">
        <f>+IFERROR(+C13*('Regions &amp; Poverty'!$K13/100)*('Regions &amp; Poverty'!$M13/100),"")</f>
        <v>1.0637502317252057E-4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SG25f'!$S$4:$S$157)</f>
        <v>0.39311863616653836</v>
      </c>
      <c r="D14" s="7">
        <f>+IFERROR(+C14*('Regions &amp; Poverty'!$K14/100),"")</f>
        <v>7.272694769080959E-2</v>
      </c>
      <c r="E14" s="7">
        <f>+IFERROR(+C14*('Regions &amp; Poverty'!$K14/100)*('Regions &amp; Poverty'!$M14/100),"")</f>
        <v>2.3999892737967166E-3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SG25f'!$S$4:$S$157)</f>
        <v>2.6120837084535049E-4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SG25f'!$S$4:$S$157)</f>
        <v>8.0390785089708323E-3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SG25f'!$S$4:$S$157)</f>
        <v>2.8613083521904985E-4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SG25f'!$S$4:$S$157)</f>
        <v>8.8465442492300067E-4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SG25f'!$S$4:$S$157)</f>
        <v>7.9790195870267258E-6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SG25f'!$S$4:$S$157)</f>
        <v>3.4847746353668281E-4</v>
      </c>
      <c r="D20" s="7">
        <f>+IFERROR(+C20*('Regions &amp; Poverty'!$K20/100),"")</f>
        <v>2.4741899911104476E-5</v>
      </c>
      <c r="E20" s="7">
        <f>+IFERROR(+C20*('Regions &amp; Poverty'!$K20/100)*('Regions &amp; Poverty'!$M20/100),"")</f>
        <v>8.4122459697755221E-7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SG25f'!$S$4:$S$157)</f>
        <v>0.16656062785529596</v>
      </c>
      <c r="D21" s="7">
        <f>+IFERROR(+C21*('Regions &amp; Poverty'!$K21/100),"")</f>
        <v>7.1621069977777256E-3</v>
      </c>
      <c r="E21" s="7">
        <f>+IFERROR(+C21*('Regions &amp; Poverty'!$K21/100)*('Regions &amp; Poverty'!$M21/100),"")</f>
        <v>1.4324213995555452E-4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SG25f'!$S$4:$S$157)</f>
        <v>2.6221368455605802E-4</v>
      </c>
      <c r="D22" s="7">
        <f>+IFERROR(+C22*('Regions &amp; Poverty'!$K22/100),"")</f>
        <v>5.7687010602332766E-6</v>
      </c>
      <c r="E22" s="7">
        <f>+IFERROR(+C22*('Regions &amp; Poverty'!$K22/100)*('Regions &amp; Poverty'!$M22/100),"")</f>
        <v>2.3074804240933106E-8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SG25f'!$S$4:$S$157)</f>
        <v>3.8418517922024418E-5</v>
      </c>
      <c r="D23" s="7">
        <f>+IFERROR(+C23*('Regions &amp; Poverty'!$K23/100),"")</f>
        <v>6.992170261808444E-6</v>
      </c>
      <c r="E23" s="7">
        <f>+IFERROR(+C23*('Regions &amp; Poverty'!$K23/100)*('Regions &amp; Poverty'!$M23/100),"")</f>
        <v>4.0554587518488971E-7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SG25f'!$S$4:$S$157)</f>
        <v>3.5800769823207353E-4</v>
      </c>
      <c r="D24" s="7">
        <f>+IFERROR(+C24*('Regions &amp; Poverty'!$K24/100),"")</f>
        <v>2.3735910392786472E-4</v>
      </c>
      <c r="E24" s="7">
        <f>+IFERROR(+C24*('Regions &amp; Poverty'!$K24/100)*('Regions &amp; Poverty'!$M24/100),"")</f>
        <v>7.8565863400123224E-5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SG25f'!$S$4:$S$157)</f>
        <v>1.1299162732085085E-4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SG25f'!$S$4:$S$157)</f>
        <v>1.062084541450169E-3</v>
      </c>
      <c r="D26" s="7">
        <f>+IFERROR(+C26*('Regions &amp; Poverty'!$K26/100),"")</f>
        <v>1.3807099038852198E-5</v>
      </c>
      <c r="E26" s="7">
        <f>+IFERROR(+C26*('Regions &amp; Poverty'!$K26/100)*('Regions &amp; Poverty'!$M26/100),"")</f>
        <v>1.1045679231081758E-7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SG25f'!$S$4:$S$157)</f>
        <v>2.1065471775957172</v>
      </c>
      <c r="D27" s="7">
        <f>+IFERROR(+C27*('Regions &amp; Poverty'!$K27/100),"")</f>
        <v>6.7409509683062946E-2</v>
      </c>
      <c r="E27" s="7">
        <f>+IFERROR(+C27*('Regions &amp; Poverty'!$K27/100)*('Regions &amp; Poverty'!$M27/100),"")</f>
        <v>2.0222852904918883E-4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SG25f'!$S$4:$S$157)</f>
        <v>6.6607954170569905E-4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SG25f'!$S$4:$S$157)</f>
        <v>6.8036875692384952E-2</v>
      </c>
      <c r="D29" s="7">
        <f>+IFERROR(+C29*('Regions &amp; Poverty'!$K29/100),"")</f>
        <v>1.8982288318175399E-2</v>
      </c>
      <c r="E29" s="7">
        <f>+IFERROR(+C29*('Regions &amp; Poverty'!$K29/100)*('Regions &amp; Poverty'!$M29/100),"")</f>
        <v>1.7084059486357859E-3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SG25f'!$S$4:$S$157)</f>
        <v>8.5605523076979093E-2</v>
      </c>
      <c r="D30" s="7">
        <f>+IFERROR(+C30*('Regions &amp; Poverty'!$K30/100),"")</f>
        <v>2.0545325538474983E-2</v>
      </c>
      <c r="E30" s="7">
        <f>+IFERROR(+C30*('Regions &amp; Poverty'!$K30/100)*('Regions &amp; Poverty'!$M30/100),"")</f>
        <v>1.5819900664625736E-3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SG25f'!$S$4:$S$157)</f>
        <v>9.3499049114250492E-3</v>
      </c>
      <c r="D31" s="7">
        <f>+IFERROR(+C31*('Regions &amp; Poverty'!$K31/100),"")</f>
        <v>7.2087766867087117E-3</v>
      </c>
      <c r="E31" s="7">
        <f>+IFERROR(+C31*('Regions &amp; Poverty'!$K31/100)*('Regions &amp; Poverty'!$M31/100),"")</f>
        <v>2.8258404611898151E-3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SG25f'!$S$4:$S$157)</f>
        <v>2.0014719768880213E-3</v>
      </c>
      <c r="D32" s="7">
        <f>+IFERROR(+C32*('Regions &amp; Poverty'!$K32/100),"")</f>
        <v>7.405446314485679E-4</v>
      </c>
      <c r="E32" s="7">
        <f>+IFERROR(+C32*('Regions &amp; Poverty'!$K32/100)*('Regions &amp; Poverty'!$M32/100),"")</f>
        <v>1.1034115008583661E-4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SG25f'!$S$4:$S$157)</f>
        <v>1.0806484713722369E-2</v>
      </c>
      <c r="D33" s="7">
        <f>+IFERROR(+C33*('Regions &amp; Poverty'!$K33/100),"")</f>
        <v>5.9435665925473033E-4</v>
      </c>
      <c r="E33" s="7">
        <f>+IFERROR(+C33*('Regions &amp; Poverty'!$K33/100)*('Regions &amp; Poverty'!$M33/100),"")</f>
        <v>1.3075846503604069E-5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SG25f'!$S$4:$S$157)</f>
        <v>3.8926450685789941E-4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SG25f'!$S$4:$S$157)</f>
        <v>1.9651855166926617E-3</v>
      </c>
      <c r="D35" s="7">
        <f>+IFERROR(+C35*('Regions &amp; Poverty'!$K35/100),"")</f>
        <v>3.144296826708259E-5</v>
      </c>
      <c r="E35" s="7">
        <f>+IFERROR(+C35*('Regions &amp; Poverty'!$K35/100)*('Regions &amp; Poverty'!$M35/100),"")</f>
        <v>1.8865780960249553E-7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SG25f'!$S$4:$S$157)</f>
        <v>3.9907599741596691E-4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SG25f'!$S$4:$S$157)</f>
        <v>8.3534495470072011E-5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SG25f'!$S$4:$S$157)</f>
        <v>7.1752440460314145E-4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SG25f'!$S$4:$S$157)</f>
        <v>5.5395494095503116E-3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SG25f'!$S$4:$S$157)</f>
        <v>1.4327074276194521E-4</v>
      </c>
      <c r="D40" s="7">
        <f>+IFERROR(+C40*('Regions &amp; Poverty'!$K40/100),"")</f>
        <v>3.2235917121437671E-5</v>
      </c>
      <c r="E40" s="7">
        <f>+IFERROR(+C40*('Regions &amp; Poverty'!$K40/100)*('Regions &amp; Poverty'!$M40/100),"")</f>
        <v>2.4176937841078252E-6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SG25f'!$S$4:$S$157)</f>
        <v>3.8574697740224076E-4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SG25f'!$S$4:$S$157)</f>
        <v>1.1376318471670401E-3</v>
      </c>
      <c r="D42" s="7">
        <f>+IFERROR(+C42*('Regions &amp; Poverty'!$K42/100),"")</f>
        <v>3.6404219109345284E-5</v>
      </c>
      <c r="E42" s="7">
        <f>+IFERROR(+C42*('Regions &amp; Poverty'!$K42/100)*('Regions &amp; Poverty'!$M42/100),"")</f>
        <v>1.8202109554672643E-7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SG25f'!$S$4:$S$157)</f>
        <v>5.2468117205690286E-3</v>
      </c>
      <c r="D43" s="7">
        <f>+IFERROR(+C43*('Regions &amp; Poverty'!$K43/100),"")</f>
        <v>2.6234058602845145E-5</v>
      </c>
      <c r="E43" s="7">
        <f>+IFERROR(+C43*('Regions &amp; Poverty'!$K43/100)*('Regions &amp; Poverty'!$M43/100),"")</f>
        <v>2.6234058602845145E-8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SG25f'!$S$4:$S$157)</f>
        <v>8.9741377588955246E-3</v>
      </c>
      <c r="D44" s="7">
        <f>+IFERROR(+C44*('Regions &amp; Poverty'!$K44/100),"")</f>
        <v>4.3075861242698521E-4</v>
      </c>
      <c r="E44" s="7">
        <f>+IFERROR(+C44*('Regions &amp; Poverty'!$K44/100)*('Regions &amp; Poverty'!$M44/100),"")</f>
        <v>9.4766894733936752E-6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SG25f'!$S$4:$S$157)</f>
        <v>0.29372636081939824</v>
      </c>
      <c r="D45" s="7">
        <f>+IFERROR(+C45*('Regions &amp; Poverty'!$K45/100),"")</f>
        <v>4.112169051471575E-3</v>
      </c>
      <c r="E45" s="7">
        <f>+IFERROR(+C45*('Regions &amp; Poverty'!$K45/100)*('Regions &amp; Poverty'!$M45/100),"")</f>
        <v>8.2243381029431506E-6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SG25f'!$S$4:$S$157)</f>
        <v>1.3377293727543128E-4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SG25f'!$S$4:$S$157)</f>
        <v>1.772154924966263E-2</v>
      </c>
      <c r="D47" s="7">
        <f>+IFERROR(+C47*('Regions &amp; Poverty'!$K47/100),"")</f>
        <v>5.9367189986369818E-3</v>
      </c>
      <c r="E47" s="7">
        <f>+IFERROR(+C47*('Regions &amp; Poverty'!$K47/100)*('Regions &amp; Poverty'!$M47/100),"")</f>
        <v>5.3430470987732835E-4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SG25f'!$S$4:$S$157)</f>
        <v>8.4990264181550826E-6</v>
      </c>
      <c r="D48" s="7">
        <f>+IFERROR(+C48*('Regions &amp; Poverty'!$K48/100),"")</f>
        <v>1.2748539627232624E-7</v>
      </c>
      <c r="E48" s="7">
        <f>+IFERROR(+C48*('Regions &amp; Poverty'!$K48/100)*('Regions &amp; Poverty'!$M48/100),"")</f>
        <v>2.5497079254465246E-10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SG25f'!$S$4:$S$157)</f>
        <v>3.8655358748778806E-4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SG25f'!$S$4:$S$157)</f>
        <v>4.2351870566103601E-3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SG25f'!$S$4:$S$157)</f>
        <v>1.0396285008497906E-3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SG25f'!$S$4:$S$157)</f>
        <v>1.6269453309374726E-3</v>
      </c>
      <c r="D52" s="7">
        <f>+IFERROR(+C52*('Regions &amp; Poverty'!$K52/100),"")</f>
        <v>1.3503646246781022E-4</v>
      </c>
      <c r="E52" s="7">
        <f>+IFERROR(+C52*('Regions &amp; Poverty'!$K52/100)*('Regions &amp; Poverty'!$M52/100),"")</f>
        <v>2.9708021742918253E-6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SG25f'!$S$4:$S$157)</f>
        <v>9.0642778335713239E-3</v>
      </c>
      <c r="D53" s="7">
        <f>+IFERROR(+C53*('Regions &amp; Poverty'!$K53/100),"")</f>
        <v>1.2327417853657001E-3</v>
      </c>
      <c r="E53" s="7">
        <f>+IFERROR(+C53*('Regions &amp; Poverty'!$K53/100)*('Regions &amp; Poverty'!$M53/100),"")</f>
        <v>4.9309671414628002E-5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SG25f'!$S$4:$S$157)</f>
        <v>1.1441221349698282E-2</v>
      </c>
      <c r="D54" s="7">
        <f>+IFERROR(+C54*('Regions &amp; Poverty'!$K54/100),"")</f>
        <v>4.0387511364434938E-3</v>
      </c>
      <c r="E54" s="7">
        <f>+IFERROR(+C54*('Regions &amp; Poverty'!$K54/100)*('Regions &amp; Poverty'!$M54/100),"")</f>
        <v>4.1599136705367987E-4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SG25f'!$S$4:$S$157)</f>
        <v>3.211637984143468E-4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SG25f'!$S$4:$S$157)</f>
        <v>1.6813576188486835E-4</v>
      </c>
      <c r="D56" s="7">
        <f>+IFERROR(+C56*('Regions &amp; Poverty'!$K56/100),"")</f>
        <v>1.1281909622474665E-4</v>
      </c>
      <c r="E56" s="7">
        <f>+IFERROR(+C56*('Regions &amp; Poverty'!$K56/100)*('Regions &amp; Poverty'!$M56/100),"")</f>
        <v>3.4409824348547732E-5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SG25f'!$S$4:$S$157)</f>
        <v>1.0607704447781724E-3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SG25f'!$S$4:$S$157)</f>
        <v>7.5822658764907944E-4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SG25f'!$S$4:$S$157)</f>
        <v>9.897438397813935E-8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SG25f'!$S$4:$S$157)</f>
        <v>3.723024557431412E-5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SG25f'!$S$4:$S$157)</f>
        <v>1.5282300357406576E-3</v>
      </c>
      <c r="D61" s="7">
        <f>+IFERROR(+C61*('Regions &amp; Poverty'!$K61/100),"")</f>
        <v>1.4518185339536247E-4</v>
      </c>
      <c r="E61" s="7">
        <f>+IFERROR(+C61*('Regions &amp; Poverty'!$K61/100)*('Regions &amp; Poverty'!$M61/100),"")</f>
        <v>4.0650918950701489E-6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SG25f'!$S$4:$S$157)</f>
        <v>4.7623029437256068E-4</v>
      </c>
      <c r="D62" s="7">
        <f>+IFERROR(+C62*('Regions &amp; Poverty'!$K62/100),"")</f>
        <v>8.4768992398315813E-5</v>
      </c>
      <c r="E62" s="7">
        <f>+IFERROR(+C62*('Regions &amp; Poverty'!$K62/100)*('Regions &amp; Poverty'!$M62/100),"")</f>
        <v>5.4252155134922125E-6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SG25f'!$S$4:$S$157)</f>
        <v>3.2690397305630359E-3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SG25f'!$S$4:$S$157)</f>
        <v>1.2842520486644663E-4</v>
      </c>
      <c r="D64" s="7">
        <f>+IFERROR(+C64*('Regions &amp; Poverty'!$K64/100),"")</f>
        <v>3.1977876011745215E-5</v>
      </c>
      <c r="E64" s="7">
        <f>+IFERROR(+C64*('Regions &amp; Poverty'!$K64/100)*('Regions &amp; Poverty'!$M64/100),"")</f>
        <v>2.5582300809396172E-6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SG25f'!$S$4:$S$157)</f>
        <v>3.7549665507069057E-4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SG25f'!$S$4:$S$157)</f>
        <v>0.59405050882656951</v>
      </c>
      <c r="D66" s="7">
        <f>+IFERROR(+C66*('Regions &amp; Poverty'!$K66/100),"")</f>
        <v>4.4553788161992715E-2</v>
      </c>
      <c r="E66" s="7">
        <f>+IFERROR(+C66*('Regions &amp; Poverty'!$K66/100)*('Regions &amp; Poverty'!$M66/100),"")</f>
        <v>5.7919924610590537E-4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SG25f'!$S$4:$S$157)</f>
        <v>6.7657700589846659</v>
      </c>
      <c r="D67" s="7">
        <f>+IFERROR(+C67*('Regions &amp; Poverty'!$K67/100),"")</f>
        <v>1.434343252504749</v>
      </c>
      <c r="E67" s="7">
        <f>+IFERROR(+C67*('Regions &amp; Poverty'!$K67/100)*('Regions &amp; Poverty'!$M67/100),"")</f>
        <v>6.1676759857704204E-2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SG25f'!$S$4:$S$157)</f>
        <v>3.9630890844376249E-4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SG25f'!$S$4:$S$157)</f>
        <v>3.7104112335071708E-2</v>
      </c>
      <c r="D69" s="7">
        <f>+IFERROR(+C69*('Regions &amp; Poverty'!$K69/100),"")</f>
        <v>1.1131233700521512E-4</v>
      </c>
      <c r="E69" s="7">
        <f>+IFERROR(+C69*('Regions &amp; Poverty'!$K69/100)*('Regions &amp; Poverty'!$M69/100),"")</f>
        <v>1.1131233700521513E-7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SG25f'!$S$4:$S$157)</f>
        <v>3.8460032859469889E-3</v>
      </c>
      <c r="D70" s="7">
        <f>+IFERROR(+C70*('Regions &amp; Poverty'!$K70/100),"")</f>
        <v>9.6150082148674723E-5</v>
      </c>
      <c r="E70" s="7">
        <f>+IFERROR(+C70*('Regions &amp; Poverty'!$K70/100)*('Regions &amp; Poverty'!$M70/100),"")</f>
        <v>3.8460032859469888E-7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SG25f'!$S$4:$S$157)</f>
        <v>2.9310682952995598E-5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SG25f'!$S$4:$S$157)</f>
        <v>1.5756886804063883E-2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SG25f'!$S$4:$S$157)</f>
        <v>3.4046594220320074E-3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SG25f'!$S$4:$S$157)</f>
        <v>6.1956825146268561E-5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SG25f'!$S$4:$S$157)</f>
        <v>2.0600511353457921E-3</v>
      </c>
      <c r="D75" s="7">
        <f>+IFERROR(+C75*('Regions &amp; Poverty'!$K75/100),"")</f>
        <v>2.0600511353457922E-6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SG25f'!$S$4:$S$157)</f>
        <v>5.5030787642131047E-2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SG25f'!$S$4:$S$157)</f>
        <v>1.7661430565426857E-2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SG25f'!$S$4:$S$157)</f>
        <v>2.406880158366774E-2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SG25f'!$S$4:$S$157)</f>
        <v>1.011133271233613E-3</v>
      </c>
      <c r="D79" s="7">
        <f>+IFERROR(+C79*('Regions &amp; Poverty'!$K79/100),"")</f>
        <v>2.5278331780840327E-5</v>
      </c>
      <c r="E79" s="7">
        <f>+IFERROR(+C79*('Regions &amp; Poverty'!$K79/100)*('Regions &amp; Poverty'!$M79/100),"")</f>
        <v>1.2639165890420165E-7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SG25f'!$S$4:$S$157)</f>
        <v>1.4022208661123067E-3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SG25f'!$S$4:$S$157)</f>
        <v>6.0679957302373706E-4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SG25f'!$S$4:$S$157)</f>
        <v>6.6254624989254315E-4</v>
      </c>
      <c r="D82" s="7">
        <f>+IFERROR(+C82*('Regions &amp; Poverty'!$K82/100),"")</f>
        <v>1.5039799872560729E-4</v>
      </c>
      <c r="E82" s="7">
        <f>+IFERROR(+C82*('Regions &amp; Poverty'!$K82/100)*('Regions &amp; Poverty'!$M82/100),"")</f>
        <v>7.8206959337315797E-6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SG25f'!$S$4:$S$157)</f>
        <v>3.4883608903797107E-3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SG25f'!$S$4:$S$157)</f>
        <v>1.6238854875707156E-3</v>
      </c>
      <c r="D84" s="7">
        <f>+IFERROR(+C84*('Regions &amp; Poverty'!$K84/100),"")</f>
        <v>6.2681979820229628E-4</v>
      </c>
      <c r="E84" s="7">
        <f>+IFERROR(+C84*('Regions &amp; Poverty'!$K84/100)*('Regions &amp; Poverty'!$M84/100),"")</f>
        <v>7.3337916389668663E-5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SG25f'!$S$4:$S$157)</f>
        <v>2.2331322057576502E-3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SG25f'!$S$4:$S$157)</f>
        <v>3.8740078096998853E-3</v>
      </c>
      <c r="D86" s="7">
        <f>+IFERROR(+C86*('Regions &amp; Poverty'!$K86/100),"")</f>
        <v>1.2396824991039632E-4</v>
      </c>
      <c r="E86" s="7">
        <f>+IFERROR(+C86*('Regions &amp; Poverty'!$K86/100)*('Regions &amp; Poverty'!$M86/100),"")</f>
        <v>3.7190474973118897E-7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SG25f'!$S$4:$S$157)</f>
        <v>5.3936716047055027E-6</v>
      </c>
      <c r="D87" s="7">
        <f>+IFERROR(+C87*('Regions &amp; Poverty'!$K87/100),"")</f>
        <v>3.2200219480091849E-6</v>
      </c>
      <c r="E87" s="7">
        <f>+IFERROR(+C87*('Regions &amp; Poverty'!$K87/100)*('Regions &amp; Poverty'!$M87/100),"")</f>
        <v>1.0239669794669208E-6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SG25f'!$S$4:$S$157)</f>
        <v>8.1606611803942063E-4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SG25f'!$S$4:$S$157)</f>
        <v>3.3761704158465407E-3</v>
      </c>
      <c r="D89" s="7">
        <f>+IFERROR(+C89*('Regions &amp; Poverty'!$K89/100),"")</f>
        <v>2.626660583528609E-3</v>
      </c>
      <c r="E89" s="7">
        <f>+IFERROR(+C89*('Regions &amp; Poverty'!$K89/100)*('Regions &amp; Poverty'!$M89/100),"")</f>
        <v>1.0296509487432149E-3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SG25f'!$S$4:$S$157)</f>
        <v>5.7224577437746803E-2</v>
      </c>
      <c r="D90" s="7">
        <f>+IFERROR(+C90*('Regions &amp; Poverty'!$K90/100),"")</f>
        <v>1.7167373231324039E-3</v>
      </c>
      <c r="E90" s="7">
        <f>+IFERROR(+C90*('Regions &amp; Poverty'!$K90/100)*('Regions &amp; Poverty'!$M90/100),"")</f>
        <v>1.3733898585059232E-5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SG25f'!$S$4:$S$157)</f>
        <v>4.7298336228810654E-3</v>
      </c>
      <c r="D91" s="7">
        <f>+IFERROR(+C91*('Regions &amp; Poverty'!$K91/100),"")</f>
        <v>2.3318079760803654E-3</v>
      </c>
      <c r="E91" s="7">
        <f>+IFERROR(+C91*('Regions &amp; Poverty'!$K91/100)*('Regions &amp; Poverty'!$M91/100),"")</f>
        <v>3.5443481236421554E-4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SG25f'!$S$4:$S$157)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SG25f'!$S$4:$S$157)</f>
        <v>1.8253097237758806E-3</v>
      </c>
      <c r="D93" s="7">
        <f>+IFERROR(+C93*('Regions &amp; Poverty'!$K93/100),"")</f>
        <v>3.6506194475517612E-6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SG25f'!$S$4:$S$157)</f>
        <v>2.4062533780905403E-2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SG25f'!$S$4:$S$157)</f>
        <v>2.9443783108524459E-3</v>
      </c>
      <c r="D95" s="7">
        <f>+IFERROR(+C95*('Regions &amp; Poverty'!$K95/100),"")</f>
        <v>2.0227878995556304E-3</v>
      </c>
      <c r="E95" s="7">
        <f>+IFERROR(+C95*('Regions &amp; Poverty'!$K95/100)*('Regions &amp; Poverty'!$M95/100),"")</f>
        <v>6.3515540046046794E-4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SG25f'!$S$4:$S$157)</f>
        <v>7.2825270745807593E-4</v>
      </c>
      <c r="D96" s="7">
        <f>+IFERROR(+C96*('Regions &amp; Poverty'!$K96/100),"")</f>
        <v>4.2966909740026484E-5</v>
      </c>
      <c r="E96" s="7">
        <f>+IFERROR(+C96*('Regions &amp; Poverty'!$K96/100)*('Regions &amp; Poverty'!$M96/100),"")</f>
        <v>6.0153673636037074E-7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SG25f'!$S$4:$S$157)</f>
        <v>3.6294160673616856E-3</v>
      </c>
      <c r="D97" s="7">
        <f>+IFERROR(+C97*('Regions &amp; Poverty'!$K97/100),"")</f>
        <v>2.5732559917594354E-3</v>
      </c>
      <c r="E97" s="7">
        <f>+IFERROR(+C97*('Regions &amp; Poverty'!$K97/100)*('Regions &amp; Poverty'!$M97/100),"")</f>
        <v>8.5689424525589185E-4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SG25f'!$S$4:$S$157)</f>
        <v>2.1622391448160187E-2</v>
      </c>
      <c r="D98" s="7">
        <f>+IFERROR(+C98*('Regions &amp; Poverty'!$K98/100),"")</f>
        <v>6.4867174344480558E-5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SG25f'!$S$4:$S$157)</f>
        <v>2.1774407853763673E-5</v>
      </c>
      <c r="D99" s="7">
        <f>+IFERROR(+C99*('Regions &amp; Poverty'!$K99/100),"")</f>
        <v>4.9210161749505899E-6</v>
      </c>
      <c r="E99" s="7">
        <f>+IFERROR(+C99*('Regions &amp; Poverty'!$K99/100)*('Regions &amp; Poverty'!$M99/100),"")</f>
        <v>3.2970808372168953E-7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SG25f'!$S$4:$S$157)</f>
        <v>1.2220644844445738E-3</v>
      </c>
      <c r="D100" s="7">
        <f>+IFERROR(+C100*('Regions &amp; Poverty'!$K100/100),"")</f>
        <v>5.5603934042228111E-4</v>
      </c>
      <c r="E100" s="7">
        <f>+IFERROR(+C100*('Regions &amp; Poverty'!$K100/100)*('Regions &amp; Poverty'!$M100/100),"")</f>
        <v>7.5621350297430236E-5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SG25f'!$S$4:$S$157)</f>
        <v>3.9420309863150281E-2</v>
      </c>
      <c r="D101" s="7">
        <f>+IFERROR(+C101*('Regions &amp; Poverty'!$K101/100),"")</f>
        <v>2.1089865776785403E-2</v>
      </c>
      <c r="E101" s="7">
        <f>+IFERROR(+C101*('Regions &amp; Poverty'!$K101/100)*('Regions &amp; Poverty'!$M101/100),"")</f>
        <v>4.5975907393392178E-3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SG25f'!$S$4:$S$157)</f>
        <v>6.5169750261478255E-5</v>
      </c>
      <c r="D102" s="7">
        <f>+IFERROR(+C102*('Regions &amp; Poverty'!$K102/100),"")</f>
        <v>2.3461110094132173E-6</v>
      </c>
      <c r="E102" s="7">
        <f>+IFERROR(+C102*('Regions &amp; Poverty'!$K102/100)*('Regions &amp; Poverty'!$M102/100),"")</f>
        <v>2.1114999084718959E-8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SG25f'!$S$4:$S$157)</f>
        <v>1.3318175920553461E-3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SG25f'!$S$4:$S$157)</f>
        <v>5.3718666721517139E-4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SG25f'!$S$4:$S$157)</f>
        <v>3.3623849881064473E-3</v>
      </c>
      <c r="D105" s="7">
        <f>+IFERROR(+C105*('Regions &amp; Poverty'!$K105/100),"")</f>
        <v>5.0435774821596703E-4</v>
      </c>
      <c r="E105" s="7">
        <f>+IFERROR(+C105*('Regions &amp; Poverty'!$K105/100)*('Regions &amp; Poverty'!$M105/100),"")</f>
        <v>1.513073244647901E-5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SG25f'!$S$4:$S$157)</f>
        <v>2.1711885961451323E-4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SG25f'!$S$4:$S$157)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SG25f'!$S$4:$S$157)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SG25f'!$S$4:$S$157)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SG25f'!$S$4:$S$157)</f>
        <v>4.1798414049065665E-5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SG25f'!$S$4:$S$157)</f>
        <v>5.8791244538976307E-3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SG25f'!$S$4:$S$157)</f>
        <v>9.9731277212868633E-2</v>
      </c>
      <c r="D112" s="7">
        <f>+IFERROR(+C112*('Regions &amp; Poverty'!$K112/100),"")</f>
        <v>6.0836079099849862E-3</v>
      </c>
      <c r="E112" s="7">
        <f>+IFERROR(+C112*('Regions &amp; Poverty'!$K112/100)*('Regions &amp; Poverty'!$M112/100),"")</f>
        <v>5.4752471189864883E-5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SG25f'!$S$4:$S$157)</f>
        <v>7.8449435390776936E-4</v>
      </c>
      <c r="D113" s="7">
        <f>+IFERROR(+C113*('Regions &amp; Poverty'!$K113/100),"")</f>
        <v>1.7258875785970928E-5</v>
      </c>
      <c r="E113" s="7">
        <f>+IFERROR(+C113*('Regions &amp; Poverty'!$K113/100)*('Regions &amp; Poverty'!$M113/100),"")</f>
        <v>1.0355325471582557E-7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SG25f'!$S$4:$S$157)</f>
        <v>1.3521345620427702E-3</v>
      </c>
      <c r="D114" s="7">
        <f>+IFERROR(+C114*('Regions &amp; Poverty'!$K114/100),"")</f>
        <v>4.0564036861283103E-5</v>
      </c>
      <c r="E114" s="7">
        <f>+IFERROR(+C114*('Regions &amp; Poverty'!$K114/100)*('Regions &amp; Poverty'!$M114/100),"")</f>
        <v>3.2451229489026482E-7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SG25f'!$S$4:$S$157)</f>
        <v>0.21126969238919741</v>
      </c>
      <c r="D115" s="7">
        <f>+IFERROR(+C115*('Regions &amp; Poverty'!$K115/100),"")</f>
        <v>1.7535384468303387E-2</v>
      </c>
      <c r="E115" s="7">
        <f>+IFERROR(+C115*('Regions &amp; Poverty'!$K115/100)*('Regions &amp; Poverty'!$M115/100),"")</f>
        <v>2.8056615149285417E-4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SG25f'!$S$4:$S$157)</f>
        <v>2.6134807915134872E-3</v>
      </c>
      <c r="D116" s="7">
        <f>+IFERROR(+C116*('Regions &amp; Poverty'!$K116/100),"")</f>
        <v>9.9312270077512514E-4</v>
      </c>
      <c r="E116" s="7">
        <f>+IFERROR(+C116*('Regions &amp; Poverty'!$K116/100)*('Regions &amp; Poverty'!$M116/100),"")</f>
        <v>1.4698215971471854E-4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SG25f'!$S$4:$S$157)</f>
        <v>1.7892047181151704E-3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SG25f'!$S$4:$S$157)</f>
        <v>5.6430679847563933E-4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SG25f'!$S$4:$S$157)</f>
        <v>1.9208753431118866E-3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SG25f'!$S$4:$S$157)</f>
        <v>1.7762203631928515E-4</v>
      </c>
      <c r="D120" s="7">
        <f>+IFERROR(+C120*('Regions &amp; Poverty'!$K120/100),"")</f>
        <v>4.440550907982129E-6</v>
      </c>
      <c r="E120" s="7">
        <f>+IFERROR(+C120*('Regions &amp; Poverty'!$K120/100)*('Regions &amp; Poverty'!$M120/100),"")</f>
        <v>3.10838563558749E-8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SG25f'!$S$4:$S$157)</f>
        <v>4.3699210579506854E-4</v>
      </c>
      <c r="D121" s="7">
        <f>+IFERROR(+C121*('Regions &amp; Poverty'!$K121/100),"")</f>
        <v>8.7398421159013709E-7</v>
      </c>
      <c r="E121" s="7">
        <f>+IFERROR(+C121*('Regions &amp; Poverty'!$K121/100)*('Regions &amp; Poverty'!$M121/100),"")</f>
        <v>8.7398421159013712E-10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SG25f'!$S$4:$S$157)</f>
        <v>3.2137335447806371E-2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SG25f'!$S$4:$S$157)</f>
        <v>1.336567537131227E-2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SG25f'!$S$4:$S$157)</f>
        <v>0.13669620347123634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SG25f'!$S$4:$S$157)</f>
        <v>1.0287661936270907E-3</v>
      </c>
      <c r="D125" s="7">
        <f>+IFERROR(+C125*('Regions &amp; Poverty'!$K125/100),"")</f>
        <v>6.2137478095076277E-4</v>
      </c>
      <c r="E125" s="7">
        <f>+IFERROR(+C125*('Regions &amp; Poverty'!$K125/100)*('Regions &amp; Poverty'!$M125/100),"")</f>
        <v>1.4726582308533076E-4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SG25f'!$S$4:$S$157)</f>
        <v>1.2684123267562233E-2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SG25f'!$S$4:$S$157)</f>
        <v>9.9440302129736331E-3</v>
      </c>
      <c r="D127" s="7">
        <f>+IFERROR(+C127*('Regions &amp; Poverty'!$K127/100),"")</f>
        <v>1.4816605017330712E-3</v>
      </c>
      <c r="E127" s="7">
        <f>+IFERROR(+C127*('Regions &amp; Poverty'!$K127/100)*('Regions &amp; Poverty'!$M127/100),"")</f>
        <v>5.926642006932285E-5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SG25f'!$S$4:$S$157)</f>
        <v>2.5879495417352248E-3</v>
      </c>
      <c r="D128" s="7">
        <f>+IFERROR(+C128*('Regions &amp; Poverty'!$K128/100),"")</f>
        <v>9.8342082585938548E-4</v>
      </c>
      <c r="E128" s="7">
        <f>+IFERROR(+C128*('Regions &amp; Poverty'!$K128/100)*('Regions &amp; Poverty'!$M128/100),"")</f>
        <v>1.2587786571000134E-4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SG25f'!$S$4:$S$157)</f>
        <v>4.7650344889060168E-6</v>
      </c>
      <c r="D129" s="7">
        <f>+IFERROR(+C129*('Regions &amp; Poverty'!$K129/100),"")</f>
        <v>1.1960236567154103E-6</v>
      </c>
      <c r="E129" s="7">
        <f>+IFERROR(+C129*('Regions &amp; Poverty'!$K129/100)*('Regions &amp; Poverty'!$M129/100),"")</f>
        <v>8.1329608656647901E-8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SG25f'!$S$4:$S$157)</f>
        <v>5.6268482504223433E-4</v>
      </c>
      <c r="D130" s="7">
        <f>+IFERROR(+C130*('Regions &amp; Poverty'!$K130/100),"")</f>
        <v>2.9428416349708855E-4</v>
      </c>
      <c r="E130" s="7">
        <f>+IFERROR(+C130*('Regions &amp; Poverty'!$K130/100)*('Regions &amp; Poverty'!$M130/100),"")</f>
        <v>4.9145455304013782E-5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SG25f'!$S$4:$S$157)</f>
        <v>1.2322848222257263E-4</v>
      </c>
      <c r="D131" s="7">
        <f>+IFERROR(+C131*('Regions &amp; Poverty'!$K131/100),"")</f>
        <v>3.9433114311223239E-6</v>
      </c>
      <c r="E131" s="7">
        <f>+IFERROR(+C131*('Regions &amp; Poverty'!$K131/100)*('Regions &amp; Poverty'!$M131/100),"")</f>
        <v>1.5773245724489296E-8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SG25f'!$S$4:$S$157)</f>
        <v>3.2806320779762945E-5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SG25f'!$S$4:$S$157)</f>
        <v>0.10961466107719113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SG25f'!$S$4:$S$157)</f>
        <v>3.0678854593319818E-4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SG25f'!$S$4:$S$157)</f>
        <v>1.1779966202896407E-4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SG25f'!$S$4:$S$157)</f>
        <v>8.0430270282274066E-4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SG25f'!$S$4:$S$157)</f>
        <v>7.1679870332254383E-6</v>
      </c>
      <c r="D137" s="7">
        <f>+IFERROR(+C137*('Regions &amp; Poverty'!$K137/100),"")</f>
        <v>3.0105545539546839E-6</v>
      </c>
      <c r="E137" s="7">
        <f>+IFERROR(+C137*('Regions &amp; Poverty'!$K137/100)*('Regions &amp; Poverty'!$M137/100),"")</f>
        <v>4.9975205595647755E-7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SG25f'!$S$4:$S$157)</f>
        <v>2.7999193116991163E-3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SG25f'!$S$4:$S$157)</f>
        <v>9.393012056865055E-4</v>
      </c>
      <c r="D139" s="7">
        <f>+IFERROR(+C139*('Regions &amp; Poverty'!$K139/100),"")</f>
        <v>3.606916629836181E-4</v>
      </c>
      <c r="E139" s="7">
        <f>+IFERROR(+C139*('Regions &amp; Poverty'!$K139/100)*('Regions &amp; Poverty'!$M139/100),"")</f>
        <v>5.5185824436493569E-5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SG25f'!$S$4:$S$157)</f>
        <v>8.0028279636886943E-4</v>
      </c>
      <c r="D140" s="7">
        <f>+IFERROR(+C140*('Regions &amp; Poverty'!$K140/100),"")</f>
        <v>3.9293885301711491E-4</v>
      </c>
      <c r="E140" s="7">
        <f>+IFERROR(+C140*('Regions &amp; Poverty'!$K140/100)*('Regions &amp; Poverty'!$M140/100),"")</f>
        <v>7.8194831750405858E-5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SG25f'!$S$4:$S$157)</f>
        <v>7.5021033844706694E-2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SG25f'!$S$4:$S$157)</f>
        <v>1.346322989448191E-3</v>
      </c>
      <c r="D142" s="7">
        <f>+IFERROR(+C142*('Regions &amp; Poverty'!$K142/100),"")</f>
        <v>6.327718050406498E-5</v>
      </c>
      <c r="E142" s="7">
        <f>+IFERROR(+C142*('Regions &amp; Poverty'!$K142/100)*('Regions &amp; Poverty'!$M142/100),"")</f>
        <v>6.3277180504064986E-7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SG25f'!$S$4:$S$157)</f>
        <v>5.3963940325814242E-3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SG25f'!$S$4:$S$157)</f>
        <v>4.636785436663372E-5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SG25f'!$S$4:$S$157)</f>
        <v>2.108137409514833E-3</v>
      </c>
      <c r="D145" s="7">
        <f>+IFERROR(+C145*('Regions &amp; Poverty'!$K145/100),"")</f>
        <v>4.2162748190296658E-5</v>
      </c>
      <c r="E145" s="7">
        <f>+IFERROR(+C145*('Regions &amp; Poverty'!$K145/100)*('Regions &amp; Poverty'!$M145/100),"")</f>
        <v>1.6865099276118662E-7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SG25f'!$S$4:$S$157)</f>
        <v>9.8614338611722654E-2</v>
      </c>
      <c r="D146" s="7">
        <f>+IFERROR(+C146*('Regions &amp; Poverty'!$K146/100),"")</f>
        <v>2.9584301583516798E-4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SG25f'!$S$4:$S$157)</f>
        <v>8.0612112512357198E-2</v>
      </c>
      <c r="D147" s="7">
        <f>+IFERROR(+C147*('Regions &amp; Poverty'!$K147/100),"")</f>
        <v>3.9580547243567382E-2</v>
      </c>
      <c r="E147" s="7">
        <f>+IFERROR(+C147*('Regions &amp; Poverty'!$K147/100)*('Regions &amp; Poverty'!$M147/100),"")</f>
        <v>6.095404275509377E-3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SG25f'!$S$4:$S$157)</f>
        <v>1.5846901389581572E-2</v>
      </c>
      <c r="D148" s="7">
        <f>+IFERROR(+C148*('Regions &amp; Poverty'!$K148/100),"")</f>
        <v>5.4830278807952246E-3</v>
      </c>
      <c r="E148" s="7">
        <f>+IFERROR(+C148*('Regions &amp; Poverty'!$K148/100)*('Regions &amp; Poverty'!$M148/100),"")</f>
        <v>5.6475187172190815E-4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SG25f'!$S$4:$S$157)</f>
        <v>4.7491720648034112E-3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SG25f'!$S$4:$S$157)</f>
        <v>1.9124012826113361E-2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SG25f'!$S$4:$S$157)</f>
        <v>1.707538909543547E-4</v>
      </c>
      <c r="D151" s="7">
        <f>+IFERROR(+C151*('Regions &amp; Poverty'!$K151/100),"")</f>
        <v>5.1226167286306414E-7</v>
      </c>
      <c r="E151" s="7">
        <f>+IFERROR(+C151*('Regions &amp; Poverty'!$K151/100)*('Regions &amp; Poverty'!$M151/100),"")</f>
        <v>5.1226167286306415E-10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SG25f'!$S$4:$S$157)</f>
        <v>6.1551319217180663E-2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SG25f'!$S$4:$S$157)</f>
        <v>8.6466716079395996E-3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SG25f'!$S$4:$S$157)</f>
        <v>2.9363114604085859E-3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SG25f'!$S$4:$S$157)</f>
        <v>4.3665364261703685E-2</v>
      </c>
      <c r="D155" s="7">
        <f>+IFERROR(+C155*('Regions &amp; Poverty'!$K155/100),"")</f>
        <v>1.2226301993277029E-3</v>
      </c>
      <c r="E155" s="7">
        <f>+IFERROR(+C155*('Regions &amp; Poverty'!$K155/100)*('Regions &amp; Poverty'!$M155/100),"")</f>
        <v>7.3357811959662179E-6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SG25f'!$S$4:$S$157)</f>
        <v>4.3245148586015138E-6</v>
      </c>
      <c r="D156" s="7">
        <f>+IFERROR(+C156*('Regions &amp; Poverty'!$K156/100),"")</f>
        <v>5.6651144647679835E-7</v>
      </c>
      <c r="E156" s="7">
        <f>+IFERROR(+C156*('Regions &amp; Poverty'!$K156/100)*('Regions &amp; Poverty'!$M156/100),"")</f>
        <v>1.8694877733734346E-8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SG25f'!$S$4:$S$157)</f>
        <v>5.0813598384146794E-3</v>
      </c>
      <c r="D157" s="7">
        <f>+IFERROR(+C157*('Regions &amp; Poverty'!$K157/100),"")</f>
        <v>9.5529564962195973E-4</v>
      </c>
      <c r="E157" s="7">
        <f>+IFERROR(+C157*('Regions &amp; Poverty'!$K157/100)*('Regions &amp; Poverty'!$M157/100),"")</f>
        <v>4.2988304232988183E-5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SG25f'!$S$4:$S$157)</f>
        <v>3.4897578256810065E-2</v>
      </c>
      <c r="D158" s="7">
        <f>+IFERROR(+C158*('Regions &amp; Poverty'!$K158/100),"")</f>
        <v>5.7929979906304711E-3</v>
      </c>
      <c r="E158" s="7">
        <f>+IFERROR(+C158*('Regions &amp; Poverty'!$K158/100)*('Regions &amp; Poverty'!$M158/100),"")</f>
        <v>2.8385690154089307E-4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SG25f'!$S$4:$S$157)</f>
        <v>1.7075942070280499E-3</v>
      </c>
      <c r="D159" s="7">
        <f>+IFERROR(+C159*('Regions &amp; Poverty'!$K159/100),"")</f>
        <v>9.8186666904112856E-4</v>
      </c>
      <c r="E159" s="7">
        <f>+IFERROR(+C159*('Regions &amp; Poverty'!$K159/100)*('Regions &amp; Poverty'!$M159/100),"")</f>
        <v>2.8965066736713293E-4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SG25f'!$S$4:$S$157)</f>
        <v>4.2493712796070319E-4</v>
      </c>
      <c r="D160" s="7">
        <f>+IFERROR(+C160*('Regions &amp; Poverty'!$K160/100),"")</f>
        <v>9.0936545383590487E-5</v>
      </c>
      <c r="E160" s="7">
        <f>+IFERROR(+C160*('Regions &amp; Poverty'!$K160/100)*('Regions &amp; Poverty'!$M160/100),"")</f>
        <v>4.7287003599467061E-6</v>
      </c>
      <c r="G160" s="32"/>
    </row>
    <row r="161" spans="1:14" x14ac:dyDescent="0.35">
      <c r="G161" s="32"/>
      <c r="I161" s="41"/>
      <c r="J161" s="41"/>
      <c r="M161" s="41"/>
      <c r="N161" s="41"/>
    </row>
    <row r="162" spans="1:14" x14ac:dyDescent="0.35">
      <c r="A162" t="s">
        <v>416</v>
      </c>
      <c r="C162" s="37">
        <f t="shared" ref="C162:E162" si="0">+SUM(C3:C160)</f>
        <v>12.093247499838428</v>
      </c>
      <c r="D162" s="37">
        <f t="shared" si="0"/>
        <v>1.8197667759152643</v>
      </c>
      <c r="E162" s="37">
        <f t="shared" si="0"/>
        <v>9.0231735117670617E-2</v>
      </c>
      <c r="F162" s="37"/>
    </row>
    <row r="163" spans="1:14" x14ac:dyDescent="0.35">
      <c r="E163" s="7" t="s">
        <v>402</v>
      </c>
      <c r="G163" s="33"/>
    </row>
    <row r="164" spans="1:14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14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14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14" x14ac:dyDescent="0.35">
      <c r="A167" s="9" t="s">
        <v>312</v>
      </c>
      <c r="B167" s="9" t="s">
        <v>313</v>
      </c>
      <c r="C167" s="37">
        <f>+SUMIF('Regions &amp; Poverty'!$F$3:$F$160,$B167,C$3:C$160)</f>
        <v>0.19989437116390474</v>
      </c>
      <c r="D167" s="37">
        <f>+SUMIF('Regions &amp; Poverty'!$F$3:$F$160,$B167,D$3:D$160)</f>
        <v>7.4370467768960488E-2</v>
      </c>
      <c r="E167" s="37">
        <f>+SUMIF('Regions &amp; Poverty'!$F$3:$F$160,$B167,E$3:E$160)</f>
        <v>1.1294261039661756E-2</v>
      </c>
      <c r="F167" s="37"/>
    </row>
    <row r="168" spans="1:14" x14ac:dyDescent="0.35">
      <c r="A168" s="9" t="s">
        <v>312</v>
      </c>
      <c r="B168" s="9" t="s">
        <v>316</v>
      </c>
      <c r="C168" s="37">
        <f>+SUMIF('Regions &amp; Poverty'!$F$3:$F$160,$B168,C$3:C$160)</f>
        <v>7.3420554080613459E-2</v>
      </c>
      <c r="D168" s="37">
        <f>+SUMIF('Regions &amp; Poverty'!$F$3:$F$160,$B168,D$3:D$160)</f>
        <v>1.6872001146096542E-2</v>
      </c>
      <c r="E168" s="37">
        <f>+SUMIF('Regions &amp; Poverty'!$F$3:$F$160,$B168,E$3:E$160)</f>
        <v>2.3827090322003342E-3</v>
      </c>
      <c r="F168" s="37"/>
    </row>
    <row r="169" spans="1:14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14" x14ac:dyDescent="0.35">
      <c r="A170" s="9" t="s">
        <v>312</v>
      </c>
      <c r="B170" s="9" t="s">
        <v>320</v>
      </c>
      <c r="C170" s="37">
        <f>+SUMIF('Regions &amp; Poverty'!$F$3:$F$160,$B170,C$3:C$160)</f>
        <v>4.7052828970273207E-2</v>
      </c>
      <c r="D170" s="37">
        <f>+SUMIF('Regions &amp; Poverty'!$F$3:$F$160,$B170,D$3:D$160)</f>
        <v>1.410664944283759E-2</v>
      </c>
      <c r="E170" s="37">
        <f>+SUMIF('Regions &amp; Poverty'!$F$3:$F$160,$B170,E$3:E$160)</f>
        <v>3.1021958367218774E-3</v>
      </c>
      <c r="F170" s="37"/>
    </row>
    <row r="171" spans="1:14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14" x14ac:dyDescent="0.35">
      <c r="A172" s="9" t="s">
        <v>312</v>
      </c>
      <c r="B172" s="9" t="s">
        <v>321</v>
      </c>
      <c r="C172" s="37">
        <f>+SUMIF('Regions &amp; Poverty'!$F$3:$F$160,$B172,C$3:C$160)</f>
        <v>0.14436250855683788</v>
      </c>
      <c r="D172" s="37">
        <f>+SUMIF('Regions &amp; Poverty'!$F$3:$F$160,$B172,D$3:D$160)</f>
        <v>5.2367058511805058E-2</v>
      </c>
      <c r="E172" s="37">
        <f>+SUMIF('Regions &amp; Poverty'!$F$3:$F$160,$B172,E$3:E$160)</f>
        <v>7.8314680842533971E-3</v>
      </c>
      <c r="F172" s="37"/>
    </row>
    <row r="173" spans="1:14" x14ac:dyDescent="0.35">
      <c r="A173" s="10" t="s">
        <v>352</v>
      </c>
      <c r="B173" s="10"/>
      <c r="C173" s="38">
        <f>+SUM(C166:C172)</f>
        <v>0.46473026277162921</v>
      </c>
      <c r="D173" s="38">
        <f>+SUM(D166:D172)</f>
        <v>0.15771617686969966</v>
      </c>
      <c r="E173" s="38">
        <f>+SUM(E166:E172)</f>
        <v>2.4610633992837364E-2</v>
      </c>
      <c r="F173" s="38"/>
    </row>
    <row r="174" spans="1:14" x14ac:dyDescent="0.35">
      <c r="A174" s="9" t="s">
        <v>322</v>
      </c>
      <c r="B174" s="9" t="s">
        <v>323</v>
      </c>
      <c r="C174" s="37">
        <f>+SUMIF('Regions &amp; Poverty'!$F$3:$F$160,$B174,C$3:C$160)</f>
        <v>2.1535846270279357E-3</v>
      </c>
      <c r="D174" s="37">
        <f>+SUMIF('Regions &amp; Poverty'!$F$3:$F$160,$B174,D$3:D$160)</f>
        <v>6.8382095121090499E-5</v>
      </c>
      <c r="E174" s="37">
        <f>+SUMIF('Regions &amp; Poverty'!$F$3:$F$160,$B174,E$3:E$160)</f>
        <v>2.7402511764863436E-6</v>
      </c>
      <c r="F174" s="37"/>
    </row>
    <row r="175" spans="1:14" x14ac:dyDescent="0.35">
      <c r="A175" s="9" t="s">
        <v>322</v>
      </c>
      <c r="B175" s="9" t="s">
        <v>324</v>
      </c>
      <c r="C175" s="37">
        <f>+SUMIF('Regions &amp; Poverty'!$F$3:$F$160,$B175,C$3:C$160)</f>
        <v>6.2175094890531524E-2</v>
      </c>
      <c r="D175" s="37">
        <f>+SUMIF('Regions &amp; Poverty'!$F$3:$F$160,$B175,D$3:D$160)</f>
        <v>2.0016794354196718E-3</v>
      </c>
      <c r="E175" s="37">
        <f>+SUMIF('Regions &amp; Poverty'!$F$3:$F$160,$B175,E$3:E$160)</f>
        <v>2.3553305302749122E-5</v>
      </c>
      <c r="F175" s="37"/>
    </row>
    <row r="176" spans="1:14" x14ac:dyDescent="0.35">
      <c r="A176" s="9" t="s">
        <v>322</v>
      </c>
      <c r="B176" s="9" t="s">
        <v>325</v>
      </c>
      <c r="C176" s="37">
        <f>+SUMIF('Regions &amp; Poverty'!$F$3:$F$160,$B176,C$3:C$160)</f>
        <v>2.4417545958605933E-2</v>
      </c>
      <c r="D176" s="37">
        <f>+SUMIF('Regions &amp; Poverty'!$F$3:$F$160,$B176,D$3:D$160)</f>
        <v>1.090421208454103E-3</v>
      </c>
      <c r="E176" s="37">
        <f>+SUMIF('Regions &amp; Poverty'!$F$3:$F$160,$B176,E$3:E$160)</f>
        <v>2.3718272868865563E-5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0.16656062785529596</v>
      </c>
      <c r="D177" s="37">
        <f>+SUMIF('Regions &amp; Poverty'!$F$3:$F$160,$B177,D$3:D$160)</f>
        <v>7.1621069977777256E-3</v>
      </c>
      <c r="E177" s="37">
        <f>+SUMIF('Regions &amp; Poverty'!$F$3:$F$160,$B177,E$3:E$160)</f>
        <v>1.4324213995555452E-4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5.3691507528779653E-3</v>
      </c>
      <c r="D178" s="37">
        <f>+SUMIF('Regions &amp; Poverty'!$F$3:$F$160,$B178,D$3:D$160)</f>
        <v>8.6057646450318073E-5</v>
      </c>
      <c r="E178" s="37">
        <f>+SUMIF('Regions &amp; Poverty'!$F$3:$F$160,$B178,E$3:E$160)</f>
        <v>8.1503025864576224E-7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0.26067600408433933</v>
      </c>
      <c r="D179" s="38">
        <f t="shared" ref="D179" si="2">+SUM(D174:D178)</f>
        <v>1.0408647383222908E-2</v>
      </c>
      <c r="E179" s="38">
        <f t="shared" ref="E179" si="3">+SUM(E174:E178)</f>
        <v>1.940689995623013E-4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6.1664409818885491E-2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5.5637587215154785E-2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2.1089367941179686</v>
      </c>
      <c r="D182" s="37">
        <f>+SUMIF('Regions &amp; Poverty'!$F$3:$F$160,$B182,D$3:D$160)</f>
        <v>6.7413160302510503E-2</v>
      </c>
      <c r="E182" s="37">
        <f>+SUMIF('Regions &amp; Poverty'!$F$3:$F$160,$B182,E$3:E$160)</f>
        <v>2.0222852904918883E-4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0.95361925019460647</v>
      </c>
      <c r="D183" s="37">
        <f>+SUMIF('Regions &amp; Poverty'!$F$3:$F$160,$B183,D$3:D$160)</f>
        <v>6.3527068002693893E-2</v>
      </c>
      <c r="E183" s="37">
        <f>+SUMIF('Regions &amp; Poverty'!$F$3:$F$160,$B183,E$3:E$160)</f>
        <v>8.7492187472845739E-4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2.6728677813282154E-3</v>
      </c>
      <c r="D184" s="37">
        <f>+SUMIF('Regions &amp; Poverty'!$F$3:$F$160,$B184,D$3:D$160)</f>
        <v>9.9501272127458973E-4</v>
      </c>
      <c r="E184" s="37">
        <f>+SUMIF('Regions &amp; Poverty'!$F$3:$F$160,$B184,E$3:E$160)</f>
        <v>1.4708243917190147E-4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7.2674551734238007</v>
      </c>
      <c r="D185" s="37">
        <f>+SUMIF('Regions &amp; Poverty'!$F$3:$F$160,$B185,D$3:D$160)</f>
        <v>1.5137879028047303</v>
      </c>
      <c r="E185" s="37">
        <f>+SUMIF('Regions &amp; Poverty'!$F$3:$F$160,$B185,E$3:E$160)</f>
        <v>6.4147027314691241E-2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10.332684085517704</v>
      </c>
      <c r="D186" s="38">
        <f t="shared" ref="D186" si="5">+SUM(D182:D185)</f>
        <v>1.6457231438312092</v>
      </c>
      <c r="E186" s="38">
        <f t="shared" ref="E186" si="6">+SUM(E182:E185)</f>
        <v>6.537126015764079E-2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2.0610884988584113E-2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0.11578195692545418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2.1535617497195476E-2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0.15792845941123376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0.32737697593614512</v>
      </c>
      <c r="D191" s="37">
        <f>+SUMIF('Regions &amp; Poverty'!$F$3:$F$160,$B191,D$3:D$160)</f>
        <v>4.180565858264716E-3</v>
      </c>
      <c r="E191" s="37">
        <f>+SUMIF('Regions &amp; Poverty'!$F$3:$F$160,$B191,E$3:E$160)</f>
        <v>8.4192231543071821E-6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0.21400948303380821</v>
      </c>
      <c r="D192" s="37">
        <f>+SUMIF('Regions &amp; Poverty'!$F$3:$F$160,$B192,D$3:D$160)</f>
        <v>1.4615351199579536E-3</v>
      </c>
      <c r="E192" s="37">
        <f>+SUMIF('Regions &amp; Poverty'!$F$3:$F$160,$B192,E$3:E$160)</f>
        <v>4.3485090882799687E-5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0.5413864589699533</v>
      </c>
      <c r="D193" s="38">
        <f t="shared" ref="D193" si="11">+SUM(D191:D192)</f>
        <v>5.6421009782226701E-3</v>
      </c>
      <c r="E193" s="38">
        <f t="shared" ref="E193" si="12">+SUM(E191:E192)</f>
        <v>5.1904314037106869E-5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1.2575437852225162E-2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2.8613083521904985E-4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2.3341871872301499E-2</v>
      </c>
      <c r="D196" s="37">
        <f>+SUMIF('Regions &amp; Poverty'!$F$3:$F$160,$B196,D$3:D$160)</f>
        <v>2.767068529097329E-4</v>
      </c>
      <c r="E196" s="37">
        <f>+SUMIF('Regions &amp; Poverty'!$F$3:$F$160,$B196,E$3:E$160)</f>
        <v>3.8676535930173328E-6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0.18233679148978682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0.20596479419730737</v>
      </c>
      <c r="D198" s="38">
        <f t="shared" ref="D198" si="14">+SUM(D195:D197)</f>
        <v>2.767068529097329E-4</v>
      </c>
      <c r="E198" s="38">
        <f t="shared" ref="E198" si="15">+SUM(E195:E197)</f>
        <v>3.8676535930173328E-6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0.26627027680030374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0.22750041169450286</v>
      </c>
      <c r="D201" s="37">
        <f t="shared" ref="D201:E201" si="19">+SUM(D198,D189)</f>
        <v>2.767068529097329E-4</v>
      </c>
      <c r="E201" s="37">
        <f t="shared" si="19"/>
        <v>3.8676535930173328E-6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11.622818683215925</v>
      </c>
      <c r="D202" s="37">
        <f t="shared" ref="D202:E202" si="21">+SUM(D173,D179,D182:D185,D193,D196)</f>
        <v>1.8197667759152643</v>
      </c>
      <c r="E202" s="37">
        <f t="shared" si="21"/>
        <v>9.0231735117670575E-2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9.3419521104897836</v>
      </c>
      <c r="D203" s="37">
        <f t="shared" ref="D203:E203" si="23">+SUM(D173,D174:D176,D183:D185,D193,D196)</f>
        <v>1.7451054509685255</v>
      </c>
      <c r="E203" s="37">
        <f t="shared" si="23"/>
        <v>8.988544941840719E-2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12.093247499838432</v>
      </c>
      <c r="D204" s="37">
        <f t="shared" ref="D204:E204" si="25">+SUM(D173,D179:D185,D190,D193:D194,D198)</f>
        <v>1.8197667759152643</v>
      </c>
      <c r="E204" s="37">
        <f t="shared" si="25"/>
        <v>9.0231735117670575E-2</v>
      </c>
      <c r="F204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Regions &amp; Poverty</vt:lpstr>
      <vt:lpstr>Table 4a ES-WORLD</vt:lpstr>
      <vt:lpstr>Table 4b ES-REGION</vt:lpstr>
      <vt:lpstr>Table 4c ES-SSA</vt:lpstr>
      <vt:lpstr>Summary-total</vt:lpstr>
      <vt:lpstr>Summary-hc1.9</vt:lpstr>
      <vt:lpstr>Summary-gap1.9</vt:lpstr>
      <vt:lpstr>Bapl</vt:lpstr>
      <vt:lpstr>Bana</vt:lpstr>
      <vt:lpstr>Plan</vt:lpstr>
      <vt:lpstr>soyb</vt:lpstr>
      <vt:lpstr>barl</vt:lpstr>
      <vt:lpstr>bean</vt:lpstr>
      <vt:lpstr>cass</vt:lpstr>
      <vt:lpstr>chkp</vt:lpstr>
      <vt:lpstr>cowp</vt:lpstr>
      <vt:lpstr>grnd</vt:lpstr>
      <vt:lpstr>lent</vt:lpstr>
      <vt:lpstr>maiz</vt:lpstr>
      <vt:lpstr>mill</vt:lpstr>
      <vt:lpstr>opul</vt:lpstr>
      <vt:lpstr>pigp</vt:lpstr>
      <vt:lpstr>pota</vt:lpstr>
      <vt:lpstr>rice</vt:lpstr>
      <vt:lpstr>sorg</vt:lpstr>
      <vt:lpstr>swpt</vt:lpstr>
      <vt:lpstr>whea</vt:lpstr>
      <vt:lpstr>yams</vt:lpstr>
      <vt:lpstr>IFPRI SG25f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2018-02-02T23:41:21Z</dcterms:created>
  <dcterms:modified xsi:type="dcterms:W3CDTF">2020-12-29T17:09:29Z</dcterms:modified>
</cp:coreProperties>
</file>