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LSER\Dropbox (IFPRI)\CtEH\Final\2020.12-final-revisions\ExtraDataFiles\"/>
    </mc:Choice>
  </mc:AlternateContent>
  <xr:revisionPtr revIDLastSave="0" documentId="13_ncr:1_{B6CE6159-84D6-40CC-B12B-A769A2F62DC3}" xr6:coauthVersionLast="45" xr6:coauthVersionMax="45" xr10:uidLastSave="{00000000-0000-0000-0000-000000000000}"/>
  <bookViews>
    <workbookView xWindow="-110" yWindow="-110" windowWidth="19420" windowHeight="10420" xr2:uid="{BCED38CB-60E9-4734-8C6A-48AF6E285F6B}"/>
  </bookViews>
  <sheets>
    <sheet name="Data" sheetId="4" r:id="rId1"/>
    <sheet name="Table 5" sheetId="1" r:id="rId2"/>
    <sheet name="Table 5 SSA" sheetId="3" r:id="rId3"/>
    <sheet name="Table 5 SouthAsia" sheetId="2" r:id="rId4"/>
  </sheets>
  <definedNames>
    <definedName name="AggMa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8" i="2" l="1"/>
  <c r="G28" i="2"/>
  <c r="E28" i="2"/>
  <c r="D28" i="2"/>
  <c r="H27" i="2"/>
  <c r="G27" i="2"/>
  <c r="E27" i="2"/>
  <c r="D27" i="2"/>
  <c r="H26" i="2"/>
  <c r="G26" i="2"/>
  <c r="E26" i="2"/>
  <c r="D26" i="2"/>
  <c r="H25" i="2"/>
  <c r="G25" i="2"/>
  <c r="E25" i="2"/>
  <c r="D25" i="2"/>
  <c r="H24" i="2"/>
  <c r="G24" i="2"/>
  <c r="E24" i="2"/>
  <c r="D24" i="2"/>
  <c r="H23" i="2"/>
  <c r="G23" i="2"/>
  <c r="E23" i="2"/>
  <c r="D23" i="2"/>
  <c r="H22" i="2"/>
  <c r="G22" i="2"/>
  <c r="E22" i="2"/>
  <c r="D22" i="2"/>
  <c r="H21" i="2"/>
  <c r="H20" i="2" s="1"/>
  <c r="G21" i="2"/>
  <c r="G20" i="2" s="1"/>
  <c r="E21" i="2"/>
  <c r="E20" i="2" s="1"/>
  <c r="D21" i="2"/>
  <c r="D20" i="2" s="1"/>
  <c r="H18" i="2"/>
  <c r="G18" i="2"/>
  <c r="E18" i="2"/>
  <c r="D18" i="2"/>
  <c r="H17" i="2"/>
  <c r="G17" i="2"/>
  <c r="E17" i="2"/>
  <c r="D17" i="2"/>
  <c r="H16" i="2"/>
  <c r="G16" i="2"/>
  <c r="E16" i="2"/>
  <c r="D16" i="2"/>
  <c r="H15" i="2"/>
  <c r="G15" i="2"/>
  <c r="E15" i="2"/>
  <c r="D15" i="2"/>
  <c r="H14" i="2"/>
  <c r="G14" i="2"/>
  <c r="E14" i="2"/>
  <c r="D14" i="2"/>
  <c r="H13" i="2"/>
  <c r="G13" i="2"/>
  <c r="E13" i="2"/>
  <c r="D13" i="2"/>
  <c r="D7" i="2"/>
  <c r="E7" i="2"/>
  <c r="G7" i="2"/>
  <c r="H7" i="2"/>
  <c r="D8" i="2"/>
  <c r="E8" i="2"/>
  <c r="G8" i="2"/>
  <c r="H8" i="2"/>
  <c r="D9" i="2"/>
  <c r="E9" i="2"/>
  <c r="G9" i="2"/>
  <c r="H9" i="2"/>
  <c r="D10" i="2"/>
  <c r="E10" i="2"/>
  <c r="G10" i="2"/>
  <c r="H10" i="2"/>
  <c r="D11" i="2"/>
  <c r="E11" i="2"/>
  <c r="G11" i="2"/>
  <c r="H11" i="2"/>
  <c r="H6" i="2"/>
  <c r="G6" i="2"/>
  <c r="E6" i="2"/>
  <c r="D6" i="2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H20" i="3" s="1"/>
  <c r="G21" i="3"/>
  <c r="H18" i="3"/>
  <c r="G18" i="3"/>
  <c r="H17" i="3"/>
  <c r="G17" i="3"/>
  <c r="H16" i="3"/>
  <c r="G16" i="3"/>
  <c r="H15" i="3"/>
  <c r="G15" i="3"/>
  <c r="H14" i="3"/>
  <c r="G14" i="3"/>
  <c r="H13" i="3"/>
  <c r="G13" i="3"/>
  <c r="G7" i="3"/>
  <c r="H7" i="3"/>
  <c r="G8" i="3"/>
  <c r="H8" i="3"/>
  <c r="G9" i="3"/>
  <c r="H9" i="3"/>
  <c r="G10" i="3"/>
  <c r="H10" i="3"/>
  <c r="G11" i="3"/>
  <c r="H11" i="3"/>
  <c r="H6" i="3"/>
  <c r="G6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E20" i="3" s="1"/>
  <c r="D21" i="3"/>
  <c r="E18" i="3"/>
  <c r="D18" i="3"/>
  <c r="E17" i="3"/>
  <c r="D17" i="3"/>
  <c r="E16" i="3"/>
  <c r="D16" i="3"/>
  <c r="E15" i="3"/>
  <c r="D15" i="3"/>
  <c r="E14" i="3"/>
  <c r="D14" i="3"/>
  <c r="E13" i="3"/>
  <c r="D13" i="3"/>
  <c r="D7" i="3"/>
  <c r="E7" i="3"/>
  <c r="D8" i="3"/>
  <c r="E8" i="3"/>
  <c r="D9" i="3"/>
  <c r="E9" i="3"/>
  <c r="D10" i="3"/>
  <c r="E10" i="3"/>
  <c r="D11" i="3"/>
  <c r="E11" i="3"/>
  <c r="E6" i="3"/>
  <c r="D6" i="3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H20" i="1" s="1"/>
  <c r="G21" i="1"/>
  <c r="H18" i="1"/>
  <c r="G18" i="1"/>
  <c r="H17" i="1"/>
  <c r="G17" i="1"/>
  <c r="H16" i="1"/>
  <c r="G16" i="1"/>
  <c r="H15" i="1"/>
  <c r="G15" i="1"/>
  <c r="H14" i="1"/>
  <c r="G14" i="1"/>
  <c r="H13" i="1"/>
  <c r="G13" i="1"/>
  <c r="H11" i="1"/>
  <c r="G11" i="1"/>
  <c r="H10" i="1"/>
  <c r="G10" i="1"/>
  <c r="H9" i="1"/>
  <c r="G9" i="1"/>
  <c r="H8" i="1"/>
  <c r="G8" i="1"/>
  <c r="H7" i="1"/>
  <c r="G7" i="1"/>
  <c r="H6" i="1"/>
  <c r="G6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E20" i="1" s="1"/>
  <c r="D21" i="1"/>
  <c r="E18" i="1"/>
  <c r="D18" i="1"/>
  <c r="E17" i="1"/>
  <c r="D17" i="1"/>
  <c r="E16" i="1"/>
  <c r="D16" i="1"/>
  <c r="E15" i="1"/>
  <c r="D15" i="1"/>
  <c r="E14" i="1"/>
  <c r="D14" i="1"/>
  <c r="E13" i="1"/>
  <c r="D13" i="1"/>
  <c r="E11" i="1"/>
  <c r="D11" i="1"/>
  <c r="E10" i="1"/>
  <c r="D10" i="1"/>
  <c r="E9" i="1"/>
  <c r="D9" i="1"/>
  <c r="E8" i="1"/>
  <c r="D8" i="1"/>
  <c r="E7" i="1"/>
  <c r="D7" i="1"/>
  <c r="E6" i="1"/>
  <c r="D6" i="1"/>
  <c r="D20" i="1" l="1"/>
  <c r="G20" i="1"/>
  <c r="D20" i="3"/>
  <c r="G20" i="3"/>
  <c r="H29" i="3"/>
  <c r="I6" i="3" s="1"/>
  <c r="H29" i="2"/>
  <c r="I16" i="2" s="1"/>
  <c r="H29" i="1"/>
  <c r="I25" i="1" s="1"/>
  <c r="E29" i="3"/>
  <c r="F11" i="3" s="1"/>
  <c r="E29" i="2"/>
  <c r="E29" i="1"/>
  <c r="F23" i="1" s="1"/>
  <c r="I27" i="2" l="1"/>
  <c r="I23" i="2"/>
  <c r="F22" i="2"/>
  <c r="F27" i="2"/>
  <c r="F25" i="2"/>
  <c r="F23" i="2"/>
  <c r="F21" i="2"/>
  <c r="F24" i="2"/>
  <c r="F20" i="2"/>
  <c r="F28" i="2"/>
  <c r="F26" i="2"/>
  <c r="I21" i="2"/>
  <c r="I26" i="2"/>
  <c r="I22" i="2"/>
  <c r="I25" i="2"/>
  <c r="I28" i="2"/>
  <c r="I24" i="2"/>
  <c r="I20" i="2"/>
  <c r="I15" i="2"/>
  <c r="I18" i="2"/>
  <c r="I14" i="2"/>
  <c r="F14" i="2"/>
  <c r="F15" i="2"/>
  <c r="F13" i="2"/>
  <c r="F18" i="2"/>
  <c r="F16" i="2"/>
  <c r="I17" i="2"/>
  <c r="I13" i="2"/>
  <c r="F17" i="2"/>
  <c r="I8" i="2"/>
  <c r="I10" i="2"/>
  <c r="I11" i="2"/>
  <c r="F8" i="2"/>
  <c r="F10" i="2"/>
  <c r="F7" i="2"/>
  <c r="I7" i="2"/>
  <c r="F11" i="2"/>
  <c r="F9" i="2"/>
  <c r="I9" i="2"/>
  <c r="F6" i="2"/>
  <c r="I6" i="2"/>
  <c r="I27" i="3"/>
  <c r="I23" i="3"/>
  <c r="I18" i="3"/>
  <c r="I14" i="3"/>
  <c r="I9" i="3"/>
  <c r="F25" i="3"/>
  <c r="F23" i="3"/>
  <c r="I26" i="3"/>
  <c r="I22" i="3"/>
  <c r="I17" i="3"/>
  <c r="I13" i="3"/>
  <c r="I8" i="3"/>
  <c r="F14" i="3"/>
  <c r="F16" i="3"/>
  <c r="I25" i="3"/>
  <c r="I21" i="3"/>
  <c r="I16" i="3"/>
  <c r="I11" i="3"/>
  <c r="I7" i="3"/>
  <c r="F9" i="3"/>
  <c r="F20" i="3"/>
  <c r="F6" i="3"/>
  <c r="F21" i="3"/>
  <c r="F18" i="3"/>
  <c r="F22" i="3"/>
  <c r="F15" i="3"/>
  <c r="F13" i="3"/>
  <c r="F28" i="3"/>
  <c r="F26" i="3"/>
  <c r="F24" i="3"/>
  <c r="F17" i="3"/>
  <c r="F10" i="3"/>
  <c r="F8" i="3"/>
  <c r="I28" i="3"/>
  <c r="I24" i="3"/>
  <c r="I20" i="3"/>
  <c r="I15" i="3"/>
  <c r="I10" i="3"/>
  <c r="F27" i="3"/>
  <c r="F7" i="3"/>
  <c r="F22" i="1"/>
  <c r="F9" i="1"/>
  <c r="F20" i="1"/>
  <c r="F17" i="1"/>
  <c r="F26" i="1"/>
  <c r="I17" i="1"/>
  <c r="F8" i="1"/>
  <c r="F13" i="1"/>
  <c r="F16" i="1"/>
  <c r="F25" i="1"/>
  <c r="F21" i="1"/>
  <c r="I9" i="1"/>
  <c r="I14" i="1"/>
  <c r="I18" i="1"/>
  <c r="I23" i="1"/>
  <c r="I27" i="1"/>
  <c r="I13" i="1"/>
  <c r="F11" i="1"/>
  <c r="F7" i="1"/>
  <c r="F15" i="1"/>
  <c r="F28" i="1"/>
  <c r="F24" i="1"/>
  <c r="I6" i="1"/>
  <c r="I10" i="1"/>
  <c r="I15" i="1"/>
  <c r="I20" i="1"/>
  <c r="I24" i="1"/>
  <c r="I28" i="1"/>
  <c r="I8" i="1"/>
  <c r="I22" i="1"/>
  <c r="I26" i="1"/>
  <c r="F6" i="1"/>
  <c r="F10" i="1"/>
  <c r="F18" i="1"/>
  <c r="F14" i="1"/>
  <c r="F27" i="1"/>
  <c r="I7" i="1"/>
  <c r="I11" i="1"/>
  <c r="I16" i="1"/>
  <c r="I21" i="1"/>
  <c r="F29" i="3" l="1"/>
  <c r="F29" i="2"/>
  <c r="I29" i="3"/>
  <c r="I29" i="2"/>
  <c r="F29" i="1"/>
  <c r="I29" i="1"/>
</calcChain>
</file>

<file path=xl/sharedStrings.xml><?xml version="1.0" encoding="utf-8"?>
<sst xmlns="http://schemas.openxmlformats.org/spreadsheetml/2006/main" count="429" uniqueCount="73">
  <si>
    <t>Table 5 - Changes in undernourished children and population at risk of hunger in 2030</t>
  </si>
  <si>
    <t>Change from Reference Scenario in 2030</t>
  </si>
  <si>
    <t>Commodity</t>
  </si>
  <si>
    <t>Undernourished Children</t>
  </si>
  <si>
    <t>Population at risk of hunger</t>
  </si>
  <si>
    <t>(% reduction)</t>
  </si>
  <si>
    <t>(total number)</t>
  </si>
  <si>
    <t>share of total (%)</t>
  </si>
  <si>
    <t>Cereal Grains</t>
  </si>
  <si>
    <t>Rice</t>
  </si>
  <si>
    <t>Maize</t>
  </si>
  <si>
    <t>Wheat</t>
  </si>
  <si>
    <t>Sorghum</t>
  </si>
  <si>
    <t>Millet</t>
  </si>
  <si>
    <t>Barley</t>
  </si>
  <si>
    <t>Roots,Tubers &amp; Bananas</t>
  </si>
  <si>
    <t>Potato</t>
  </si>
  <si>
    <t>Cassava</t>
  </si>
  <si>
    <t>Yams</t>
  </si>
  <si>
    <t>Sweet potato</t>
  </si>
  <si>
    <t>Banana</t>
  </si>
  <si>
    <t>Plantain</t>
  </si>
  <si>
    <t>Oilseeds &amp; Pulses</t>
  </si>
  <si>
    <t>Pulses, total</t>
  </si>
  <si>
    <t>Beans</t>
  </si>
  <si>
    <t>Chickpea</t>
  </si>
  <si>
    <t>Cowpea</t>
  </si>
  <si>
    <t>Pigeonpea</t>
  </si>
  <si>
    <t>Lentil</t>
  </si>
  <si>
    <t>Pulses, other</t>
  </si>
  <si>
    <t>Groundnuts</t>
  </si>
  <si>
    <t>Soybean</t>
  </si>
  <si>
    <t>Total for all crops</t>
  </si>
  <si>
    <t>impactparameter</t>
  </si>
  <si>
    <t>TotalMalnourishedXagg -- Malnurished Children</t>
  </si>
  <si>
    <t>commodity</t>
  </si>
  <si>
    <t>-</t>
  </si>
  <si>
    <t>region</t>
  </si>
  <si>
    <t>SG</t>
  </si>
  <si>
    <t>productiontype</t>
  </si>
  <si>
    <t>Sum of Val</t>
  </si>
  <si>
    <t>Column Labels</t>
  </si>
  <si>
    <t>Row Labels</t>
  </si>
  <si>
    <t>2030</t>
  </si>
  <si>
    <t>SAS</t>
  </si>
  <si>
    <t>SSA</t>
  </si>
  <si>
    <t>PopulationAtRiskXagg - Pop at Risk of Hunger</t>
  </si>
  <si>
    <t>%diff</t>
  </si>
  <si>
    <t>diff</t>
  </si>
  <si>
    <t>f</t>
  </si>
  <si>
    <t>rice</t>
  </si>
  <si>
    <t>bnpl</t>
  </si>
  <si>
    <t>whea</t>
  </si>
  <si>
    <t>cass</t>
  </si>
  <si>
    <t>puls</t>
  </si>
  <si>
    <t>plnt</t>
  </si>
  <si>
    <t>mill</t>
  </si>
  <si>
    <t>maiz</t>
  </si>
  <si>
    <t>sorg</t>
  </si>
  <si>
    <t>chkp</t>
  </si>
  <si>
    <t>yams</t>
  </si>
  <si>
    <t>bana</t>
  </si>
  <si>
    <t>pota</t>
  </si>
  <si>
    <t>pigp</t>
  </si>
  <si>
    <t>swpt</t>
  </si>
  <si>
    <t>bean</t>
  </si>
  <si>
    <t>cowp</t>
  </si>
  <si>
    <t>grnd</t>
  </si>
  <si>
    <t>barl</t>
  </si>
  <si>
    <t>soyb</t>
  </si>
  <si>
    <t>opul</t>
  </si>
  <si>
    <t>lent</t>
  </si>
  <si>
    <t>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</si>
</sst>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4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2" fillId="0" borderId="3" xfId="0" applyFont="1" applyBorder="1"/>
    <xf numFmtId="3" fontId="2" fillId="0" borderId="3" xfId="0" applyNumberFormat="1" applyFont="1" applyBorder="1" applyAlignment="1">
      <alignment horizontal="right"/>
    </xf>
    <xf numFmtId="0" fontId="0" fillId="2" borderId="0" xfId="0" applyFill="1"/>
    <xf numFmtId="3" fontId="0" fillId="0" borderId="0" xfId="1" applyNumberFormat="1" applyFont="1"/>
    <xf numFmtId="4" fontId="0" fillId="0" borderId="0" xfId="1" applyNumberFormat="1" applyFont="1"/>
    <xf numFmtId="4" fontId="0" fillId="2" borderId="0" xfId="1" applyNumberFormat="1" applyFont="1" applyFill="1"/>
    <xf numFmtId="3" fontId="0" fillId="2" borderId="0" xfId="1" applyNumberFormat="1" applyFont="1" applyFill="1"/>
    <xf numFmtId="0" fontId="0" fillId="0" borderId="0" xfId="0" applyFill="1"/>
    <xf numFmtId="4" fontId="0" fillId="0" borderId="0" xfId="1" applyNumberFormat="1" applyFont="1" applyFill="1"/>
    <xf numFmtId="3" fontId="0" fillId="0" borderId="0" xfId="1" applyNumberFormat="1" applyFont="1" applyFill="1"/>
    <xf numFmtId="3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" fontId="2" fillId="0" borderId="3" xfId="0" applyNumberFormat="1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F6B9-3481-493D-829F-597F8A7CD6F3}">
  <dimension ref="A1:R30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4.5" x14ac:dyDescent="0.35"/>
  <cols>
    <col min="1" max="1" width="29.453125" bestFit="1" customWidth="1"/>
    <col min="2" max="18" width="10.6328125" customWidth="1"/>
  </cols>
  <sheetData>
    <row r="1" spans="1:18" x14ac:dyDescent="0.35">
      <c r="A1" t="s">
        <v>33</v>
      </c>
      <c r="B1" t="s">
        <v>34</v>
      </c>
      <c r="C1" t="s">
        <v>34</v>
      </c>
      <c r="D1" t="s">
        <v>33</v>
      </c>
      <c r="E1" t="s">
        <v>46</v>
      </c>
      <c r="F1" t="s">
        <v>46</v>
      </c>
      <c r="G1" t="s">
        <v>33</v>
      </c>
      <c r="H1" t="s">
        <v>34</v>
      </c>
      <c r="I1" t="s">
        <v>34</v>
      </c>
      <c r="J1" t="s">
        <v>33</v>
      </c>
      <c r="K1" t="s">
        <v>46</v>
      </c>
      <c r="L1" t="s">
        <v>46</v>
      </c>
      <c r="M1" t="s">
        <v>33</v>
      </c>
      <c r="N1" t="s">
        <v>34</v>
      </c>
      <c r="O1" t="s">
        <v>34</v>
      </c>
      <c r="P1" t="s">
        <v>33</v>
      </c>
      <c r="Q1" t="s">
        <v>46</v>
      </c>
      <c r="R1" t="s">
        <v>46</v>
      </c>
    </row>
    <row r="2" spans="1:18" x14ac:dyDescent="0.35">
      <c r="A2" t="s">
        <v>35</v>
      </c>
      <c r="B2" t="s">
        <v>36</v>
      </c>
      <c r="C2" t="s">
        <v>36</v>
      </c>
      <c r="D2" t="s">
        <v>35</v>
      </c>
      <c r="E2" t="s">
        <v>36</v>
      </c>
      <c r="F2" t="s">
        <v>36</v>
      </c>
      <c r="G2" t="s">
        <v>35</v>
      </c>
      <c r="H2" t="s">
        <v>36</v>
      </c>
      <c r="I2" t="s">
        <v>36</v>
      </c>
      <c r="J2" t="s">
        <v>35</v>
      </c>
      <c r="K2" t="s">
        <v>36</v>
      </c>
      <c r="L2" t="s">
        <v>36</v>
      </c>
      <c r="M2" t="s">
        <v>35</v>
      </c>
      <c r="N2" t="s">
        <v>36</v>
      </c>
      <c r="O2" t="s">
        <v>36</v>
      </c>
      <c r="P2" t="s">
        <v>35</v>
      </c>
      <c r="Q2" t="s">
        <v>36</v>
      </c>
      <c r="R2" t="s">
        <v>36</v>
      </c>
    </row>
    <row r="3" spans="1:18" x14ac:dyDescent="0.35">
      <c r="A3" t="s">
        <v>37</v>
      </c>
      <c r="B3" t="s">
        <v>38</v>
      </c>
      <c r="C3" t="s">
        <v>38</v>
      </c>
      <c r="D3" t="s">
        <v>37</v>
      </c>
      <c r="E3" t="s">
        <v>38</v>
      </c>
      <c r="F3" t="s">
        <v>38</v>
      </c>
      <c r="G3" t="s">
        <v>37</v>
      </c>
      <c r="H3" t="s">
        <v>44</v>
      </c>
      <c r="I3" t="s">
        <v>44</v>
      </c>
      <c r="J3" t="s">
        <v>37</v>
      </c>
      <c r="K3" t="s">
        <v>44</v>
      </c>
      <c r="L3" t="s">
        <v>44</v>
      </c>
      <c r="M3" t="s">
        <v>37</v>
      </c>
      <c r="N3" t="s">
        <v>45</v>
      </c>
      <c r="O3" t="s">
        <v>45</v>
      </c>
      <c r="P3" t="s">
        <v>37</v>
      </c>
      <c r="Q3" t="s">
        <v>45</v>
      </c>
      <c r="R3" t="s">
        <v>45</v>
      </c>
    </row>
    <row r="4" spans="1:18" x14ac:dyDescent="0.35">
      <c r="A4" t="s">
        <v>39</v>
      </c>
      <c r="B4" t="s">
        <v>36</v>
      </c>
      <c r="C4" t="s">
        <v>36</v>
      </c>
      <c r="D4" t="s">
        <v>39</v>
      </c>
      <c r="E4" t="s">
        <v>36</v>
      </c>
      <c r="F4" t="s">
        <v>36</v>
      </c>
      <c r="G4" t="s">
        <v>39</v>
      </c>
      <c r="H4" t="s">
        <v>36</v>
      </c>
      <c r="I4" t="s">
        <v>36</v>
      </c>
      <c r="J4" t="s">
        <v>39</v>
      </c>
      <c r="K4" t="s">
        <v>36</v>
      </c>
      <c r="L4" t="s">
        <v>36</v>
      </c>
      <c r="M4" t="s">
        <v>39</v>
      </c>
      <c r="N4" t="s">
        <v>36</v>
      </c>
      <c r="O4" t="s">
        <v>36</v>
      </c>
      <c r="P4" t="s">
        <v>39</v>
      </c>
      <c r="Q4" t="s">
        <v>36</v>
      </c>
      <c r="R4" t="s">
        <v>36</v>
      </c>
    </row>
    <row r="5" spans="1:18" x14ac:dyDescent="0.35">
      <c r="B5" t="s">
        <v>47</v>
      </c>
      <c r="C5" t="s">
        <v>48</v>
      </c>
      <c r="E5" t="s">
        <v>47</v>
      </c>
      <c r="F5" t="s">
        <v>48</v>
      </c>
      <c r="H5" t="s">
        <v>47</v>
      </c>
      <c r="I5" t="s">
        <v>48</v>
      </c>
      <c r="K5" t="s">
        <v>47</v>
      </c>
      <c r="L5" t="s">
        <v>48</v>
      </c>
      <c r="N5" t="s">
        <v>47</v>
      </c>
      <c r="O5" t="s">
        <v>48</v>
      </c>
      <c r="Q5" t="s">
        <v>47</v>
      </c>
      <c r="R5" t="s">
        <v>48</v>
      </c>
    </row>
    <row r="6" spans="1:18" x14ac:dyDescent="0.35">
      <c r="A6" t="s">
        <v>40</v>
      </c>
      <c r="B6" t="s">
        <v>41</v>
      </c>
      <c r="C6" t="s">
        <v>41</v>
      </c>
      <c r="D6" t="s">
        <v>40</v>
      </c>
      <c r="E6" t="s">
        <v>41</v>
      </c>
      <c r="F6" t="s">
        <v>41</v>
      </c>
      <c r="G6" t="s">
        <v>40</v>
      </c>
      <c r="H6" t="s">
        <v>41</v>
      </c>
      <c r="I6" t="s">
        <v>41</v>
      </c>
      <c r="J6" t="s">
        <v>40</v>
      </c>
      <c r="K6" t="s">
        <v>41</v>
      </c>
      <c r="L6" t="s">
        <v>41</v>
      </c>
      <c r="M6" t="s">
        <v>40</v>
      </c>
      <c r="N6" t="s">
        <v>41</v>
      </c>
      <c r="O6" t="s">
        <v>41</v>
      </c>
      <c r="P6" t="s">
        <v>40</v>
      </c>
      <c r="Q6" t="s">
        <v>41</v>
      </c>
      <c r="R6" t="s">
        <v>41</v>
      </c>
    </row>
    <row r="7" spans="1:18" x14ac:dyDescent="0.35">
      <c r="A7" t="s">
        <v>42</v>
      </c>
      <c r="B7" t="s">
        <v>43</v>
      </c>
      <c r="C7" t="s">
        <v>43</v>
      </c>
      <c r="D7" t="s">
        <v>42</v>
      </c>
      <c r="E7" t="s">
        <v>43</v>
      </c>
      <c r="F7" t="s">
        <v>43</v>
      </c>
      <c r="G7" t="s">
        <v>42</v>
      </c>
      <c r="H7" t="s">
        <v>43</v>
      </c>
      <c r="I7" t="s">
        <v>43</v>
      </c>
      <c r="J7" t="s">
        <v>42</v>
      </c>
      <c r="K7" t="s">
        <v>43</v>
      </c>
      <c r="L7" t="s">
        <v>43</v>
      </c>
      <c r="M7" t="s">
        <v>42</v>
      </c>
      <c r="N7" t="s">
        <v>43</v>
      </c>
      <c r="O7" t="s">
        <v>43</v>
      </c>
      <c r="P7" t="s">
        <v>42</v>
      </c>
      <c r="Q7" t="s">
        <v>43</v>
      </c>
      <c r="R7" t="s">
        <v>43</v>
      </c>
    </row>
    <row r="8" spans="1:18" x14ac:dyDescent="0.35">
      <c r="A8" t="s">
        <v>50</v>
      </c>
      <c r="B8" s="14">
        <v>-0.2878336917772511</v>
      </c>
      <c r="C8" s="13">
        <v>-360628.93714399991</v>
      </c>
      <c r="D8" s="14" t="s">
        <v>50</v>
      </c>
      <c r="E8" s="14">
        <v>-2.0609972252026134</v>
      </c>
      <c r="F8" s="13">
        <v>-10602010.049525972</v>
      </c>
      <c r="G8" s="14" t="s">
        <v>50</v>
      </c>
      <c r="H8" s="14">
        <v>-0.25483553237542467</v>
      </c>
      <c r="I8" s="13">
        <v>-164882.11876330184</v>
      </c>
      <c r="J8" s="14" t="s">
        <v>50</v>
      </c>
      <c r="K8" s="14">
        <v>-3.5966075389080734</v>
      </c>
      <c r="L8" s="13">
        <v>-5940599.4896239918</v>
      </c>
      <c r="M8" s="14" t="s">
        <v>50</v>
      </c>
      <c r="N8" s="14">
        <v>-0.21685147046673928</v>
      </c>
      <c r="O8" s="13">
        <v>-96307.699157094365</v>
      </c>
      <c r="P8" s="14" t="s">
        <v>51</v>
      </c>
      <c r="Q8" s="14">
        <v>-0.8762343469446453</v>
      </c>
      <c r="R8" s="13">
        <v>-1966510.9249480111</v>
      </c>
    </row>
    <row r="9" spans="1:18" x14ac:dyDescent="0.35">
      <c r="A9" t="s">
        <v>52</v>
      </c>
      <c r="B9" s="14">
        <v>-0.16429321141709496</v>
      </c>
      <c r="C9" s="13">
        <v>-205844.16594000743</v>
      </c>
      <c r="D9" s="14" t="s">
        <v>52</v>
      </c>
      <c r="E9" s="14">
        <v>-1.1476796058275383</v>
      </c>
      <c r="F9" s="13">
        <v>-5903797.7178369947</v>
      </c>
      <c r="G9" s="14" t="s">
        <v>52</v>
      </c>
      <c r="H9" s="14">
        <v>-0.17790347661074415</v>
      </c>
      <c r="I9" s="13">
        <v>-115106.01322159175</v>
      </c>
      <c r="J9" s="14" t="s">
        <v>52</v>
      </c>
      <c r="K9" s="14">
        <v>-2.3199612593635397</v>
      </c>
      <c r="L9" s="13">
        <v>-3831933.4328890024</v>
      </c>
      <c r="M9" s="14" t="s">
        <v>53</v>
      </c>
      <c r="N9" s="14">
        <v>-0.16178062567427859</v>
      </c>
      <c r="O9" s="13">
        <v>-71849.731031797142</v>
      </c>
      <c r="P9" s="14" t="s">
        <v>50</v>
      </c>
      <c r="Q9" s="14">
        <v>-0.8570964816792096</v>
      </c>
      <c r="R9" s="13">
        <v>-1923560.2905019959</v>
      </c>
    </row>
    <row r="10" spans="1:18" x14ac:dyDescent="0.35">
      <c r="A10" t="s">
        <v>51</v>
      </c>
      <c r="B10" s="14">
        <v>-6.2012152381432838E-2</v>
      </c>
      <c r="C10" s="13">
        <v>-77695.479167999787</v>
      </c>
      <c r="D10" s="14" t="s">
        <v>51</v>
      </c>
      <c r="E10" s="14">
        <v>-0.48361165650484694</v>
      </c>
      <c r="F10" s="13">
        <v>-2487754.7527160007</v>
      </c>
      <c r="G10" s="14" t="s">
        <v>54</v>
      </c>
      <c r="H10" s="14">
        <v>-5.266032251485895E-2</v>
      </c>
      <c r="I10" s="13">
        <v>-34071.957980401632</v>
      </c>
      <c r="J10" s="14" t="s">
        <v>54</v>
      </c>
      <c r="K10" s="14">
        <v>-0.73885425594751075</v>
      </c>
      <c r="L10" s="13">
        <v>-1220382.5878430053</v>
      </c>
      <c r="M10" s="14" t="s">
        <v>51</v>
      </c>
      <c r="N10" s="14">
        <v>-0.13877124615841854</v>
      </c>
      <c r="O10" s="13">
        <v>-61630.845287396594</v>
      </c>
      <c r="P10" s="14" t="s">
        <v>55</v>
      </c>
      <c r="Q10" s="14">
        <v>-0.82291001027072341</v>
      </c>
      <c r="R10" s="13">
        <v>-1846836.4440280141</v>
      </c>
    </row>
    <row r="11" spans="1:18" x14ac:dyDescent="0.35">
      <c r="A11" t="s">
        <v>53</v>
      </c>
      <c r="B11" s="14">
        <v>-5.7465839241402437E-2</v>
      </c>
      <c r="C11" s="13">
        <v>-71999.370191008435</v>
      </c>
      <c r="D11" s="14" t="s">
        <v>54</v>
      </c>
      <c r="E11" s="14">
        <v>-0.3973311797737018</v>
      </c>
      <c r="F11" s="13">
        <v>-2043917.9196549731</v>
      </c>
      <c r="G11" s="14" t="s">
        <v>56</v>
      </c>
      <c r="H11" s="14">
        <v>-2.5241221018719034E-2</v>
      </c>
      <c r="I11" s="13">
        <v>-16331.419574598272</v>
      </c>
      <c r="J11" s="14" t="s">
        <v>56</v>
      </c>
      <c r="K11" s="14">
        <v>-0.33241132868038886</v>
      </c>
      <c r="L11" s="13">
        <v>-549051.44588099117</v>
      </c>
      <c r="M11" s="14" t="s">
        <v>55</v>
      </c>
      <c r="N11" s="14">
        <v>-0.12892576078082038</v>
      </c>
      <c r="O11" s="13">
        <v>-57258.285388400051</v>
      </c>
      <c r="P11" s="14" t="s">
        <v>53</v>
      </c>
      <c r="Q11" s="14">
        <v>-0.7888613575161213</v>
      </c>
      <c r="R11" s="13">
        <v>-1770421.9005269976</v>
      </c>
    </row>
    <row r="12" spans="1:18" x14ac:dyDescent="0.35">
      <c r="A12" t="s">
        <v>56</v>
      </c>
      <c r="B12" s="14">
        <v>-5.135945519040095E-2</v>
      </c>
      <c r="C12" s="13">
        <v>-64348.636962009208</v>
      </c>
      <c r="D12" s="14" t="s">
        <v>55</v>
      </c>
      <c r="E12" s="14">
        <v>-0.39241068776284971</v>
      </c>
      <c r="F12" s="13">
        <v>-2018606.3349959794</v>
      </c>
      <c r="G12" s="15" t="s">
        <v>57</v>
      </c>
      <c r="H12" s="15">
        <v>-1.954761889353044E-2</v>
      </c>
      <c r="I12" s="16">
        <v>-12647.580146690983</v>
      </c>
      <c r="J12" s="15" t="s">
        <v>57</v>
      </c>
      <c r="K12" s="15">
        <v>-0.25078601120249666</v>
      </c>
      <c r="L12" s="16">
        <v>-414229.02944998443</v>
      </c>
      <c r="M12" s="14" t="s">
        <v>58</v>
      </c>
      <c r="N12" s="14">
        <v>-0.11051023592749822</v>
      </c>
      <c r="O12" s="13">
        <v>-49079.614413393814</v>
      </c>
      <c r="P12" s="14" t="s">
        <v>52</v>
      </c>
      <c r="Q12" s="14">
        <v>-0.54340897508480834</v>
      </c>
      <c r="R12" s="13">
        <v>-1219559.2308670201</v>
      </c>
    </row>
    <row r="13" spans="1:18" x14ac:dyDescent="0.35">
      <c r="A13" t="s">
        <v>54</v>
      </c>
      <c r="B13" s="14">
        <v>-5.0629803809925648E-2</v>
      </c>
      <c r="C13" s="13">
        <v>-63434.451412007322</v>
      </c>
      <c r="D13" s="14" t="s">
        <v>53</v>
      </c>
      <c r="E13" s="14">
        <v>-0.34288362337781708</v>
      </c>
      <c r="F13" s="13">
        <v>-1763833.3406839592</v>
      </c>
      <c r="G13" s="14" t="s">
        <v>59</v>
      </c>
      <c r="H13" s="14">
        <v>-1.4751224832848639E-2</v>
      </c>
      <c r="I13" s="13">
        <v>-9544.2467623030316</v>
      </c>
      <c r="J13" s="14" t="s">
        <v>59</v>
      </c>
      <c r="K13" s="14">
        <v>-0.20088957678631394</v>
      </c>
      <c r="L13" s="13">
        <v>-331813.93978000531</v>
      </c>
      <c r="M13" s="14" t="s">
        <v>56</v>
      </c>
      <c r="N13" s="14">
        <v>-0.10406930704750122</v>
      </c>
      <c r="O13" s="13">
        <v>-46219.080244398472</v>
      </c>
      <c r="P13" s="14" t="s">
        <v>58</v>
      </c>
      <c r="Q13" s="14">
        <v>-0.5292225063332846</v>
      </c>
      <c r="R13" s="13">
        <v>-1187720.8923179978</v>
      </c>
    </row>
    <row r="14" spans="1:18" x14ac:dyDescent="0.35">
      <c r="A14" t="s">
        <v>55</v>
      </c>
      <c r="B14" s="14">
        <v>-4.9570014313923751E-2</v>
      </c>
      <c r="C14" s="13">
        <v>-62106.633403004707</v>
      </c>
      <c r="D14" s="14" t="s">
        <v>58</v>
      </c>
      <c r="E14" s="14">
        <v>-0.30719013738727868</v>
      </c>
      <c r="F14" s="13">
        <v>-1580221.8867009969</v>
      </c>
      <c r="G14" s="14" t="s">
        <v>58</v>
      </c>
      <c r="H14" s="14">
        <v>-1.3936042551203497E-2</v>
      </c>
      <c r="I14" s="13">
        <v>-9016.8125363021536</v>
      </c>
      <c r="J14" s="14" t="s">
        <v>58</v>
      </c>
      <c r="K14" s="14">
        <v>-0.18693450606202805</v>
      </c>
      <c r="L14" s="13">
        <v>-308764.02812700119</v>
      </c>
      <c r="M14" s="14" t="s">
        <v>52</v>
      </c>
      <c r="N14" s="14">
        <v>-0.10292766640757342</v>
      </c>
      <c r="O14" s="13">
        <v>-45712.056782399202</v>
      </c>
      <c r="P14" s="14" t="s">
        <v>54</v>
      </c>
      <c r="Q14" s="14">
        <v>-0.3622918611868291</v>
      </c>
      <c r="R14" s="13">
        <v>-813082.6023059967</v>
      </c>
    </row>
    <row r="15" spans="1:18" x14ac:dyDescent="0.35">
      <c r="A15" t="s">
        <v>58</v>
      </c>
      <c r="B15" s="14">
        <v>-4.8677777655989136E-2</v>
      </c>
      <c r="C15" s="13">
        <v>-60988.743570007384</v>
      </c>
      <c r="D15" s="15" t="s">
        <v>57</v>
      </c>
      <c r="E15" s="15">
        <v>-0.28978933922015032</v>
      </c>
      <c r="F15" s="16">
        <v>-1490710.1519049774</v>
      </c>
      <c r="G15" s="14" t="s">
        <v>51</v>
      </c>
      <c r="H15" s="14">
        <v>-1.2810859767875124E-2</v>
      </c>
      <c r="I15" s="13">
        <v>-8288.8036923947075</v>
      </c>
      <c r="J15" s="14" t="s">
        <v>51</v>
      </c>
      <c r="K15" s="14">
        <v>-0.18087054725975277</v>
      </c>
      <c r="L15" s="13">
        <v>-298748.04774098605</v>
      </c>
      <c r="M15" s="14" t="s">
        <v>60</v>
      </c>
      <c r="N15" s="14">
        <v>-9.0646833924190567E-2</v>
      </c>
      <c r="O15" s="13">
        <v>-40257.914748394796</v>
      </c>
      <c r="P15" s="15" t="s">
        <v>57</v>
      </c>
      <c r="Q15" s="15">
        <v>-0.35320573367811053</v>
      </c>
      <c r="R15" s="16">
        <v>-792690.83260001591</v>
      </c>
    </row>
    <row r="16" spans="1:18" s="17" customFormat="1" x14ac:dyDescent="0.35">
      <c r="A16" s="12" t="s">
        <v>57</v>
      </c>
      <c r="B16" s="15">
        <v>-4.42631250700753E-2</v>
      </c>
      <c r="C16" s="16">
        <v>-55457.593064005552</v>
      </c>
      <c r="D16" s="18" t="s">
        <v>56</v>
      </c>
      <c r="E16" s="18">
        <v>-0.25576338154073158</v>
      </c>
      <c r="F16" s="19">
        <v>-1315676.65799696</v>
      </c>
      <c r="G16" s="18" t="s">
        <v>61</v>
      </c>
      <c r="H16" s="18">
        <v>-9.7681151841853449E-3</v>
      </c>
      <c r="I16" s="19">
        <v>-6320.1058065942561</v>
      </c>
      <c r="J16" s="18" t="s">
        <v>61</v>
      </c>
      <c r="K16" s="18">
        <v>-0.13670387095713946</v>
      </c>
      <c r="L16" s="19">
        <v>-225796.93148398405</v>
      </c>
      <c r="M16" s="18" t="s">
        <v>54</v>
      </c>
      <c r="N16" s="18">
        <v>-7.9888909679410952E-2</v>
      </c>
      <c r="O16" s="19">
        <v>-35480.124081395559</v>
      </c>
      <c r="P16" s="18" t="s">
        <v>56</v>
      </c>
      <c r="Q16" s="18">
        <v>-0.31643247155713716</v>
      </c>
      <c r="R16" s="19">
        <v>-710161.51614600176</v>
      </c>
    </row>
    <row r="17" spans="1:18" x14ac:dyDescent="0.35">
      <c r="A17" t="s">
        <v>60</v>
      </c>
      <c r="B17" s="14">
        <v>-3.4663344165889287E-2</v>
      </c>
      <c r="C17" s="13">
        <v>-43429.957373007259</v>
      </c>
      <c r="D17" s="14" t="s">
        <v>60</v>
      </c>
      <c r="E17" s="14">
        <v>-9.3624993482079644E-2</v>
      </c>
      <c r="F17" s="13">
        <v>-481617.88363699999</v>
      </c>
      <c r="G17" s="14" t="s">
        <v>62</v>
      </c>
      <c r="H17" s="14">
        <v>-7.5437118211711526E-3</v>
      </c>
      <c r="I17" s="13">
        <v>-4880.8860240967533</v>
      </c>
      <c r="J17" s="14" t="s">
        <v>62</v>
      </c>
      <c r="K17" s="14">
        <v>-0.10376857346160594</v>
      </c>
      <c r="L17" s="13">
        <v>-171396.94222299795</v>
      </c>
      <c r="M17" s="15" t="s">
        <v>57</v>
      </c>
      <c r="N17" s="15">
        <v>-6.6759623398699355E-2</v>
      </c>
      <c r="O17" s="16">
        <v>-29649.168217694922</v>
      </c>
      <c r="P17" s="14" t="s">
        <v>60</v>
      </c>
      <c r="Q17" s="14">
        <v>-0.17034533089976753</v>
      </c>
      <c r="R17" s="13">
        <v>-382301.78421599703</v>
      </c>
    </row>
    <row r="18" spans="1:18" x14ac:dyDescent="0.35">
      <c r="A18" t="s">
        <v>61</v>
      </c>
      <c r="B18" s="14">
        <v>-1.2515181536184724E-2</v>
      </c>
      <c r="C18" s="13">
        <v>-15680.36246101201</v>
      </c>
      <c r="D18" s="14" t="s">
        <v>61</v>
      </c>
      <c r="E18" s="14">
        <v>-9.1451345378810472E-2</v>
      </c>
      <c r="F18" s="13">
        <v>-470436.38433501654</v>
      </c>
      <c r="G18" s="14" t="s">
        <v>63</v>
      </c>
      <c r="H18" s="14">
        <v>-6.3029541757935858E-3</v>
      </c>
      <c r="I18" s="13">
        <v>-4078.0986438022637</v>
      </c>
      <c r="J18" s="14" t="s">
        <v>63</v>
      </c>
      <c r="K18" s="14">
        <v>-8.6604473539523885E-2</v>
      </c>
      <c r="L18" s="13">
        <v>-143046.60315099228</v>
      </c>
      <c r="M18" s="14" t="s">
        <v>64</v>
      </c>
      <c r="N18" s="14">
        <v>-2.468824066366123E-2</v>
      </c>
      <c r="O18" s="13">
        <v>-10964.498647098253</v>
      </c>
      <c r="P18" s="14" t="s">
        <v>64</v>
      </c>
      <c r="Q18" s="14">
        <v>-0.16954415081425894</v>
      </c>
      <c r="R18" s="13">
        <v>-380503.71570099628</v>
      </c>
    </row>
    <row r="19" spans="1:18" x14ac:dyDescent="0.35">
      <c r="A19" t="s">
        <v>65</v>
      </c>
      <c r="B19" s="14">
        <v>-8.4224349644240627E-3</v>
      </c>
      <c r="C19" s="13">
        <v>-10552.53035400483</v>
      </c>
      <c r="D19" s="14" t="s">
        <v>65</v>
      </c>
      <c r="E19" s="14">
        <v>-7.8636197801519037E-2</v>
      </c>
      <c r="F19" s="13">
        <v>-404513.77088402293</v>
      </c>
      <c r="G19" s="14" t="s">
        <v>60</v>
      </c>
      <c r="H19" s="14">
        <v>-4.0026828585673696E-3</v>
      </c>
      <c r="I19" s="13">
        <v>-2589.7912442047755</v>
      </c>
      <c r="J19" s="14" t="s">
        <v>60</v>
      </c>
      <c r="K19" s="14">
        <v>-5.3850455987515672E-2</v>
      </c>
      <c r="L19" s="13">
        <v>-88946.038146985986</v>
      </c>
      <c r="M19" s="14" t="s">
        <v>66</v>
      </c>
      <c r="N19" s="14">
        <v>-2.2091897101108992E-2</v>
      </c>
      <c r="O19" s="13">
        <v>-9811.4150447941029</v>
      </c>
      <c r="P19" s="14" t="s">
        <v>65</v>
      </c>
      <c r="Q19" s="14">
        <v>-0.14952242673238134</v>
      </c>
      <c r="R19" s="13">
        <v>-335569.45892300404</v>
      </c>
    </row>
    <row r="20" spans="1:18" x14ac:dyDescent="0.35">
      <c r="A20" t="s">
        <v>67</v>
      </c>
      <c r="B20" s="14">
        <v>-8.1770947082117369E-3</v>
      </c>
      <c r="C20" s="13">
        <v>-10245.141753003394</v>
      </c>
      <c r="D20" s="14" t="s">
        <v>62</v>
      </c>
      <c r="E20" s="14">
        <v>-6.123022542216499E-2</v>
      </c>
      <c r="F20" s="13">
        <v>-314975.4193369745</v>
      </c>
      <c r="G20" s="14" t="s">
        <v>67</v>
      </c>
      <c r="H20" s="14">
        <v>-3.9690270990638205E-3</v>
      </c>
      <c r="I20" s="13">
        <v>-2568.0155016942763</v>
      </c>
      <c r="J20" s="14" t="s">
        <v>67</v>
      </c>
      <c r="K20" s="14">
        <v>-5.3525543204716516E-2</v>
      </c>
      <c r="L20" s="13">
        <v>-88409.372222002959</v>
      </c>
      <c r="M20" s="14" t="s">
        <v>65</v>
      </c>
      <c r="N20" s="14">
        <v>-1.9176630014864002E-2</v>
      </c>
      <c r="O20" s="13">
        <v>-8516.6916799934716</v>
      </c>
      <c r="P20" s="14" t="s">
        <v>67</v>
      </c>
      <c r="Q20" s="14">
        <v>-6.1595713650714111E-2</v>
      </c>
      <c r="R20" s="13">
        <v>-138237.72629601194</v>
      </c>
    </row>
    <row r="21" spans="1:18" x14ac:dyDescent="0.35">
      <c r="A21" t="s">
        <v>62</v>
      </c>
      <c r="B21" s="14">
        <v>-7.6062942284019401E-3</v>
      </c>
      <c r="C21" s="13">
        <v>-9529.9816580052266</v>
      </c>
      <c r="D21" s="14" t="s">
        <v>64</v>
      </c>
      <c r="E21" s="14">
        <v>-6.088506905417175E-2</v>
      </c>
      <c r="F21" s="13">
        <v>-313199.89473297482</v>
      </c>
      <c r="G21" s="14" t="s">
        <v>55</v>
      </c>
      <c r="H21" s="14">
        <v>-2.9480229662764801E-3</v>
      </c>
      <c r="I21" s="13">
        <v>-1907.4116874975289</v>
      </c>
      <c r="J21" s="14" t="s">
        <v>55</v>
      </c>
      <c r="K21" s="14">
        <v>-4.2707263171476946E-2</v>
      </c>
      <c r="L21" s="13">
        <v>-70540.569982995294</v>
      </c>
      <c r="M21" s="14" t="s">
        <v>67</v>
      </c>
      <c r="N21" s="14">
        <v>-1.4803591451745498E-2</v>
      </c>
      <c r="O21" s="13">
        <v>-6574.5453738941251</v>
      </c>
      <c r="P21" s="14" t="s">
        <v>61</v>
      </c>
      <c r="Q21" s="14">
        <v>-5.499786279788306E-2</v>
      </c>
      <c r="R21" s="13">
        <v>-123430.33392602365</v>
      </c>
    </row>
    <row r="22" spans="1:18" x14ac:dyDescent="0.35">
      <c r="A22" t="s">
        <v>63</v>
      </c>
      <c r="B22" s="14">
        <v>-7.541519720976643E-3</v>
      </c>
      <c r="C22" s="13">
        <v>-9448.8252040036969</v>
      </c>
      <c r="D22" s="14" t="s">
        <v>67</v>
      </c>
      <c r="E22" s="14">
        <v>-4.9787268719364203E-2</v>
      </c>
      <c r="F22" s="13">
        <v>-256111.51574901215</v>
      </c>
      <c r="G22" s="14" t="s">
        <v>68</v>
      </c>
      <c r="H22" s="14">
        <v>-1.9758243530713098E-3</v>
      </c>
      <c r="I22" s="13">
        <v>-1278.3857203970683</v>
      </c>
      <c r="J22" s="14" t="s">
        <v>68</v>
      </c>
      <c r="K22" s="14">
        <v>-2.5679867999149147E-2</v>
      </c>
      <c r="L22" s="13">
        <v>-42416.029294003012</v>
      </c>
      <c r="M22" s="14" t="s">
        <v>61</v>
      </c>
      <c r="N22" s="14">
        <v>-1.0224137084982902E-2</v>
      </c>
      <c r="O22" s="13">
        <v>-4540.7260388969917</v>
      </c>
      <c r="P22" s="14" t="s">
        <v>62</v>
      </c>
      <c r="Q22" s="14">
        <v>-5.0462231000953178E-2</v>
      </c>
      <c r="R22" s="13">
        <v>-113251.12843002216</v>
      </c>
    </row>
    <row r="23" spans="1:18" x14ac:dyDescent="0.35">
      <c r="A23" t="s">
        <v>64</v>
      </c>
      <c r="B23" s="14">
        <v>-7.2130849269865099E-3</v>
      </c>
      <c r="C23" s="13">
        <v>-9037.3268490111514</v>
      </c>
      <c r="D23" s="14" t="s">
        <v>63</v>
      </c>
      <c r="E23" s="14">
        <v>-4.7211852647617666E-2</v>
      </c>
      <c r="F23" s="13">
        <v>-242863.27516892925</v>
      </c>
      <c r="G23" s="14" t="s">
        <v>69</v>
      </c>
      <c r="H23" s="14">
        <v>-1.8858884088132151E-3</v>
      </c>
      <c r="I23" s="13">
        <v>-1220.19591890421</v>
      </c>
      <c r="J23" s="14" t="s">
        <v>69</v>
      </c>
      <c r="K23" s="14">
        <v>-2.5516749005432843E-2</v>
      </c>
      <c r="L23" s="13">
        <v>-42146.601896007494</v>
      </c>
      <c r="M23" s="14" t="s">
        <v>62</v>
      </c>
      <c r="N23" s="14">
        <v>-6.8828550386260678E-3</v>
      </c>
      <c r="O23" s="13">
        <v>-3056.8016484977534</v>
      </c>
      <c r="P23" s="14" t="s">
        <v>69</v>
      </c>
      <c r="Q23" s="14">
        <v>-1.6793947293228275E-2</v>
      </c>
      <c r="R23" s="13">
        <v>-37690.237709000488</v>
      </c>
    </row>
    <row r="24" spans="1:18" x14ac:dyDescent="0.35">
      <c r="A24" t="s">
        <v>66</v>
      </c>
      <c r="B24" s="14">
        <v>-5.3615205787785536E-3</v>
      </c>
      <c r="C24" s="13">
        <v>-6717.4883380118899</v>
      </c>
      <c r="D24" s="14" t="s">
        <v>59</v>
      </c>
      <c r="E24" s="14">
        <v>-4.3487743938754708E-2</v>
      </c>
      <c r="F24" s="13">
        <v>-223706.02571993458</v>
      </c>
      <c r="G24" s="14" t="s">
        <v>65</v>
      </c>
      <c r="H24" s="14">
        <v>-1.6988571920509869E-3</v>
      </c>
      <c r="I24" s="13">
        <v>-1099.1841313909845</v>
      </c>
      <c r="J24" s="14" t="s">
        <v>65</v>
      </c>
      <c r="K24" s="14">
        <v>-2.3976359371668792E-2</v>
      </c>
      <c r="L24" s="13">
        <v>-39602.304867997875</v>
      </c>
      <c r="M24" s="14" t="s">
        <v>63</v>
      </c>
      <c r="N24" s="14">
        <v>-6.0391986066705896E-3</v>
      </c>
      <c r="O24" s="13">
        <v>-2682.1184163949852</v>
      </c>
      <c r="P24" s="14" t="s">
        <v>63</v>
      </c>
      <c r="Q24" s="14">
        <v>-1.103600386288763E-2</v>
      </c>
      <c r="R24" s="13">
        <v>-24767.828652016986</v>
      </c>
    </row>
    <row r="25" spans="1:18" x14ac:dyDescent="0.35">
      <c r="A25" t="s">
        <v>59</v>
      </c>
      <c r="B25" s="14">
        <v>-3.7542698952761641E-3</v>
      </c>
      <c r="C25" s="13">
        <v>-4703.7522040085378</v>
      </c>
      <c r="D25" s="14" t="s">
        <v>69</v>
      </c>
      <c r="E25" s="14">
        <v>-1.9152604369149964E-2</v>
      </c>
      <c r="F25" s="13">
        <v>-98523.230169007555</v>
      </c>
      <c r="G25" s="14" t="s">
        <v>70</v>
      </c>
      <c r="H25" s="14">
        <v>-1.428783603114914E-3</v>
      </c>
      <c r="I25" s="13">
        <v>-924.44277899517147</v>
      </c>
      <c r="J25" s="14" t="s">
        <v>70</v>
      </c>
      <c r="K25" s="14">
        <v>-2.0029698278347854E-2</v>
      </c>
      <c r="L25" s="13">
        <v>-33083.513862010252</v>
      </c>
      <c r="M25" s="14" t="s">
        <v>69</v>
      </c>
      <c r="N25" s="14">
        <v>-3.3082539533788565E-3</v>
      </c>
      <c r="O25" s="13">
        <v>-1469.2560109992314</v>
      </c>
      <c r="P25" s="14" t="s">
        <v>68</v>
      </c>
      <c r="Q25" s="14">
        <v>-9.9811839715975622E-3</v>
      </c>
      <c r="R25" s="13">
        <v>-22400.522637013863</v>
      </c>
    </row>
    <row r="26" spans="1:18" x14ac:dyDescent="0.35">
      <c r="A26" t="s">
        <v>69</v>
      </c>
      <c r="B26" s="14">
        <v>-2.7746095389305399E-3</v>
      </c>
      <c r="C26" s="13">
        <v>-3476.3285800067933</v>
      </c>
      <c r="D26" s="14" t="s">
        <v>68</v>
      </c>
      <c r="E26" s="14">
        <v>-1.479876839522404E-2</v>
      </c>
      <c r="F26" s="13">
        <v>-76126.590239027792</v>
      </c>
      <c r="G26" s="14" t="s">
        <v>71</v>
      </c>
      <c r="H26" s="14">
        <v>-5.4026006283957683E-5</v>
      </c>
      <c r="I26" s="13">
        <v>-34.955574292894198</v>
      </c>
      <c r="J26" s="14" t="s">
        <v>71</v>
      </c>
      <c r="K26" s="14">
        <v>-1.5969240565932665E-3</v>
      </c>
      <c r="L26" s="13">
        <v>-2637.6762359916484</v>
      </c>
      <c r="M26" s="14" t="s">
        <v>68</v>
      </c>
      <c r="N26" s="14">
        <v>-3.6157489298953364E-4</v>
      </c>
      <c r="O26" s="13">
        <v>-160.58201469348887</v>
      </c>
      <c r="P26" s="14" t="s">
        <v>70</v>
      </c>
      <c r="Q26" s="14">
        <v>-9.1950265297182053E-3</v>
      </c>
      <c r="R26" s="13">
        <v>-20636.169067017818</v>
      </c>
    </row>
    <row r="27" spans="1:18" x14ac:dyDescent="0.35">
      <c r="A27" t="s">
        <v>68</v>
      </c>
      <c r="B27" s="14">
        <v>-1.565675462023131E-3</v>
      </c>
      <c r="C27" s="13">
        <v>-1961.6462350029451</v>
      </c>
      <c r="D27" s="14" t="s">
        <v>70</v>
      </c>
      <c r="E27" s="14">
        <v>-1.0851403143758338E-2</v>
      </c>
      <c r="F27" s="13">
        <v>-55820.883102001062</v>
      </c>
      <c r="G27" s="14" t="s">
        <v>49</v>
      </c>
      <c r="H27" s="14">
        <v>0</v>
      </c>
      <c r="I27" s="13">
        <v>0</v>
      </c>
      <c r="J27" s="14" t="s">
        <v>49</v>
      </c>
      <c r="K27" s="14">
        <v>0</v>
      </c>
      <c r="L27" s="13">
        <v>0</v>
      </c>
      <c r="M27" s="14" t="s">
        <v>49</v>
      </c>
      <c r="N27" s="14">
        <v>0</v>
      </c>
      <c r="O27" s="13">
        <v>0</v>
      </c>
      <c r="P27" s="14" t="s">
        <v>66</v>
      </c>
      <c r="Q27" s="14">
        <v>-6.5908037907279147E-3</v>
      </c>
      <c r="R27" s="13">
        <v>-14791.576823995456</v>
      </c>
    </row>
    <row r="28" spans="1:18" x14ac:dyDescent="0.35">
      <c r="A28" t="s">
        <v>70</v>
      </c>
      <c r="B28" s="14">
        <v>-8.4646595372462089E-4</v>
      </c>
      <c r="C28" s="13">
        <v>-1060.543383005097</v>
      </c>
      <c r="D28" s="14" t="s">
        <v>49</v>
      </c>
      <c r="E28" s="14">
        <v>0</v>
      </c>
      <c r="F28" s="13">
        <v>0</v>
      </c>
      <c r="G28" s="14" t="s">
        <v>66</v>
      </c>
      <c r="H28" s="14">
        <v>8.2876949544774385E-4</v>
      </c>
      <c r="I28" s="13">
        <v>536.22534150576939</v>
      </c>
      <c r="J28" s="14" t="s">
        <v>66</v>
      </c>
      <c r="K28" s="14">
        <v>7.2512612527620979E-3</v>
      </c>
      <c r="L28" s="13">
        <v>11977.075183011721</v>
      </c>
      <c r="M28" s="14" t="s">
        <v>70</v>
      </c>
      <c r="N28" s="14">
        <v>8.4729059553282663E-6</v>
      </c>
      <c r="O28" s="13">
        <v>3.7629723053100861</v>
      </c>
      <c r="P28" s="14" t="s">
        <v>49</v>
      </c>
      <c r="Q28" s="14">
        <v>0</v>
      </c>
      <c r="R28" s="13">
        <v>0</v>
      </c>
    </row>
    <row r="29" spans="1:18" x14ac:dyDescent="0.35">
      <c r="A29" t="s">
        <v>49</v>
      </c>
      <c r="B29" s="14">
        <v>0</v>
      </c>
      <c r="C29" s="13">
        <v>0</v>
      </c>
      <c r="D29" s="14" t="s">
        <v>66</v>
      </c>
      <c r="E29" s="14">
        <v>8.9469746990438765E-3</v>
      </c>
      <c r="F29" s="13">
        <v>46024.28111604695</v>
      </c>
      <c r="G29" s="14" t="s">
        <v>64</v>
      </c>
      <c r="H29" s="14">
        <v>2.4084491057954878E-3</v>
      </c>
      <c r="I29" s="13">
        <v>1558.2999269980746</v>
      </c>
      <c r="J29" s="14" t="s">
        <v>64</v>
      </c>
      <c r="K29" s="14">
        <v>3.357320548012957E-2</v>
      </c>
      <c r="L29" s="13">
        <v>55453.636567989408</v>
      </c>
      <c r="M29" s="14" t="s">
        <v>71</v>
      </c>
      <c r="N29" s="14">
        <v>7.9015129169572318E-3</v>
      </c>
      <c r="O29" s="13">
        <v>3509.2062196042662</v>
      </c>
      <c r="P29" s="14" t="s">
        <v>71</v>
      </c>
      <c r="Q29" s="14">
        <v>4.1641027910124834E-2</v>
      </c>
      <c r="R29" s="13">
        <v>93453.92199799107</v>
      </c>
    </row>
    <row r="30" spans="1:18" x14ac:dyDescent="0.35">
      <c r="A30" t="s">
        <v>71</v>
      </c>
      <c r="B30" s="14">
        <v>3.7738658763572966E-3</v>
      </c>
      <c r="C30" s="13">
        <v>4728.3041519960989</v>
      </c>
      <c r="D30" s="14" t="s">
        <v>71</v>
      </c>
      <c r="E30" s="14">
        <v>2.2409171501965076E-2</v>
      </c>
      <c r="F30" s="13">
        <v>115275.39123301266</v>
      </c>
      <c r="G30" s="14" t="s">
        <v>53</v>
      </c>
      <c r="H30" s="14">
        <v>2.5026204906263491E-3</v>
      </c>
      <c r="I30" s="13">
        <v>1619.2301171997769</v>
      </c>
      <c r="J30" s="14" t="s">
        <v>53</v>
      </c>
      <c r="K30" s="14">
        <v>3.4991851058285228E-2</v>
      </c>
      <c r="L30" s="13">
        <v>57796.846136000109</v>
      </c>
      <c r="M30" s="14" t="s">
        <v>59</v>
      </c>
      <c r="N30" s="14">
        <v>1.0556511636609377E-2</v>
      </c>
      <c r="O30" s="13">
        <v>4688.3396486023794</v>
      </c>
      <c r="P30" s="14" t="s">
        <v>59</v>
      </c>
      <c r="Q30" s="14">
        <v>5.4335811112555393E-2</v>
      </c>
      <c r="R30" s="13">
        <v>121944.50781498745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8949-E50A-46E6-9C80-4A385E2291A0}">
  <dimension ref="A1:K29"/>
  <sheetViews>
    <sheetView workbookViewId="0"/>
  </sheetViews>
  <sheetFormatPr defaultColWidth="9.1796875" defaultRowHeight="10" x14ac:dyDescent="0.2"/>
  <cols>
    <col min="1" max="1" width="9.1796875" style="3"/>
    <col min="2" max="2" width="4.26953125" style="3" customWidth="1"/>
    <col min="3" max="3" width="13.6328125" style="3" customWidth="1"/>
    <col min="4" max="9" width="10.54296875" style="3" customWidth="1"/>
    <col min="10" max="10" width="9.1796875" style="3"/>
    <col min="11" max="11" width="10.81640625" style="3" bestFit="1" customWidth="1"/>
    <col min="12" max="16384" width="9.1796875" style="3"/>
  </cols>
  <sheetData>
    <row r="1" spans="1:9" ht="11" thickBot="1" x14ac:dyDescent="0.25">
      <c r="B1" s="1" t="s">
        <v>0</v>
      </c>
      <c r="C1" s="2"/>
      <c r="D1" s="2"/>
      <c r="E1" s="2"/>
      <c r="F1" s="2"/>
      <c r="G1" s="2"/>
    </row>
    <row r="2" spans="1:9" ht="30" customHeight="1" x14ac:dyDescent="0.2">
      <c r="B2" s="4"/>
      <c r="C2" s="4"/>
      <c r="D2" s="21" t="s">
        <v>1</v>
      </c>
      <c r="E2" s="21"/>
      <c r="F2" s="21"/>
      <c r="G2" s="21"/>
      <c r="H2" s="21"/>
      <c r="I2" s="21"/>
    </row>
    <row r="3" spans="1:9" x14ac:dyDescent="0.2">
      <c r="B3" s="22" t="s">
        <v>2</v>
      </c>
      <c r="C3" s="22"/>
      <c r="D3" s="22" t="s">
        <v>3</v>
      </c>
      <c r="E3" s="22"/>
      <c r="F3" s="22"/>
      <c r="G3" s="22" t="s">
        <v>4</v>
      </c>
      <c r="H3" s="22"/>
      <c r="I3" s="22"/>
    </row>
    <row r="4" spans="1:9" ht="20" x14ac:dyDescent="0.2">
      <c r="B4" s="5"/>
      <c r="C4" s="5"/>
      <c r="D4" s="5" t="s">
        <v>5</v>
      </c>
      <c r="E4" s="5" t="s">
        <v>6</v>
      </c>
      <c r="F4" s="5" t="s">
        <v>7</v>
      </c>
      <c r="G4" s="5" t="s">
        <v>5</v>
      </c>
      <c r="H4" s="5" t="s">
        <v>6</v>
      </c>
      <c r="I4" s="5" t="s">
        <v>7</v>
      </c>
    </row>
    <row r="5" spans="1:9" x14ac:dyDescent="0.2">
      <c r="B5" s="2" t="s">
        <v>8</v>
      </c>
      <c r="C5" s="2"/>
      <c r="D5" s="2"/>
    </row>
    <row r="6" spans="1:9" x14ac:dyDescent="0.2">
      <c r="A6" s="3" t="s">
        <v>50</v>
      </c>
      <c r="B6" s="6"/>
      <c r="C6" s="6" t="s">
        <v>9</v>
      </c>
      <c r="D6" s="6">
        <f>VLOOKUP($A6,Data!$A$8:$C$30,2,FALSE)</f>
        <v>-0.2878336917772511</v>
      </c>
      <c r="E6" s="20">
        <f>VLOOKUP($A6,Data!$A$8:$C$30,3,FALSE)</f>
        <v>-360628.93714399991</v>
      </c>
      <c r="F6" s="7">
        <f>E6/E$29*100</f>
        <v>35.973332329337993</v>
      </c>
      <c r="G6" s="6">
        <f>VLOOKUP($A6,Data!$D$8:$F$30,2,FALSE)</f>
        <v>-2.0609972252026134</v>
      </c>
      <c r="H6" s="20">
        <f>VLOOKUP($A6,Data!$D$8:$F$30,3,FALSE)</f>
        <v>-10602010.049525972</v>
      </c>
      <c r="I6" s="7">
        <f>H6/H$29*100</f>
        <v>38.620945457752306</v>
      </c>
    </row>
    <row r="7" spans="1:9" x14ac:dyDescent="0.2">
      <c r="A7" s="3" t="s">
        <v>57</v>
      </c>
      <c r="B7" s="6"/>
      <c r="C7" s="6" t="s">
        <v>10</v>
      </c>
      <c r="D7" s="6">
        <f>VLOOKUP($A7,Data!$A$8:$C$30,2,FALSE)</f>
        <v>-4.42631250700753E-2</v>
      </c>
      <c r="E7" s="20">
        <f>VLOOKUP($A7,Data!$A$8:$C$30,3,FALSE)</f>
        <v>-55457.593064005552</v>
      </c>
      <c r="F7" s="7">
        <f t="shared" ref="F7:F11" si="0">E7/E$29*100</f>
        <v>5.5319865379523208</v>
      </c>
      <c r="G7" s="6">
        <f>VLOOKUP($A7,Data!$D$8:$F$30,2,FALSE)</f>
        <v>-0.28978933922015032</v>
      </c>
      <c r="H7" s="20">
        <f>VLOOKUP($A7,Data!$D$8:$F$30,3,FALSE)</f>
        <v>-1490710.1519049774</v>
      </c>
      <c r="I7" s="7">
        <f t="shared" ref="I7:I11" si="1">H7/H$29*100</f>
        <v>5.4303509618550034</v>
      </c>
    </row>
    <row r="8" spans="1:9" x14ac:dyDescent="0.2">
      <c r="A8" s="3" t="s">
        <v>52</v>
      </c>
      <c r="B8" s="6"/>
      <c r="C8" s="6" t="s">
        <v>11</v>
      </c>
      <c r="D8" s="6">
        <f>VLOOKUP($A8,Data!$A$8:$C$30,2,FALSE)</f>
        <v>-0.16429321141709496</v>
      </c>
      <c r="E8" s="20">
        <f>VLOOKUP($A8,Data!$A$8:$C$30,3,FALSE)</f>
        <v>-205844.16594000743</v>
      </c>
      <c r="F8" s="7">
        <f t="shared" si="0"/>
        <v>20.533295658574648</v>
      </c>
      <c r="G8" s="6">
        <f>VLOOKUP($A8,Data!$D$8:$F$30,2,FALSE)</f>
        <v>-1.1476796058275383</v>
      </c>
      <c r="H8" s="20">
        <f>VLOOKUP($A8,Data!$D$8:$F$30,3,FALSE)</f>
        <v>-5903797.7178369947</v>
      </c>
      <c r="I8" s="7">
        <f t="shared" si="1"/>
        <v>21.506322724564829</v>
      </c>
    </row>
    <row r="9" spans="1:9" x14ac:dyDescent="0.2">
      <c r="A9" s="3" t="s">
        <v>58</v>
      </c>
      <c r="B9" s="6"/>
      <c r="C9" s="6" t="s">
        <v>12</v>
      </c>
      <c r="D9" s="6">
        <f>VLOOKUP($A9,Data!$A$8:$C$30,2,FALSE)</f>
        <v>-4.8677777655989136E-2</v>
      </c>
      <c r="E9" s="20">
        <f>VLOOKUP($A9,Data!$A$8:$C$30,3,FALSE)</f>
        <v>-60988.743570007384</v>
      </c>
      <c r="F9" s="7">
        <f t="shared" si="0"/>
        <v>6.0837279397703874</v>
      </c>
      <c r="G9" s="6">
        <f>VLOOKUP($A9,Data!$D$8:$F$30,2,FALSE)</f>
        <v>-0.30719013738727868</v>
      </c>
      <c r="H9" s="20">
        <f>VLOOKUP($A9,Data!$D$8:$F$30,3,FALSE)</f>
        <v>-1580221.8867009969</v>
      </c>
      <c r="I9" s="7">
        <f t="shared" si="1"/>
        <v>5.7564238302296591</v>
      </c>
    </row>
    <row r="10" spans="1:9" x14ac:dyDescent="0.2">
      <c r="A10" s="3" t="s">
        <v>56</v>
      </c>
      <c r="B10" s="6"/>
      <c r="C10" s="6" t="s">
        <v>13</v>
      </c>
      <c r="D10" s="6">
        <f>VLOOKUP($A10,Data!$A$8:$C$30,2,FALSE)</f>
        <v>-5.135945519040095E-2</v>
      </c>
      <c r="E10" s="20">
        <f>VLOOKUP($A10,Data!$A$8:$C$30,3,FALSE)</f>
        <v>-64348.636962009208</v>
      </c>
      <c r="F10" s="7">
        <f t="shared" si="0"/>
        <v>6.4188828570070093</v>
      </c>
      <c r="G10" s="6">
        <f>VLOOKUP($A10,Data!$D$8:$F$30,2,FALSE)</f>
        <v>-0.25576338154073158</v>
      </c>
      <c r="H10" s="20">
        <f>VLOOKUP($A10,Data!$D$8:$F$30,3,FALSE)</f>
        <v>-1315676.65799696</v>
      </c>
      <c r="I10" s="7">
        <f t="shared" si="1"/>
        <v>4.7927398871698212</v>
      </c>
    </row>
    <row r="11" spans="1:9" x14ac:dyDescent="0.2">
      <c r="A11" s="3" t="s">
        <v>68</v>
      </c>
      <c r="B11" s="6"/>
      <c r="C11" s="6" t="s">
        <v>14</v>
      </c>
      <c r="D11" s="6">
        <f>VLOOKUP($A11,Data!$A$8:$C$30,2,FALSE)</f>
        <v>-1.565675462023131E-3</v>
      </c>
      <c r="E11" s="20">
        <f>VLOOKUP($A11,Data!$A$8:$C$30,3,FALSE)</f>
        <v>-1961.6462350029451</v>
      </c>
      <c r="F11" s="7">
        <f t="shared" si="0"/>
        <v>0.19567745307187606</v>
      </c>
      <c r="G11" s="6">
        <f>VLOOKUP($A11,Data!$D$8:$F$30,2,FALSE)</f>
        <v>-1.479876839522404E-2</v>
      </c>
      <c r="H11" s="20">
        <f>VLOOKUP($A11,Data!$D$8:$F$30,3,FALSE)</f>
        <v>-76126.590239027792</v>
      </c>
      <c r="I11" s="7">
        <f t="shared" si="1"/>
        <v>0.27731353543072762</v>
      </c>
    </row>
    <row r="12" spans="1:9" x14ac:dyDescent="0.2">
      <c r="B12" s="6" t="s">
        <v>15</v>
      </c>
      <c r="C12" s="6"/>
      <c r="D12" s="6"/>
      <c r="E12" s="8"/>
      <c r="F12" s="7"/>
      <c r="G12" s="7"/>
      <c r="H12" s="8"/>
      <c r="I12" s="7"/>
    </row>
    <row r="13" spans="1:9" x14ac:dyDescent="0.2">
      <c r="A13" s="3" t="s">
        <v>62</v>
      </c>
      <c r="B13" s="6"/>
      <c r="C13" s="6" t="s">
        <v>16</v>
      </c>
      <c r="D13" s="6">
        <f>VLOOKUP($A13,Data!$A$8:$C$30,2,FALSE)</f>
        <v>-7.6062942284019401E-3</v>
      </c>
      <c r="E13" s="20">
        <f>VLOOKUP($A13,Data!$A$8:$C$30,3,FALSE)</f>
        <v>-9529.9816580052266</v>
      </c>
      <c r="F13" s="7">
        <f>E13/E$29*100</f>
        <v>0.95063141629987014</v>
      </c>
      <c r="G13" s="6">
        <f>VLOOKUP($A13,Data!$D$8:$F$30,2,FALSE)</f>
        <v>-6.123022542216499E-2</v>
      </c>
      <c r="H13" s="20">
        <f>VLOOKUP($A13,Data!$D$8:$F$30,3,FALSE)</f>
        <v>-314975.4193369745</v>
      </c>
      <c r="I13" s="7">
        <f>H13/H$29*100</f>
        <v>1.147390771553725</v>
      </c>
    </row>
    <row r="14" spans="1:9" x14ac:dyDescent="0.2">
      <c r="A14" s="3" t="s">
        <v>53</v>
      </c>
      <c r="B14" s="6"/>
      <c r="C14" s="6" t="s">
        <v>17</v>
      </c>
      <c r="D14" s="6">
        <f>VLOOKUP($A14,Data!$A$8:$C$30,2,FALSE)</f>
        <v>-5.7465839241402437E-2</v>
      </c>
      <c r="E14" s="20">
        <f>VLOOKUP($A14,Data!$A$8:$C$30,3,FALSE)</f>
        <v>-71999.370191008435</v>
      </c>
      <c r="F14" s="7">
        <f t="shared" ref="F14:F18" si="2">E14/E$29*100</f>
        <v>7.1820561375249881</v>
      </c>
      <c r="G14" s="6">
        <f>VLOOKUP($A14,Data!$D$8:$F$30,2,FALSE)</f>
        <v>-0.34288362337781708</v>
      </c>
      <c r="H14" s="20">
        <f>VLOOKUP($A14,Data!$D$8:$F$30,3,FALSE)</f>
        <v>-1763833.3406839592</v>
      </c>
      <c r="I14" s="7">
        <f t="shared" ref="I14:I18" si="3">H14/H$29*100</f>
        <v>6.4252826519595674</v>
      </c>
    </row>
    <row r="15" spans="1:9" x14ac:dyDescent="0.2">
      <c r="A15" s="3" t="s">
        <v>60</v>
      </c>
      <c r="B15" s="6"/>
      <c r="C15" s="6" t="s">
        <v>18</v>
      </c>
      <c r="D15" s="6">
        <f>VLOOKUP($A15,Data!$A$8:$C$30,2,FALSE)</f>
        <v>-3.4663344165889287E-2</v>
      </c>
      <c r="E15" s="20">
        <f>VLOOKUP($A15,Data!$A$8:$C$30,3,FALSE)</f>
        <v>-43429.957373007259</v>
      </c>
      <c r="F15" s="7">
        <f t="shared" si="2"/>
        <v>4.3322100051120822</v>
      </c>
      <c r="G15" s="6">
        <f>VLOOKUP($A15,Data!$D$8:$F$30,2,FALSE)</f>
        <v>-9.3624993482079644E-2</v>
      </c>
      <c r="H15" s="20">
        <f>VLOOKUP($A15,Data!$D$8:$F$30,3,FALSE)</f>
        <v>-481617.88363699999</v>
      </c>
      <c r="I15" s="7">
        <f t="shared" si="3"/>
        <v>1.7544350484985931</v>
      </c>
    </row>
    <row r="16" spans="1:9" x14ac:dyDescent="0.2">
      <c r="A16" s="3" t="s">
        <v>64</v>
      </c>
      <c r="B16" s="6"/>
      <c r="C16" s="6" t="s">
        <v>19</v>
      </c>
      <c r="D16" s="6">
        <f>VLOOKUP($A16,Data!$A$8:$C$30,2,FALSE)</f>
        <v>-7.2130849269865099E-3</v>
      </c>
      <c r="E16" s="20">
        <f>VLOOKUP($A16,Data!$A$8:$C$30,3,FALSE)</f>
        <v>-9037.3268490111514</v>
      </c>
      <c r="F16" s="7">
        <f t="shared" si="2"/>
        <v>0.90148828511371748</v>
      </c>
      <c r="G16" s="6">
        <f>VLOOKUP($A16,Data!$D$8:$F$30,2,FALSE)</f>
        <v>-6.088506905417175E-2</v>
      </c>
      <c r="H16" s="20">
        <f>VLOOKUP($A16,Data!$D$8:$F$30,3,FALSE)</f>
        <v>-313199.89473297482</v>
      </c>
      <c r="I16" s="7">
        <f t="shared" si="3"/>
        <v>1.14092290003034</v>
      </c>
    </row>
    <row r="17" spans="1:11" x14ac:dyDescent="0.2">
      <c r="A17" s="3" t="s">
        <v>61</v>
      </c>
      <c r="B17" s="6"/>
      <c r="C17" s="6" t="s">
        <v>20</v>
      </c>
      <c r="D17" s="6">
        <f>VLOOKUP($A17,Data!$A$8:$C$30,2,FALSE)</f>
        <v>-1.2515181536184724E-2</v>
      </c>
      <c r="E17" s="20">
        <f>VLOOKUP($A17,Data!$A$8:$C$30,3,FALSE)</f>
        <v>-15680.36246101201</v>
      </c>
      <c r="F17" s="7">
        <f t="shared" si="2"/>
        <v>1.5641420633675462</v>
      </c>
      <c r="G17" s="6">
        <f>VLOOKUP($A17,Data!$D$8:$F$30,2,FALSE)</f>
        <v>-9.1451345378810472E-2</v>
      </c>
      <c r="H17" s="20">
        <f>VLOOKUP($A17,Data!$D$8:$F$30,3,FALSE)</f>
        <v>-470436.38433501654</v>
      </c>
      <c r="I17" s="7">
        <f t="shared" si="3"/>
        <v>1.7137031426938909</v>
      </c>
    </row>
    <row r="18" spans="1:11" x14ac:dyDescent="0.2">
      <c r="A18" s="3" t="s">
        <v>55</v>
      </c>
      <c r="B18" s="6"/>
      <c r="C18" s="6" t="s">
        <v>21</v>
      </c>
      <c r="D18" s="6">
        <f>VLOOKUP($A18,Data!$A$8:$C$30,2,FALSE)</f>
        <v>-4.9570014313923751E-2</v>
      </c>
      <c r="E18" s="20">
        <f>VLOOKUP($A18,Data!$A$8:$C$30,3,FALSE)</f>
        <v>-62106.633403004707</v>
      </c>
      <c r="F18" s="7">
        <f t="shared" si="2"/>
        <v>6.195239297645541</v>
      </c>
      <c r="G18" s="6">
        <f>VLOOKUP($A18,Data!$D$8:$F$30,2,FALSE)</f>
        <v>-0.39241068776284971</v>
      </c>
      <c r="H18" s="20">
        <f>VLOOKUP($A18,Data!$D$8:$F$30,3,FALSE)</f>
        <v>-2018606.3349959794</v>
      </c>
      <c r="I18" s="7">
        <f t="shared" si="3"/>
        <v>7.3533683518851864</v>
      </c>
    </row>
    <row r="19" spans="1:11" x14ac:dyDescent="0.2">
      <c r="B19" s="6" t="s">
        <v>22</v>
      </c>
      <c r="C19" s="6"/>
      <c r="D19" s="6"/>
      <c r="E19" s="8"/>
      <c r="F19" s="7"/>
      <c r="G19" s="7"/>
      <c r="H19" s="8"/>
      <c r="I19" s="7"/>
    </row>
    <row r="20" spans="1:11" x14ac:dyDescent="0.2">
      <c r="A20" s="3" t="s">
        <v>72</v>
      </c>
      <c r="B20" s="6"/>
      <c r="C20" s="6" t="s">
        <v>23</v>
      </c>
      <c r="D20" s="6">
        <f>SUM(D21:D26)</f>
        <v>-2.2152345236822749E-2</v>
      </c>
      <c r="E20" s="20">
        <f>SUM(E21:E26)</f>
        <v>-27754.835331037953</v>
      </c>
      <c r="F20" s="7">
        <f>E20/E$29*100</f>
        <v>2.7685906822025297</v>
      </c>
      <c r="G20" s="6">
        <f>SUM(G21:G26)</f>
        <v>-0.14883105133064081</v>
      </c>
      <c r="H20" s="20">
        <f>SUM(H21:H26)</f>
        <v>-765604.28252582822</v>
      </c>
      <c r="I20" s="7">
        <f>H20/H$29*100</f>
        <v>2.7889391822424869</v>
      </c>
    </row>
    <row r="21" spans="1:11" x14ac:dyDescent="0.2">
      <c r="A21" s="3" t="s">
        <v>65</v>
      </c>
      <c r="B21" s="6"/>
      <c r="C21" s="6" t="s">
        <v>24</v>
      </c>
      <c r="D21" s="6">
        <f>VLOOKUP($A21,Data!$A$8:$C$30,2,FALSE)</f>
        <v>-8.4224349644240627E-3</v>
      </c>
      <c r="E21" s="20">
        <f>VLOOKUP($A21,Data!$A$8:$C$30,3,FALSE)</f>
        <v>-10552.53035400483</v>
      </c>
      <c r="F21" s="7">
        <f t="shared" ref="F21:F28" si="4">E21/E$29*100</f>
        <v>1.052632338232091</v>
      </c>
      <c r="G21" s="6">
        <f>VLOOKUP($A21,Data!$D$8:$F$30,2,FALSE)</f>
        <v>-7.8636197801519037E-2</v>
      </c>
      <c r="H21" s="20">
        <f>VLOOKUP($A21,Data!$D$8:$F$30,3,FALSE)</f>
        <v>-404513.77088402293</v>
      </c>
      <c r="I21" s="7">
        <f t="shared" ref="I21:I28" si="5">H21/H$29*100</f>
        <v>1.4735605992865541</v>
      </c>
      <c r="K21" s="9"/>
    </row>
    <row r="22" spans="1:11" x14ac:dyDescent="0.2">
      <c r="A22" s="3" t="s">
        <v>59</v>
      </c>
      <c r="B22" s="6"/>
      <c r="C22" s="6" t="s">
        <v>25</v>
      </c>
      <c r="D22" s="6">
        <f>VLOOKUP($A22,Data!$A$8:$C$30,2,FALSE)</f>
        <v>-3.7542698952761641E-3</v>
      </c>
      <c r="E22" s="20">
        <f>VLOOKUP($A22,Data!$A$8:$C$30,3,FALSE)</f>
        <v>-4703.7522040085378</v>
      </c>
      <c r="F22" s="7">
        <f t="shared" si="4"/>
        <v>0.46920705412524732</v>
      </c>
      <c r="G22" s="6">
        <f>VLOOKUP($A22,Data!$D$8:$F$30,2,FALSE)</f>
        <v>-4.3487743938754708E-2</v>
      </c>
      <c r="H22" s="20">
        <f>VLOOKUP($A22,Data!$D$8:$F$30,3,FALSE)</f>
        <v>-223706.02571993458</v>
      </c>
      <c r="I22" s="7">
        <f t="shared" si="5"/>
        <v>0.8149151130342891</v>
      </c>
    </row>
    <row r="23" spans="1:11" x14ac:dyDescent="0.2">
      <c r="A23" s="3" t="s">
        <v>66</v>
      </c>
      <c r="B23" s="6"/>
      <c r="C23" s="6" t="s">
        <v>26</v>
      </c>
      <c r="D23" s="6">
        <f>VLOOKUP($A23,Data!$A$8:$C$30,2,FALSE)</f>
        <v>-5.3615205787785536E-3</v>
      </c>
      <c r="E23" s="20">
        <f>VLOOKUP($A23,Data!$A$8:$C$30,3,FALSE)</f>
        <v>-6717.4883380118899</v>
      </c>
      <c r="F23" s="7">
        <f t="shared" si="4"/>
        <v>0.67008056068795863</v>
      </c>
      <c r="G23" s="6">
        <f>VLOOKUP($A23,Data!$D$8:$F$30,2,FALSE)</f>
        <v>8.9469746990438765E-3</v>
      </c>
      <c r="H23" s="20">
        <f>VLOOKUP($A23,Data!$D$8:$F$30,3,FALSE)</f>
        <v>46024.28111604695</v>
      </c>
      <c r="I23" s="7">
        <f t="shared" si="5"/>
        <v>-0.16765700488980223</v>
      </c>
    </row>
    <row r="24" spans="1:11" x14ac:dyDescent="0.2">
      <c r="A24" s="3" t="s">
        <v>63</v>
      </c>
      <c r="B24" s="6"/>
      <c r="C24" s="6" t="s">
        <v>27</v>
      </c>
      <c r="D24" s="6">
        <f>VLOOKUP($A24,Data!$A$8:$C$30,2,FALSE)</f>
        <v>-7.541519720976643E-3</v>
      </c>
      <c r="E24" s="20">
        <f>VLOOKUP($A24,Data!$A$8:$C$30,3,FALSE)</f>
        <v>-9448.8252040036969</v>
      </c>
      <c r="F24" s="7">
        <f t="shared" si="4"/>
        <v>0.94253592592245228</v>
      </c>
      <c r="G24" s="6">
        <f>VLOOKUP($A24,Data!$D$8:$F$30,2,FALSE)</f>
        <v>-4.7211852647617666E-2</v>
      </c>
      <c r="H24" s="20">
        <f>VLOOKUP($A24,Data!$D$8:$F$30,3,FALSE)</f>
        <v>-242863.27516892925</v>
      </c>
      <c r="I24" s="7">
        <f t="shared" si="5"/>
        <v>0.88470103878176176</v>
      </c>
    </row>
    <row r="25" spans="1:11" x14ac:dyDescent="0.2">
      <c r="A25" s="3" t="s">
        <v>71</v>
      </c>
      <c r="B25" s="6"/>
      <c r="C25" s="6" t="s">
        <v>28</v>
      </c>
      <c r="D25" s="6">
        <f>VLOOKUP($A25,Data!$A$8:$C$30,2,FALSE)</f>
        <v>3.7738658763572966E-3</v>
      </c>
      <c r="E25" s="20">
        <f>VLOOKUP($A25,Data!$A$8:$C$30,3,FALSE)</f>
        <v>4728.3041519960989</v>
      </c>
      <c r="F25" s="7">
        <f t="shared" si="4"/>
        <v>-0.47165615150296686</v>
      </c>
      <c r="G25" s="6">
        <f>VLOOKUP($A25,Data!$D$8:$F$30,2,FALSE)</f>
        <v>2.2409171501965076E-2</v>
      </c>
      <c r="H25" s="20">
        <f>VLOOKUP($A25,Data!$D$8:$F$30,3,FALSE)</f>
        <v>115275.39123301266</v>
      </c>
      <c r="I25" s="7">
        <f t="shared" si="5"/>
        <v>-0.41992457813509576</v>
      </c>
    </row>
    <row r="26" spans="1:11" x14ac:dyDescent="0.2">
      <c r="A26" s="3" t="s">
        <v>70</v>
      </c>
      <c r="B26" s="6"/>
      <c r="C26" s="6" t="s">
        <v>29</v>
      </c>
      <c r="D26" s="6">
        <f>VLOOKUP($A26,Data!$A$8:$C$30,2,FALSE)</f>
        <v>-8.4646595372462089E-4</v>
      </c>
      <c r="E26" s="20">
        <f>VLOOKUP($A26,Data!$A$8:$C$30,3,FALSE)</f>
        <v>-1060.543383005097</v>
      </c>
      <c r="F26" s="7">
        <f t="shared" si="4"/>
        <v>0.10579095473774709</v>
      </c>
      <c r="G26" s="6">
        <f>VLOOKUP($A26,Data!$D$8:$F$30,2,FALSE)</f>
        <v>-1.0851403143758338E-2</v>
      </c>
      <c r="H26" s="20">
        <f>VLOOKUP($A26,Data!$D$8:$F$30,3,FALSE)</f>
        <v>-55820.883102001062</v>
      </c>
      <c r="I26" s="7">
        <f t="shared" si="5"/>
        <v>0.20334401416478007</v>
      </c>
    </row>
    <row r="27" spans="1:11" x14ac:dyDescent="0.2">
      <c r="A27" s="3" t="s">
        <v>67</v>
      </c>
      <c r="B27" s="6"/>
      <c r="C27" s="6" t="s">
        <v>30</v>
      </c>
      <c r="D27" s="6">
        <f>VLOOKUP($A27,Data!$A$8:$C$30,2,FALSE)</f>
        <v>-8.1770947082117369E-3</v>
      </c>
      <c r="E27" s="20">
        <f>VLOOKUP($A27,Data!$A$8:$C$30,3,FALSE)</f>
        <v>-10245.141753003394</v>
      </c>
      <c r="F27" s="7">
        <f t="shared" si="4"/>
        <v>1.0219698173993284</v>
      </c>
      <c r="G27" s="6">
        <f>VLOOKUP($A27,Data!$D$8:$F$30,2,FALSE)</f>
        <v>-4.9787268719364203E-2</v>
      </c>
      <c r="H27" s="20">
        <f>VLOOKUP($A27,Data!$D$8:$F$30,3,FALSE)</f>
        <v>-256111.51574901215</v>
      </c>
      <c r="I27" s="7">
        <f t="shared" si="5"/>
        <v>0.93296165865142877</v>
      </c>
    </row>
    <row r="28" spans="1:11" x14ac:dyDescent="0.2">
      <c r="A28" s="3" t="s">
        <v>69</v>
      </c>
      <c r="B28" s="6"/>
      <c r="C28" s="6" t="s">
        <v>31</v>
      </c>
      <c r="D28" s="6">
        <f>VLOOKUP($A28,Data!$A$8:$C$30,2,FALSE)</f>
        <v>-2.7746095389305399E-3</v>
      </c>
      <c r="E28" s="20">
        <f>VLOOKUP($A28,Data!$A$8:$C$30,3,FALSE)</f>
        <v>-3476.3285800067933</v>
      </c>
      <c r="F28" s="7">
        <f t="shared" si="4"/>
        <v>0.34676951962017744</v>
      </c>
      <c r="G28" s="6">
        <f>VLOOKUP($A28,Data!$D$8:$F$30,2,FALSE)</f>
        <v>-1.9152604369149964E-2</v>
      </c>
      <c r="H28" s="20">
        <f>VLOOKUP($A28,Data!$D$8:$F$30,3,FALSE)</f>
        <v>-98523.230169007555</v>
      </c>
      <c r="I28" s="7">
        <f t="shared" si="5"/>
        <v>0.35889989548245577</v>
      </c>
    </row>
    <row r="29" spans="1:11" ht="15.75" customHeight="1" thickBot="1" x14ac:dyDescent="0.25">
      <c r="B29" s="23" t="s">
        <v>32</v>
      </c>
      <c r="C29" s="23"/>
      <c r="D29" s="10"/>
      <c r="E29" s="11">
        <f>SUM(E6:E28)-E20</f>
        <v>-1002489.6605141292</v>
      </c>
      <c r="F29" s="11">
        <f>SUM(F6:F28)-F20</f>
        <v>100</v>
      </c>
      <c r="G29" s="10"/>
      <c r="H29" s="11">
        <f>SUM(H6:H28)-H20</f>
        <v>-27451451.340370677</v>
      </c>
      <c r="I29" s="11">
        <f>SUM(I6:I28)-I20</f>
        <v>100</v>
      </c>
    </row>
  </sheetData>
  <mergeCells count="5">
    <mergeCell ref="D2:I2"/>
    <mergeCell ref="B3:C3"/>
    <mergeCell ref="D3:F3"/>
    <mergeCell ref="G3:I3"/>
    <mergeCell ref="B29:C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471F9-3940-4066-B894-FA9E8603CD1F}">
  <dimension ref="A1:K29"/>
  <sheetViews>
    <sheetView workbookViewId="0"/>
  </sheetViews>
  <sheetFormatPr defaultColWidth="9.1796875" defaultRowHeight="10" x14ac:dyDescent="0.2"/>
  <cols>
    <col min="1" max="1" width="9.1796875" style="3"/>
    <col min="2" max="2" width="4.26953125" style="3" customWidth="1"/>
    <col min="3" max="3" width="13.6328125" style="3" customWidth="1"/>
    <col min="4" max="9" width="10.54296875" style="3" customWidth="1"/>
    <col min="10" max="10" width="9.1796875" style="3"/>
    <col min="11" max="11" width="10.81640625" style="3" bestFit="1" customWidth="1"/>
    <col min="12" max="16384" width="9.1796875" style="3"/>
  </cols>
  <sheetData>
    <row r="1" spans="1:9" ht="11" thickBot="1" x14ac:dyDescent="0.25">
      <c r="B1" s="1" t="s">
        <v>0</v>
      </c>
      <c r="C1" s="2"/>
      <c r="D1" s="2"/>
      <c r="E1" s="2"/>
      <c r="F1" s="2"/>
      <c r="G1" s="2"/>
    </row>
    <row r="2" spans="1:9" ht="30" customHeight="1" x14ac:dyDescent="0.2">
      <c r="B2" s="4"/>
      <c r="C2" s="4"/>
      <c r="D2" s="21" t="s">
        <v>1</v>
      </c>
      <c r="E2" s="21"/>
      <c r="F2" s="21"/>
      <c r="G2" s="21"/>
      <c r="H2" s="21"/>
      <c r="I2" s="21"/>
    </row>
    <row r="3" spans="1:9" x14ac:dyDescent="0.2">
      <c r="B3" s="22" t="s">
        <v>2</v>
      </c>
      <c r="C3" s="22"/>
      <c r="D3" s="22" t="s">
        <v>3</v>
      </c>
      <c r="E3" s="22"/>
      <c r="F3" s="22"/>
      <c r="G3" s="22" t="s">
        <v>4</v>
      </c>
      <c r="H3" s="22"/>
      <c r="I3" s="22"/>
    </row>
    <row r="4" spans="1:9" ht="20" x14ac:dyDescent="0.2">
      <c r="B4" s="5"/>
      <c r="C4" s="5"/>
      <c r="D4" s="5" t="s">
        <v>5</v>
      </c>
      <c r="E4" s="5" t="s">
        <v>6</v>
      </c>
      <c r="F4" s="5" t="s">
        <v>7</v>
      </c>
      <c r="G4" s="5" t="s">
        <v>5</v>
      </c>
      <c r="H4" s="5" t="s">
        <v>6</v>
      </c>
      <c r="I4" s="5" t="s">
        <v>7</v>
      </c>
    </row>
    <row r="5" spans="1:9" x14ac:dyDescent="0.2">
      <c r="B5" s="2" t="s">
        <v>8</v>
      </c>
      <c r="C5" s="2"/>
      <c r="D5" s="2"/>
    </row>
    <row r="6" spans="1:9" x14ac:dyDescent="0.2">
      <c r="A6" s="3" t="s">
        <v>50</v>
      </c>
      <c r="B6" s="6"/>
      <c r="C6" s="6" t="s">
        <v>9</v>
      </c>
      <c r="D6" s="6">
        <f>VLOOKUP($A6,Data!$M$8:$O$30,2,FALSE)</f>
        <v>-0.21685147046673928</v>
      </c>
      <c r="E6" s="20">
        <f>VLOOKUP($A6,Data!$M$8:$O$30,3,FALSE)</f>
        <v>-96307.699157094365</v>
      </c>
      <c r="F6" s="7">
        <f>E6/E$29*100</f>
        <v>20.236583936582509</v>
      </c>
      <c r="G6" s="6">
        <f>VLOOKUP($A6,Data!$P$8:$R$30,2,FALSE)</f>
        <v>-0.8570964816792096</v>
      </c>
      <c r="H6" s="20">
        <f>VLOOKUP($A6,Data!$P$8:$R$30,3,FALSE)</f>
        <v>-1923560.2905019959</v>
      </c>
      <c r="I6" s="7">
        <f>H6/H$29*100</f>
        <v>17.762827939783438</v>
      </c>
    </row>
    <row r="7" spans="1:9" x14ac:dyDescent="0.2">
      <c r="A7" s="3" t="s">
        <v>57</v>
      </c>
      <c r="B7" s="6"/>
      <c r="C7" s="6" t="s">
        <v>10</v>
      </c>
      <c r="D7" s="6">
        <f>VLOOKUP($A7,Data!$M$8:$O$30,2,FALSE)</f>
        <v>-6.6759623398699355E-2</v>
      </c>
      <c r="E7" s="20">
        <f>VLOOKUP($A7,Data!$M$8:$O$30,3,FALSE)</f>
        <v>-29649.168217694922</v>
      </c>
      <c r="F7" s="7">
        <f t="shared" ref="F7:F11" si="0">E7/E$29*100</f>
        <v>6.230009506389913</v>
      </c>
      <c r="G7" s="6">
        <f>VLOOKUP($A7,Data!$P$8:$R$30,2,FALSE)</f>
        <v>-0.35320573367811053</v>
      </c>
      <c r="H7" s="20">
        <f>VLOOKUP($A7,Data!$P$8:$R$30,3,FALSE)</f>
        <v>-792690.83260001591</v>
      </c>
      <c r="I7" s="7">
        <f t="shared" ref="I7:I11" si="1">H7/H$29*100</f>
        <v>7.3199841660503182</v>
      </c>
    </row>
    <row r="8" spans="1:9" x14ac:dyDescent="0.2">
      <c r="A8" s="3" t="s">
        <v>52</v>
      </c>
      <c r="B8" s="6"/>
      <c r="C8" s="6" t="s">
        <v>11</v>
      </c>
      <c r="D8" s="6">
        <f>VLOOKUP($A8,Data!$M$8:$O$30,2,FALSE)</f>
        <v>-0.10292766640757342</v>
      </c>
      <c r="E8" s="20">
        <f>VLOOKUP($A8,Data!$M$8:$O$30,3,FALSE)</f>
        <v>-45712.056782399202</v>
      </c>
      <c r="F8" s="7">
        <f t="shared" si="0"/>
        <v>9.6052120659836611</v>
      </c>
      <c r="G8" s="6">
        <f>VLOOKUP($A8,Data!$P$8:$R$30,2,FALSE)</f>
        <v>-0.54340897508480834</v>
      </c>
      <c r="H8" s="20">
        <f>VLOOKUP($A8,Data!$P$8:$R$30,3,FALSE)</f>
        <v>-1219559.2308670201</v>
      </c>
      <c r="I8" s="7">
        <f t="shared" si="1"/>
        <v>11.261836131277231</v>
      </c>
    </row>
    <row r="9" spans="1:9" x14ac:dyDescent="0.2">
      <c r="A9" s="3" t="s">
        <v>58</v>
      </c>
      <c r="B9" s="6"/>
      <c r="C9" s="6" t="s">
        <v>12</v>
      </c>
      <c r="D9" s="6">
        <f>VLOOKUP($A9,Data!$M$8:$O$30,2,FALSE)</f>
        <v>-0.11051023592749822</v>
      </c>
      <c r="E9" s="20">
        <f>VLOOKUP($A9,Data!$M$8:$O$30,3,FALSE)</f>
        <v>-49079.614413393814</v>
      </c>
      <c r="F9" s="7">
        <f t="shared" si="0"/>
        <v>10.3128176183678</v>
      </c>
      <c r="G9" s="6">
        <f>VLOOKUP($A9,Data!$P$8:$R$30,2,FALSE)</f>
        <v>-0.5292225063332846</v>
      </c>
      <c r="H9" s="20">
        <f>VLOOKUP($A9,Data!$P$8:$R$30,3,FALSE)</f>
        <v>-1187720.8923179978</v>
      </c>
      <c r="I9" s="7">
        <f t="shared" si="1"/>
        <v>10.96782978672576</v>
      </c>
    </row>
    <row r="10" spans="1:9" x14ac:dyDescent="0.2">
      <c r="A10" s="3" t="s">
        <v>56</v>
      </c>
      <c r="B10" s="6"/>
      <c r="C10" s="6" t="s">
        <v>13</v>
      </c>
      <c r="D10" s="6">
        <f>VLOOKUP($A10,Data!$M$8:$O$30,2,FALSE)</f>
        <v>-0.10406930704750122</v>
      </c>
      <c r="E10" s="20">
        <f>VLOOKUP($A10,Data!$M$8:$O$30,3,FALSE)</f>
        <v>-46219.080244398472</v>
      </c>
      <c r="F10" s="7">
        <f t="shared" si="0"/>
        <v>9.7117499953119104</v>
      </c>
      <c r="G10" s="6">
        <f>VLOOKUP($A10,Data!$P$8:$R$30,2,FALSE)</f>
        <v>-0.31643247155713716</v>
      </c>
      <c r="H10" s="20">
        <f>VLOOKUP($A10,Data!$P$8:$R$30,3,FALSE)</f>
        <v>-710161.51614600176</v>
      </c>
      <c r="I10" s="7">
        <f t="shared" si="1"/>
        <v>6.5578796167938869</v>
      </c>
    </row>
    <row r="11" spans="1:9" x14ac:dyDescent="0.2">
      <c r="A11" s="3" t="s">
        <v>68</v>
      </c>
      <c r="B11" s="6"/>
      <c r="C11" s="6" t="s">
        <v>14</v>
      </c>
      <c r="D11" s="6">
        <f>VLOOKUP($A11,Data!$M$8:$O$30,2,FALSE)</f>
        <v>-3.6157489298953364E-4</v>
      </c>
      <c r="E11" s="20">
        <f>VLOOKUP($A11,Data!$M$8:$O$30,3,FALSE)</f>
        <v>-160.58201469348887</v>
      </c>
      <c r="F11" s="7">
        <f t="shared" si="0"/>
        <v>3.3742176871545931E-2</v>
      </c>
      <c r="G11" s="6">
        <f>VLOOKUP($A11,Data!$P$8:$R$30,2,FALSE)</f>
        <v>-9.9811839715975622E-3</v>
      </c>
      <c r="H11" s="20">
        <f>VLOOKUP($A11,Data!$P$8:$R$30,3,FALSE)</f>
        <v>-22400.522637013863</v>
      </c>
      <c r="I11" s="7">
        <f t="shared" si="1"/>
        <v>0.20685425423221915</v>
      </c>
    </row>
    <row r="12" spans="1:9" x14ac:dyDescent="0.2">
      <c r="B12" s="6" t="s">
        <v>15</v>
      </c>
      <c r="C12" s="6"/>
      <c r="D12" s="6"/>
      <c r="E12" s="8"/>
      <c r="F12" s="7"/>
      <c r="G12" s="7"/>
      <c r="H12" s="8"/>
      <c r="I12" s="7"/>
    </row>
    <row r="13" spans="1:9" x14ac:dyDescent="0.2">
      <c r="A13" s="3" t="s">
        <v>62</v>
      </c>
      <c r="B13" s="6"/>
      <c r="C13" s="6" t="s">
        <v>16</v>
      </c>
      <c r="D13" s="6">
        <f>VLOOKUP($A13,Data!$M$8:$O$30,2,FALSE)</f>
        <v>-6.8828550386260678E-3</v>
      </c>
      <c r="E13" s="20">
        <f>VLOOKUP($A13,Data!$M$8:$O$30,3,FALSE)</f>
        <v>-3056.8016484977534</v>
      </c>
      <c r="F13" s="7">
        <f>E13/E$29*100</f>
        <v>0.64230818178311555</v>
      </c>
      <c r="G13" s="6">
        <f>VLOOKUP($A13,Data!$P$8:$R$30,2,FALSE)</f>
        <v>-5.0462231000953178E-2</v>
      </c>
      <c r="H13" s="20">
        <f>VLOOKUP($A13,Data!$P$8:$R$30,3,FALSE)</f>
        <v>-113251.12843002216</v>
      </c>
      <c r="I13" s="7">
        <f>H13/H$29*100</f>
        <v>1.0458004972455595</v>
      </c>
    </row>
    <row r="14" spans="1:9" x14ac:dyDescent="0.2">
      <c r="A14" s="3" t="s">
        <v>53</v>
      </c>
      <c r="B14" s="6"/>
      <c r="C14" s="6" t="s">
        <v>17</v>
      </c>
      <c r="D14" s="6">
        <f>VLOOKUP($A14,Data!$M$8:$O$30,2,FALSE)</f>
        <v>-0.16178062567427859</v>
      </c>
      <c r="E14" s="20">
        <f>VLOOKUP($A14,Data!$M$8:$O$30,3,FALSE)</f>
        <v>-71849.731031797142</v>
      </c>
      <c r="F14" s="7">
        <f t="shared" ref="F14:F18" si="2">E14/E$29*100</f>
        <v>15.097371503747874</v>
      </c>
      <c r="G14" s="6">
        <f>VLOOKUP($A14,Data!$P$8:$R$30,2,FALSE)</f>
        <v>-0.7888613575161213</v>
      </c>
      <c r="H14" s="20">
        <f>VLOOKUP($A14,Data!$P$8:$R$30,3,FALSE)</f>
        <v>-1770421.9005269976</v>
      </c>
      <c r="I14" s="7">
        <f t="shared" ref="I14:I18" si="3">H14/H$29*100</f>
        <v>16.348694530223678</v>
      </c>
    </row>
    <row r="15" spans="1:9" x14ac:dyDescent="0.2">
      <c r="A15" s="3" t="s">
        <v>60</v>
      </c>
      <c r="B15" s="6"/>
      <c r="C15" s="6" t="s">
        <v>18</v>
      </c>
      <c r="D15" s="6">
        <f>VLOOKUP($A15,Data!$M$8:$O$30,2,FALSE)</f>
        <v>-9.0646833924190567E-2</v>
      </c>
      <c r="E15" s="20">
        <f>VLOOKUP($A15,Data!$M$8:$O$30,3,FALSE)</f>
        <v>-40257.914748394796</v>
      </c>
      <c r="F15" s="7">
        <f t="shared" si="2"/>
        <v>8.4591645117467422</v>
      </c>
      <c r="G15" s="6">
        <f>VLOOKUP($A15,Data!$P$8:$R$30,2,FALSE)</f>
        <v>-0.17034533089976753</v>
      </c>
      <c r="H15" s="20">
        <f>VLOOKUP($A15,Data!$P$8:$R$30,3,FALSE)</f>
        <v>-382301.78421599703</v>
      </c>
      <c r="I15" s="7">
        <f t="shared" si="3"/>
        <v>3.5303082766013905</v>
      </c>
    </row>
    <row r="16" spans="1:9" x14ac:dyDescent="0.2">
      <c r="A16" s="3" t="s">
        <v>64</v>
      </c>
      <c r="B16" s="6"/>
      <c r="C16" s="6" t="s">
        <v>19</v>
      </c>
      <c r="D16" s="6">
        <f>VLOOKUP($A16,Data!$M$8:$O$30,2,FALSE)</f>
        <v>-2.468824066366123E-2</v>
      </c>
      <c r="E16" s="20">
        <f>VLOOKUP($A16,Data!$M$8:$O$30,3,FALSE)</f>
        <v>-10964.498647098253</v>
      </c>
      <c r="F16" s="7">
        <f t="shared" si="2"/>
        <v>2.3039071552588783</v>
      </c>
      <c r="G16" s="6">
        <f>VLOOKUP($A16,Data!$P$8:$R$30,2,FALSE)</f>
        <v>-0.16954415081425894</v>
      </c>
      <c r="H16" s="20">
        <f>VLOOKUP($A16,Data!$P$8:$R$30,3,FALSE)</f>
        <v>-380503.71570099628</v>
      </c>
      <c r="I16" s="7">
        <f t="shared" si="3"/>
        <v>3.5137042835715877</v>
      </c>
    </row>
    <row r="17" spans="1:11" x14ac:dyDescent="0.2">
      <c r="A17" s="3" t="s">
        <v>61</v>
      </c>
      <c r="B17" s="6"/>
      <c r="C17" s="6" t="s">
        <v>20</v>
      </c>
      <c r="D17" s="6">
        <f>VLOOKUP($A17,Data!$M$8:$O$30,2,FALSE)</f>
        <v>-1.0224137084982902E-2</v>
      </c>
      <c r="E17" s="20">
        <f>VLOOKUP($A17,Data!$M$8:$O$30,3,FALSE)</f>
        <v>-4540.7260388969917</v>
      </c>
      <c r="F17" s="7">
        <f t="shared" si="2"/>
        <v>0.95411669496203444</v>
      </c>
      <c r="G17" s="6">
        <f>VLOOKUP($A17,Data!$P$8:$R$30,2,FALSE)</f>
        <v>-5.499786279788306E-2</v>
      </c>
      <c r="H17" s="20">
        <f>VLOOKUP($A17,Data!$P$8:$R$30,3,FALSE)</f>
        <v>-123430.33392602365</v>
      </c>
      <c r="I17" s="7">
        <f t="shared" si="3"/>
        <v>1.1397988380732262</v>
      </c>
    </row>
    <row r="18" spans="1:11" x14ac:dyDescent="0.2">
      <c r="A18" s="3" t="s">
        <v>55</v>
      </c>
      <c r="B18" s="6"/>
      <c r="C18" s="6" t="s">
        <v>21</v>
      </c>
      <c r="D18" s="6">
        <f>VLOOKUP($A18,Data!$M$8:$O$30,2,FALSE)</f>
        <v>-0.12892576078082038</v>
      </c>
      <c r="E18" s="20">
        <f>VLOOKUP($A18,Data!$M$8:$O$30,3,FALSE)</f>
        <v>-57258.285388400051</v>
      </c>
      <c r="F18" s="7">
        <f t="shared" si="2"/>
        <v>12.031354797886879</v>
      </c>
      <c r="G18" s="6">
        <f>VLOOKUP($A18,Data!$P$8:$R$30,2,FALSE)</f>
        <v>-0.82291001027072341</v>
      </c>
      <c r="H18" s="20">
        <f>VLOOKUP($A18,Data!$P$8:$R$30,3,FALSE)</f>
        <v>-1846836.4440280141</v>
      </c>
      <c r="I18" s="7">
        <f t="shared" si="3"/>
        <v>17.054333129132072</v>
      </c>
    </row>
    <row r="19" spans="1:11" x14ac:dyDescent="0.2">
      <c r="B19" s="6" t="s">
        <v>22</v>
      </c>
      <c r="C19" s="6"/>
      <c r="D19" s="6"/>
      <c r="E19" s="8"/>
      <c r="F19" s="7"/>
      <c r="G19" s="7"/>
      <c r="H19" s="8"/>
      <c r="I19" s="7"/>
    </row>
    <row r="20" spans="1:11" x14ac:dyDescent="0.2">
      <c r="A20" s="3" t="s">
        <v>72</v>
      </c>
      <c r="B20" s="6"/>
      <c r="C20" s="6" t="s">
        <v>23</v>
      </c>
      <c r="D20" s="6">
        <f>SUM(D21:D26)</f>
        <v>-2.8841228263121646E-2</v>
      </c>
      <c r="E20" s="20">
        <f>SUM(E21:E26)</f>
        <v>-12808.916300670604</v>
      </c>
      <c r="F20" s="7">
        <f>E20/E$29*100</f>
        <v>2.6914640482934469</v>
      </c>
      <c r="G20" s="6">
        <f>SUM(G21:G26)</f>
        <v>-8.0367421893034863E-2</v>
      </c>
      <c r="H20" s="20">
        <f>SUM(H21:H26)</f>
        <v>-180366.60365305579</v>
      </c>
      <c r="I20" s="7">
        <f>H20/H$29*100</f>
        <v>1.6655682499747571</v>
      </c>
    </row>
    <row r="21" spans="1:11" x14ac:dyDescent="0.2">
      <c r="A21" s="3" t="s">
        <v>65</v>
      </c>
      <c r="B21" s="6"/>
      <c r="C21" s="6" t="s">
        <v>24</v>
      </c>
      <c r="D21" s="6">
        <f>VLOOKUP($A21,Data!$M$8:$O$30,2,FALSE)</f>
        <v>-1.9176630014864002E-2</v>
      </c>
      <c r="E21" s="20">
        <f>VLOOKUP($A21,Data!$M$8:$O$30,3,FALSE)</f>
        <v>-8516.6916799934716</v>
      </c>
      <c r="F21" s="7">
        <f t="shared" ref="F21:F28" si="4">E21/E$29*100</f>
        <v>1.789563529734538</v>
      </c>
      <c r="G21" s="6">
        <f>VLOOKUP($A21,Data!$P$8:$R$30,2,FALSE)</f>
        <v>-0.14952242673238134</v>
      </c>
      <c r="H21" s="20">
        <f>VLOOKUP($A21,Data!$P$8:$R$30,3,FALSE)</f>
        <v>-335569.45892300404</v>
      </c>
      <c r="I21" s="7">
        <f t="shared" ref="I21:I28" si="5">H21/H$29*100</f>
        <v>3.0987656535267627</v>
      </c>
      <c r="K21" s="9"/>
    </row>
    <row r="22" spans="1:11" x14ac:dyDescent="0.2">
      <c r="A22" s="3" t="s">
        <v>59</v>
      </c>
      <c r="B22" s="6"/>
      <c r="C22" s="6" t="s">
        <v>25</v>
      </c>
      <c r="D22" s="6">
        <f>VLOOKUP($A22,Data!$M$8:$O$30,2,FALSE)</f>
        <v>1.0556511636609377E-2</v>
      </c>
      <c r="E22" s="20">
        <f>VLOOKUP($A22,Data!$M$8:$O$30,3,FALSE)</f>
        <v>4688.3396486023794</v>
      </c>
      <c r="F22" s="7">
        <f t="shared" si="4"/>
        <v>-0.98513389534299645</v>
      </c>
      <c r="G22" s="6">
        <f>VLOOKUP($A22,Data!$P$8:$R$30,2,FALSE)</f>
        <v>5.4335811112555393E-2</v>
      </c>
      <c r="H22" s="20">
        <f>VLOOKUP($A22,Data!$P$8:$R$30,3,FALSE)</f>
        <v>121944.50781498745</v>
      </c>
      <c r="I22" s="7">
        <f t="shared" si="5"/>
        <v>-1.1260782005194712</v>
      </c>
    </row>
    <row r="23" spans="1:11" x14ac:dyDescent="0.2">
      <c r="A23" s="3" t="s">
        <v>66</v>
      </c>
      <c r="B23" s="6"/>
      <c r="C23" s="6" t="s">
        <v>26</v>
      </c>
      <c r="D23" s="6">
        <f>VLOOKUP($A23,Data!$M$8:$O$30,2,FALSE)</f>
        <v>-2.2091897101108992E-2</v>
      </c>
      <c r="E23" s="20">
        <f>VLOOKUP($A23,Data!$M$8:$O$30,3,FALSE)</f>
        <v>-9811.4150447941029</v>
      </c>
      <c r="F23" s="7">
        <f t="shared" si="4"/>
        <v>2.0616163175776423</v>
      </c>
      <c r="G23" s="6">
        <f>VLOOKUP($A23,Data!$P$8:$R$30,2,FALSE)</f>
        <v>-6.5908037907279147E-3</v>
      </c>
      <c r="H23" s="20">
        <f>VLOOKUP($A23,Data!$P$8:$R$30,3,FALSE)</f>
        <v>-14791.576823995456</v>
      </c>
      <c r="I23" s="7">
        <f t="shared" si="5"/>
        <v>0.13659058953340722</v>
      </c>
    </row>
    <row r="24" spans="1:11" x14ac:dyDescent="0.2">
      <c r="A24" s="3" t="s">
        <v>63</v>
      </c>
      <c r="B24" s="6"/>
      <c r="C24" s="6" t="s">
        <v>27</v>
      </c>
      <c r="D24" s="6">
        <f>VLOOKUP($A24,Data!$M$8:$O$30,2,FALSE)</f>
        <v>-6.0391986066705896E-3</v>
      </c>
      <c r="E24" s="20">
        <f>VLOOKUP($A24,Data!$M$8:$O$30,3,FALSE)</f>
        <v>-2682.1184163949852</v>
      </c>
      <c r="F24" s="7">
        <f t="shared" si="4"/>
        <v>0.5635781452186488</v>
      </c>
      <c r="G24" s="6">
        <f>VLOOKUP($A24,Data!$P$8:$R$30,2,FALSE)</f>
        <v>-1.103600386288763E-2</v>
      </c>
      <c r="H24" s="20">
        <f>VLOOKUP($A24,Data!$P$8:$R$30,3,FALSE)</f>
        <v>-24767.828652016986</v>
      </c>
      <c r="I24" s="7">
        <f t="shared" si="5"/>
        <v>0.22871478526571279</v>
      </c>
    </row>
    <row r="25" spans="1:11" x14ac:dyDescent="0.2">
      <c r="A25" s="3" t="s">
        <v>71</v>
      </c>
      <c r="B25" s="6"/>
      <c r="C25" s="6" t="s">
        <v>28</v>
      </c>
      <c r="D25" s="6">
        <f>VLOOKUP($A25,Data!$M$8:$O$30,2,FALSE)</f>
        <v>7.9015129169572318E-3</v>
      </c>
      <c r="E25" s="20">
        <f>VLOOKUP($A25,Data!$M$8:$O$30,3,FALSE)</f>
        <v>3509.2062196042662</v>
      </c>
      <c r="F25" s="7">
        <f t="shared" si="4"/>
        <v>-0.73736935712650087</v>
      </c>
      <c r="G25" s="6">
        <f>VLOOKUP($A25,Data!$P$8:$R$30,2,FALSE)</f>
        <v>4.1641027910124834E-2</v>
      </c>
      <c r="H25" s="20">
        <f>VLOOKUP($A25,Data!$P$8:$R$30,3,FALSE)</f>
        <v>93453.92199799107</v>
      </c>
      <c r="I25" s="7">
        <f t="shared" si="5"/>
        <v>-0.86298617461844274</v>
      </c>
    </row>
    <row r="26" spans="1:11" x14ac:dyDescent="0.2">
      <c r="A26" s="3" t="s">
        <v>70</v>
      </c>
      <c r="B26" s="6"/>
      <c r="C26" s="6" t="s">
        <v>29</v>
      </c>
      <c r="D26" s="6">
        <f>VLOOKUP($A26,Data!$M$8:$O$30,2,FALSE)</f>
        <v>8.4729059553282663E-6</v>
      </c>
      <c r="E26" s="20">
        <f>VLOOKUP($A26,Data!$M$8:$O$30,3,FALSE)</f>
        <v>3.7629723053100861</v>
      </c>
      <c r="F26" s="7">
        <f t="shared" si="4"/>
        <v>-7.906917678848262E-4</v>
      </c>
      <c r="G26" s="6">
        <f>VLOOKUP($A26,Data!$P$8:$R$30,2,FALSE)</f>
        <v>-9.1950265297182053E-3</v>
      </c>
      <c r="H26" s="20">
        <f>VLOOKUP($A26,Data!$P$8:$R$30,3,FALSE)</f>
        <v>-20636.169067017818</v>
      </c>
      <c r="I26" s="7">
        <f t="shared" si="5"/>
        <v>0.19056159678678836</v>
      </c>
    </row>
    <row r="27" spans="1:11" x14ac:dyDescent="0.2">
      <c r="A27" s="3" t="s">
        <v>67</v>
      </c>
      <c r="B27" s="6"/>
      <c r="C27" s="6" t="s">
        <v>30</v>
      </c>
      <c r="D27" s="6">
        <f>VLOOKUP($A27,Data!$M$8:$O$30,2,FALSE)</f>
        <v>-1.4803591451745498E-2</v>
      </c>
      <c r="E27" s="20">
        <f>VLOOKUP($A27,Data!$M$8:$O$30,3,FALSE)</f>
        <v>-6574.5453738941251</v>
      </c>
      <c r="F27" s="7">
        <f t="shared" si="4"/>
        <v>1.3814714759892386</v>
      </c>
      <c r="G27" s="6">
        <f>VLOOKUP($A27,Data!$P$8:$R$30,2,FALSE)</f>
        <v>-6.1595713650714111E-2</v>
      </c>
      <c r="H27" s="20">
        <f>VLOOKUP($A27,Data!$P$8:$R$30,3,FALSE)</f>
        <v>-138237.72629601194</v>
      </c>
      <c r="I27" s="7">
        <f t="shared" si="5"/>
        <v>1.2765354738853134</v>
      </c>
    </row>
    <row r="28" spans="1:11" x14ac:dyDescent="0.2">
      <c r="A28" s="3" t="s">
        <v>69</v>
      </c>
      <c r="B28" s="6"/>
      <c r="C28" s="6" t="s">
        <v>31</v>
      </c>
      <c r="D28" s="6">
        <f>VLOOKUP($A28,Data!$M$8:$O$30,2,FALSE)</f>
        <v>-3.3082539533788565E-3</v>
      </c>
      <c r="E28" s="20">
        <f>VLOOKUP($A28,Data!$M$8:$O$30,3,FALSE)</f>
        <v>-1469.2560109992314</v>
      </c>
      <c r="F28" s="7">
        <f t="shared" si="4"/>
        <v>0.30872633082444606</v>
      </c>
      <c r="G28" s="6">
        <f>VLOOKUP($A28,Data!$P$8:$R$30,2,FALSE)</f>
        <v>-1.6793947293228275E-2</v>
      </c>
      <c r="H28" s="20">
        <f>VLOOKUP($A28,Data!$P$8:$R$30,3,FALSE)</f>
        <v>-37690.237709000488</v>
      </c>
      <c r="I28" s="7">
        <f t="shared" si="5"/>
        <v>0.34804482642953505</v>
      </c>
    </row>
    <row r="29" spans="1:11" ht="15.75" customHeight="1" thickBot="1" x14ac:dyDescent="0.25">
      <c r="B29" s="23" t="s">
        <v>32</v>
      </c>
      <c r="C29" s="23"/>
      <c r="D29" s="10"/>
      <c r="E29" s="11">
        <f>SUM(E6:E28)-E20</f>
        <v>-475908.87601832324</v>
      </c>
      <c r="F29" s="11">
        <f>SUM(F6:F28)-F20</f>
        <v>100</v>
      </c>
      <c r="G29" s="10"/>
      <c r="H29" s="11">
        <f>SUM(H6:H28)-H20</f>
        <v>-10829133.159556167</v>
      </c>
      <c r="I29" s="11">
        <f>SUM(I6:I28)-I20</f>
        <v>99.999999999999986</v>
      </c>
    </row>
  </sheetData>
  <mergeCells count="5">
    <mergeCell ref="D2:I2"/>
    <mergeCell ref="B3:C3"/>
    <mergeCell ref="D3:F3"/>
    <mergeCell ref="G3:I3"/>
    <mergeCell ref="B29:C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83D6-D6FC-46B5-9FAE-CAA81F5189E6}">
  <dimension ref="A1:K29"/>
  <sheetViews>
    <sheetView workbookViewId="0"/>
  </sheetViews>
  <sheetFormatPr defaultColWidth="9.1796875" defaultRowHeight="10" x14ac:dyDescent="0.2"/>
  <cols>
    <col min="1" max="1" width="9.1796875" style="3"/>
    <col min="2" max="2" width="4.26953125" style="3" customWidth="1"/>
    <col min="3" max="3" width="13.6328125" style="3" customWidth="1"/>
    <col min="4" max="9" width="10.54296875" style="3" customWidth="1"/>
    <col min="10" max="10" width="9.1796875" style="3"/>
    <col min="11" max="11" width="10.81640625" style="3" bestFit="1" customWidth="1"/>
    <col min="12" max="16384" width="9.1796875" style="3"/>
  </cols>
  <sheetData>
    <row r="1" spans="1:9" ht="11" thickBot="1" x14ac:dyDescent="0.25">
      <c r="B1" s="1" t="s">
        <v>0</v>
      </c>
      <c r="C1" s="2"/>
      <c r="D1" s="2"/>
      <c r="E1" s="2"/>
      <c r="F1" s="2"/>
      <c r="G1" s="2"/>
    </row>
    <row r="2" spans="1:9" ht="30" customHeight="1" x14ac:dyDescent="0.2">
      <c r="B2" s="4"/>
      <c r="C2" s="4"/>
      <c r="D2" s="21" t="s">
        <v>1</v>
      </c>
      <c r="E2" s="21"/>
      <c r="F2" s="21"/>
      <c r="G2" s="21"/>
      <c r="H2" s="21"/>
      <c r="I2" s="21"/>
    </row>
    <row r="3" spans="1:9" x14ac:dyDescent="0.2">
      <c r="B3" s="22" t="s">
        <v>2</v>
      </c>
      <c r="C3" s="22"/>
      <c r="D3" s="22" t="s">
        <v>3</v>
      </c>
      <c r="E3" s="22"/>
      <c r="F3" s="22"/>
      <c r="G3" s="22" t="s">
        <v>4</v>
      </c>
      <c r="H3" s="22"/>
      <c r="I3" s="22"/>
    </row>
    <row r="4" spans="1:9" ht="20" x14ac:dyDescent="0.2">
      <c r="B4" s="5"/>
      <c r="C4" s="5"/>
      <c r="D4" s="5" t="s">
        <v>5</v>
      </c>
      <c r="E4" s="5" t="s">
        <v>6</v>
      </c>
      <c r="F4" s="5" t="s">
        <v>7</v>
      </c>
      <c r="G4" s="5" t="s">
        <v>5</v>
      </c>
      <c r="H4" s="5" t="s">
        <v>6</v>
      </c>
      <c r="I4" s="5" t="s">
        <v>7</v>
      </c>
    </row>
    <row r="5" spans="1:9" x14ac:dyDescent="0.2">
      <c r="B5" s="2" t="s">
        <v>8</v>
      </c>
      <c r="C5" s="2"/>
      <c r="D5" s="2"/>
    </row>
    <row r="6" spans="1:9" x14ac:dyDescent="0.2">
      <c r="A6" s="3" t="s">
        <v>50</v>
      </c>
      <c r="B6" s="6"/>
      <c r="C6" s="6" t="s">
        <v>9</v>
      </c>
      <c r="D6" s="6">
        <f>VLOOKUP($A6,Data!$G$8:$I$30,2,FALSE)</f>
        <v>-0.25483553237542467</v>
      </c>
      <c r="E6" s="20">
        <f>VLOOKUP($A6,Data!$G$8:$I$30,3,FALSE)</f>
        <v>-164882.11876330184</v>
      </c>
      <c r="F6" s="7">
        <f>E6/E$29*100</f>
        <v>47.013013865703648</v>
      </c>
      <c r="G6" s="6">
        <f>VLOOKUP($A6,Data!$J$8:$L$30,2,FALSE)</f>
        <v>-3.5966075389080734</v>
      </c>
      <c r="H6" s="20">
        <f>VLOOKUP($A6,Data!$J$8:$L$30,3,FALSE)</f>
        <v>-5940599.4896239918</v>
      </c>
      <c r="I6" s="7">
        <f>H6/H$29*100</f>
        <v>48.696685984687626</v>
      </c>
    </row>
    <row r="7" spans="1:9" x14ac:dyDescent="0.2">
      <c r="A7" s="3" t="s">
        <v>57</v>
      </c>
      <c r="B7" s="6"/>
      <c r="C7" s="6" t="s">
        <v>10</v>
      </c>
      <c r="D7" s="6">
        <f>VLOOKUP($A7,Data!$G$8:$I$30,2,FALSE)</f>
        <v>-1.954761889353044E-2</v>
      </c>
      <c r="E7" s="20">
        <f>VLOOKUP($A7,Data!$G$8:$I$30,3,FALSE)</f>
        <v>-12647.580146690983</v>
      </c>
      <c r="F7" s="7">
        <f t="shared" ref="F7:F11" si="0">E7/E$29*100</f>
        <v>3.6062179772056822</v>
      </c>
      <c r="G7" s="6">
        <f>VLOOKUP($A7,Data!$J$8:$L$30,2,FALSE)</f>
        <v>-0.25078601120249666</v>
      </c>
      <c r="H7" s="20">
        <f>VLOOKUP($A7,Data!$J$8:$L$30,3,FALSE)</f>
        <v>-414229.02944998443</v>
      </c>
      <c r="I7" s="7">
        <f t="shared" ref="I7:I11" si="1">H7/H$29*100</f>
        <v>3.3955463599422977</v>
      </c>
    </row>
    <row r="8" spans="1:9" x14ac:dyDescent="0.2">
      <c r="A8" s="3" t="s">
        <v>52</v>
      </c>
      <c r="B8" s="6"/>
      <c r="C8" s="6" t="s">
        <v>11</v>
      </c>
      <c r="D8" s="6">
        <f>VLOOKUP($A8,Data!$G$8:$I$30,2,FALSE)</f>
        <v>-0.17790347661074415</v>
      </c>
      <c r="E8" s="20">
        <f>VLOOKUP($A8,Data!$G$8:$I$30,3,FALSE)</f>
        <v>-115106.01322159175</v>
      </c>
      <c r="F8" s="7">
        <f t="shared" si="0"/>
        <v>32.820299958548361</v>
      </c>
      <c r="G8" s="6">
        <f>VLOOKUP($A8,Data!$J$8:$L$30,2,FALSE)</f>
        <v>-2.3199612593635397</v>
      </c>
      <c r="H8" s="20">
        <f>VLOOKUP($A8,Data!$J$8:$L$30,3,FALSE)</f>
        <v>-3831933.4328890024</v>
      </c>
      <c r="I8" s="7">
        <f t="shared" si="1"/>
        <v>31.411385235033368</v>
      </c>
    </row>
    <row r="9" spans="1:9" x14ac:dyDescent="0.2">
      <c r="A9" s="3" t="s">
        <v>58</v>
      </c>
      <c r="B9" s="6"/>
      <c r="C9" s="6" t="s">
        <v>12</v>
      </c>
      <c r="D9" s="6">
        <f>VLOOKUP($A9,Data!$G$8:$I$30,2,FALSE)</f>
        <v>-1.3936042551203497E-2</v>
      </c>
      <c r="E9" s="20">
        <f>VLOOKUP($A9,Data!$G$8:$I$30,3,FALSE)</f>
        <v>-9016.8125363021536</v>
      </c>
      <c r="F9" s="7">
        <f t="shared" si="0"/>
        <v>2.5709733473413712</v>
      </c>
      <c r="G9" s="6">
        <f>VLOOKUP($A9,Data!$J$8:$L$30,2,FALSE)</f>
        <v>-0.18693450606202805</v>
      </c>
      <c r="H9" s="20">
        <f>VLOOKUP($A9,Data!$J$8:$L$30,3,FALSE)</f>
        <v>-308764.02812700119</v>
      </c>
      <c r="I9" s="7">
        <f t="shared" si="1"/>
        <v>2.5310214814733318</v>
      </c>
    </row>
    <row r="10" spans="1:9" x14ac:dyDescent="0.2">
      <c r="A10" s="3" t="s">
        <v>56</v>
      </c>
      <c r="B10" s="6"/>
      <c r="C10" s="6" t="s">
        <v>13</v>
      </c>
      <c r="D10" s="6">
        <f>VLOOKUP($A10,Data!$G$8:$I$30,2,FALSE)</f>
        <v>-2.5241221018719034E-2</v>
      </c>
      <c r="E10" s="20">
        <f>VLOOKUP($A10,Data!$G$8:$I$30,3,FALSE)</f>
        <v>-16331.419574598272</v>
      </c>
      <c r="F10" s="7">
        <f t="shared" si="0"/>
        <v>4.6565950308378801</v>
      </c>
      <c r="G10" s="6">
        <f>VLOOKUP($A10,Data!$J$8:$L$30,2,FALSE)</f>
        <v>-0.33241132868038886</v>
      </c>
      <c r="H10" s="20">
        <f>VLOOKUP($A10,Data!$J$8:$L$30,3,FALSE)</f>
        <v>-549051.44588099117</v>
      </c>
      <c r="I10" s="7">
        <f t="shared" si="1"/>
        <v>4.5007218372834039</v>
      </c>
    </row>
    <row r="11" spans="1:9" x14ac:dyDescent="0.2">
      <c r="A11" s="3" t="s">
        <v>68</v>
      </c>
      <c r="B11" s="6"/>
      <c r="C11" s="6" t="s">
        <v>14</v>
      </c>
      <c r="D11" s="6">
        <f>VLOOKUP($A11,Data!$G$8:$I$30,2,FALSE)</f>
        <v>-1.9758243530713098E-3</v>
      </c>
      <c r="E11" s="20">
        <f>VLOOKUP($A11,Data!$G$8:$I$30,3,FALSE)</f>
        <v>-1278.3857203970683</v>
      </c>
      <c r="F11" s="7">
        <f t="shared" si="0"/>
        <v>0.36450747994707161</v>
      </c>
      <c r="G11" s="6">
        <f>VLOOKUP($A11,Data!$J$8:$L$30,2,FALSE)</f>
        <v>-2.5679867999149147E-2</v>
      </c>
      <c r="H11" s="20">
        <f>VLOOKUP($A11,Data!$J$8:$L$30,3,FALSE)</f>
        <v>-42416.029294003012</v>
      </c>
      <c r="I11" s="7">
        <f t="shared" si="1"/>
        <v>0.34769555881608721</v>
      </c>
    </row>
    <row r="12" spans="1:9" x14ac:dyDescent="0.2">
      <c r="B12" s="6" t="s">
        <v>15</v>
      </c>
      <c r="C12" s="6"/>
      <c r="D12" s="6"/>
      <c r="E12" s="8"/>
      <c r="F12" s="7"/>
      <c r="G12" s="7"/>
      <c r="H12" s="8"/>
      <c r="I12" s="7"/>
    </row>
    <row r="13" spans="1:9" x14ac:dyDescent="0.2">
      <c r="A13" s="3" t="s">
        <v>62</v>
      </c>
      <c r="B13" s="6"/>
      <c r="C13" s="6" t="s">
        <v>16</v>
      </c>
      <c r="D13" s="6">
        <f>VLOOKUP($A13,Data!$G$8:$I$30,2,FALSE)</f>
        <v>-7.5437118211711526E-3</v>
      </c>
      <c r="E13" s="20">
        <f>VLOOKUP($A13,Data!$G$8:$I$30,3,FALSE)</f>
        <v>-4880.8860240967533</v>
      </c>
      <c r="F13" s="7">
        <f t="shared" ref="F13:F18" si="2">E13/E$29*100</f>
        <v>1.3916922225944393</v>
      </c>
      <c r="G13" s="6">
        <f>VLOOKUP($A13,Data!$J$8:$L$30,2,FALSE)</f>
        <v>-0.10376857346160594</v>
      </c>
      <c r="H13" s="20">
        <f>VLOOKUP($A13,Data!$J$8:$L$30,3,FALSE)</f>
        <v>-171396.94222299795</v>
      </c>
      <c r="I13" s="7">
        <f t="shared" ref="I13:I18" si="3">H13/H$29*100</f>
        <v>1.404986666538812</v>
      </c>
    </row>
    <row r="14" spans="1:9" x14ac:dyDescent="0.2">
      <c r="A14" s="3" t="s">
        <v>53</v>
      </c>
      <c r="B14" s="6"/>
      <c r="C14" s="6" t="s">
        <v>17</v>
      </c>
      <c r="D14" s="6">
        <f>VLOOKUP($A14,Data!$G$8:$I$30,2,FALSE)</f>
        <v>2.5026204906263491E-3</v>
      </c>
      <c r="E14" s="20">
        <f>VLOOKUP($A14,Data!$G$8:$I$30,3,FALSE)</f>
        <v>1619.2301171997769</v>
      </c>
      <c r="F14" s="7">
        <f t="shared" si="2"/>
        <v>-0.46169280527599171</v>
      </c>
      <c r="G14" s="6">
        <f>VLOOKUP($A14,Data!$J$8:$L$30,2,FALSE)</f>
        <v>3.4991851058285228E-2</v>
      </c>
      <c r="H14" s="20">
        <f>VLOOKUP($A14,Data!$J$8:$L$30,3,FALSE)</f>
        <v>57796.846136000109</v>
      </c>
      <c r="I14" s="7">
        <f t="shared" si="3"/>
        <v>-0.47377623623777532</v>
      </c>
    </row>
    <row r="15" spans="1:9" x14ac:dyDescent="0.2">
      <c r="A15" s="3" t="s">
        <v>60</v>
      </c>
      <c r="B15" s="6"/>
      <c r="C15" s="6" t="s">
        <v>18</v>
      </c>
      <c r="D15" s="6">
        <f>VLOOKUP($A15,Data!$G$8:$I$30,2,FALSE)</f>
        <v>-4.0026828585673696E-3</v>
      </c>
      <c r="E15" s="20">
        <f>VLOOKUP($A15,Data!$G$8:$I$30,3,FALSE)</f>
        <v>-2589.7912442047755</v>
      </c>
      <c r="F15" s="7">
        <f t="shared" si="2"/>
        <v>0.73842993155529513</v>
      </c>
      <c r="G15" s="6">
        <f>VLOOKUP($A15,Data!$J$8:$L$30,2,FALSE)</f>
        <v>-5.3850455987515672E-2</v>
      </c>
      <c r="H15" s="20">
        <f>VLOOKUP($A15,Data!$J$8:$L$30,3,FALSE)</f>
        <v>-88946.038146985986</v>
      </c>
      <c r="I15" s="7">
        <f t="shared" si="3"/>
        <v>0.72911451054579957</v>
      </c>
    </row>
    <row r="16" spans="1:9" x14ac:dyDescent="0.2">
      <c r="A16" s="3" t="s">
        <v>64</v>
      </c>
      <c r="B16" s="6"/>
      <c r="C16" s="6" t="s">
        <v>19</v>
      </c>
      <c r="D16" s="6">
        <f>VLOOKUP($A16,Data!$G$8:$I$30,2,FALSE)</f>
        <v>2.4084491057954878E-3</v>
      </c>
      <c r="E16" s="20">
        <f>VLOOKUP($A16,Data!$G$8:$I$30,3,FALSE)</f>
        <v>1558.2999269980746</v>
      </c>
      <c r="F16" s="7">
        <f t="shared" si="2"/>
        <v>-0.44431971534800041</v>
      </c>
      <c r="G16" s="6">
        <f>VLOOKUP($A16,Data!$J$8:$L$30,2,FALSE)</f>
        <v>3.357320548012957E-2</v>
      </c>
      <c r="H16" s="20">
        <f>VLOOKUP($A16,Data!$J$8:$L$30,3,FALSE)</f>
        <v>55453.636567989408</v>
      </c>
      <c r="I16" s="7">
        <f t="shared" si="3"/>
        <v>-0.45456831947297166</v>
      </c>
    </row>
    <row r="17" spans="1:11" x14ac:dyDescent="0.2">
      <c r="A17" s="3" t="s">
        <v>61</v>
      </c>
      <c r="B17" s="6"/>
      <c r="C17" s="6" t="s">
        <v>20</v>
      </c>
      <c r="D17" s="6">
        <f>VLOOKUP($A17,Data!$G$8:$I$30,2,FALSE)</f>
        <v>-9.7681151841853449E-3</v>
      </c>
      <c r="E17" s="20">
        <f>VLOOKUP($A17,Data!$G$8:$I$30,3,FALSE)</f>
        <v>-6320.1058065942561</v>
      </c>
      <c r="F17" s="7">
        <f t="shared" si="2"/>
        <v>1.8020584897060539</v>
      </c>
      <c r="G17" s="6">
        <f>VLOOKUP($A17,Data!$J$8:$L$30,2,FALSE)</f>
        <v>-0.13670387095713946</v>
      </c>
      <c r="H17" s="20">
        <f>VLOOKUP($A17,Data!$J$8:$L$30,3,FALSE)</f>
        <v>-225796.93148398405</v>
      </c>
      <c r="I17" s="7">
        <f t="shared" si="3"/>
        <v>1.8509179566787388</v>
      </c>
    </row>
    <row r="18" spans="1:11" x14ac:dyDescent="0.2">
      <c r="A18" s="3" t="s">
        <v>55</v>
      </c>
      <c r="B18" s="6"/>
      <c r="C18" s="6" t="s">
        <v>21</v>
      </c>
      <c r="D18" s="6">
        <f>VLOOKUP($A18,Data!$G$8:$I$30,2,FALSE)</f>
        <v>-2.9480229662764801E-3</v>
      </c>
      <c r="E18" s="20">
        <f>VLOOKUP($A18,Data!$G$8:$I$30,3,FALSE)</f>
        <v>-1907.4116874975289</v>
      </c>
      <c r="F18" s="7">
        <f t="shared" si="2"/>
        <v>0.54386232287964309</v>
      </c>
      <c r="G18" s="6">
        <f>VLOOKUP($A18,Data!$J$8:$L$30,2,FALSE)</f>
        <v>-4.2707263171476946E-2</v>
      </c>
      <c r="H18" s="20">
        <f>VLOOKUP($A18,Data!$J$8:$L$30,3,FALSE)</f>
        <v>-70540.569982995294</v>
      </c>
      <c r="I18" s="7">
        <f t="shared" si="3"/>
        <v>0.57823995568841602</v>
      </c>
    </row>
    <row r="19" spans="1:11" x14ac:dyDescent="0.2">
      <c r="B19" s="6" t="s">
        <v>22</v>
      </c>
      <c r="C19" s="6"/>
      <c r="D19" s="6"/>
      <c r="E19" s="8"/>
      <c r="F19" s="7"/>
      <c r="G19" s="7"/>
      <c r="H19" s="8"/>
      <c r="I19" s="7"/>
    </row>
    <row r="20" spans="1:11" x14ac:dyDescent="0.2">
      <c r="A20" s="3" t="s">
        <v>72</v>
      </c>
      <c r="B20" s="6"/>
      <c r="C20" s="6" t="s">
        <v>23</v>
      </c>
      <c r="D20" s="6">
        <f>SUM(D21:D26)</f>
        <v>-2.3407076314644341E-2</v>
      </c>
      <c r="E20" s="20">
        <f>SUM(E21:E26)</f>
        <v>-15144.702549278574</v>
      </c>
      <c r="F20" s="7">
        <f t="shared" ref="F20:F28" si="4">E20/E$29*100</f>
        <v>4.3182251434026453</v>
      </c>
      <c r="G20" s="6">
        <f>SUM(G21:G26)</f>
        <v>-0.32584577077968563</v>
      </c>
      <c r="H20" s="20">
        <f>SUM(H21:H26)</f>
        <v>-538206.96271398559</v>
      </c>
      <c r="I20" s="7">
        <f t="shared" ref="I20:I28" si="5">H20/H$29*100</f>
        <v>4.4118267026471969</v>
      </c>
    </row>
    <row r="21" spans="1:11" x14ac:dyDescent="0.2">
      <c r="A21" s="3" t="s">
        <v>65</v>
      </c>
      <c r="B21" s="6"/>
      <c r="C21" s="6" t="s">
        <v>24</v>
      </c>
      <c r="D21" s="6">
        <f>VLOOKUP($A21,Data!$G$8:$I$30,2,FALSE)</f>
        <v>-1.6988571920509869E-3</v>
      </c>
      <c r="E21" s="20">
        <f>VLOOKUP($A21,Data!$G$8:$I$30,3,FALSE)</f>
        <v>-1099.1841313909845</v>
      </c>
      <c r="F21" s="7">
        <f t="shared" si="4"/>
        <v>0.31341154030310414</v>
      </c>
      <c r="G21" s="6">
        <f>VLOOKUP($A21,Data!$J$8:$L$30,2,FALSE)</f>
        <v>-2.3976359371668792E-2</v>
      </c>
      <c r="H21" s="20">
        <f>VLOOKUP($A21,Data!$J$8:$L$30,3,FALSE)</f>
        <v>-39602.304867997875</v>
      </c>
      <c r="I21" s="7">
        <f t="shared" si="5"/>
        <v>0.32463070567122554</v>
      </c>
      <c r="K21" s="9"/>
    </row>
    <row r="22" spans="1:11" x14ac:dyDescent="0.2">
      <c r="A22" s="3" t="s">
        <v>59</v>
      </c>
      <c r="B22" s="6"/>
      <c r="C22" s="6" t="s">
        <v>25</v>
      </c>
      <c r="D22" s="6">
        <f>VLOOKUP($A22,Data!$G$8:$I$30,2,FALSE)</f>
        <v>-1.4751224832848639E-2</v>
      </c>
      <c r="E22" s="20">
        <f>VLOOKUP($A22,Data!$G$8:$I$30,3,FALSE)</f>
        <v>-9544.2467623030316</v>
      </c>
      <c r="F22" s="7">
        <f t="shared" si="4"/>
        <v>2.7213612290972002</v>
      </c>
      <c r="G22" s="6">
        <f>VLOOKUP($A22,Data!$J$8:$L$30,2,FALSE)</f>
        <v>-0.20088957678631394</v>
      </c>
      <c r="H22" s="20">
        <f>VLOOKUP($A22,Data!$J$8:$L$30,3,FALSE)</f>
        <v>-331813.93978000531</v>
      </c>
      <c r="I22" s="7">
        <f t="shared" si="5"/>
        <v>2.7199677842331194</v>
      </c>
    </row>
    <row r="23" spans="1:11" x14ac:dyDescent="0.2">
      <c r="A23" s="3" t="s">
        <v>66</v>
      </c>
      <c r="B23" s="6"/>
      <c r="C23" s="6" t="s">
        <v>26</v>
      </c>
      <c r="D23" s="6">
        <f>VLOOKUP($A23,Data!$G$8:$I$30,2,FALSE)</f>
        <v>8.2876949544774385E-4</v>
      </c>
      <c r="E23" s="20">
        <f>VLOOKUP($A23,Data!$G$8:$I$30,3,FALSE)</f>
        <v>536.22534150576939</v>
      </c>
      <c r="F23" s="7">
        <f t="shared" si="4"/>
        <v>-0.15289450186858805</v>
      </c>
      <c r="G23" s="6">
        <f>VLOOKUP($A23,Data!$J$8:$L$30,2,FALSE)</f>
        <v>7.2512612527620979E-3</v>
      </c>
      <c r="H23" s="20">
        <f>VLOOKUP($A23,Data!$J$8:$L$30,3,FALSE)</f>
        <v>11977.075183011721</v>
      </c>
      <c r="I23" s="7">
        <f t="shared" si="5"/>
        <v>-9.8179294904634798E-2</v>
      </c>
    </row>
    <row r="24" spans="1:11" x14ac:dyDescent="0.2">
      <c r="A24" s="3" t="s">
        <v>63</v>
      </c>
      <c r="B24" s="6"/>
      <c r="C24" s="6" t="s">
        <v>27</v>
      </c>
      <c r="D24" s="6">
        <f>VLOOKUP($A24,Data!$G$8:$I$30,2,FALSE)</f>
        <v>-6.3029541757935858E-3</v>
      </c>
      <c r="E24" s="20">
        <f>VLOOKUP($A24,Data!$G$8:$I$30,3,FALSE)</f>
        <v>-4078.0986438022637</v>
      </c>
      <c r="F24" s="7">
        <f t="shared" si="4"/>
        <v>1.162792603132508</v>
      </c>
      <c r="G24" s="6">
        <f>VLOOKUP($A24,Data!$J$8:$L$30,2,FALSE)</f>
        <v>-8.6604473539523885E-2</v>
      </c>
      <c r="H24" s="20">
        <f>VLOOKUP($A24,Data!$J$8:$L$30,3,FALSE)</f>
        <v>-143046.60315099228</v>
      </c>
      <c r="I24" s="7">
        <f t="shared" si="5"/>
        <v>1.1725913398112289</v>
      </c>
    </row>
    <row r="25" spans="1:11" x14ac:dyDescent="0.2">
      <c r="A25" s="3" t="s">
        <v>71</v>
      </c>
      <c r="B25" s="6"/>
      <c r="C25" s="6" t="s">
        <v>28</v>
      </c>
      <c r="D25" s="6">
        <f>VLOOKUP($A25,Data!$G$8:$I$30,2,FALSE)</f>
        <v>-5.4026006283957683E-5</v>
      </c>
      <c r="E25" s="20">
        <f>VLOOKUP($A25,Data!$G$8:$I$30,3,FALSE)</f>
        <v>-34.955574292894198</v>
      </c>
      <c r="F25" s="7">
        <f t="shared" si="4"/>
        <v>9.9669200713912495E-3</v>
      </c>
      <c r="G25" s="6">
        <f>VLOOKUP($A25,Data!$J$8:$L$30,2,FALSE)</f>
        <v>-1.5969240565932665E-3</v>
      </c>
      <c r="H25" s="20">
        <f>VLOOKUP($A25,Data!$J$8:$L$30,3,FALSE)</f>
        <v>-2637.6762359916484</v>
      </c>
      <c r="I25" s="7">
        <f t="shared" si="5"/>
        <v>2.1621738953737826E-2</v>
      </c>
    </row>
    <row r="26" spans="1:11" x14ac:dyDescent="0.2">
      <c r="A26" s="3" t="s">
        <v>70</v>
      </c>
      <c r="B26" s="6"/>
      <c r="C26" s="6" t="s">
        <v>29</v>
      </c>
      <c r="D26" s="6">
        <f>VLOOKUP($A26,Data!$G$8:$I$30,2,FALSE)</f>
        <v>-1.428783603114914E-3</v>
      </c>
      <c r="E26" s="20">
        <f>VLOOKUP($A26,Data!$G$8:$I$30,3,FALSE)</f>
        <v>-924.44277899517147</v>
      </c>
      <c r="F26" s="7">
        <f t="shared" si="4"/>
        <v>0.26358735266703026</v>
      </c>
      <c r="G26" s="6">
        <f>VLOOKUP($A26,Data!$J$8:$L$30,2,FALSE)</f>
        <v>-2.0029698278347854E-2</v>
      </c>
      <c r="H26" s="20">
        <f>VLOOKUP($A26,Data!$J$8:$L$30,3,FALSE)</f>
        <v>-33083.513862010252</v>
      </c>
      <c r="I26" s="7">
        <f t="shared" si="5"/>
        <v>0.27119442888252088</v>
      </c>
    </row>
    <row r="27" spans="1:11" x14ac:dyDescent="0.2">
      <c r="A27" s="3" t="s">
        <v>67</v>
      </c>
      <c r="B27" s="6"/>
      <c r="C27" s="6" t="s">
        <v>30</v>
      </c>
      <c r="D27" s="6">
        <f>VLOOKUP($A27,Data!$G$8:$I$30,2,FALSE)</f>
        <v>-3.9690270990638205E-3</v>
      </c>
      <c r="E27" s="20">
        <f>VLOOKUP($A27,Data!$G$8:$I$30,3,FALSE)</f>
        <v>-2568.0155016942763</v>
      </c>
      <c r="F27" s="7">
        <f t="shared" si="4"/>
        <v>0.73222099093601711</v>
      </c>
      <c r="G27" s="6">
        <f>VLOOKUP($A27,Data!$J$8:$L$30,2,FALSE)</f>
        <v>-5.3525543204716516E-2</v>
      </c>
      <c r="H27" s="20">
        <f>VLOOKUP($A27,Data!$J$8:$L$30,3,FALSE)</f>
        <v>-88409.372222002959</v>
      </c>
      <c r="I27" s="7">
        <f t="shared" si="5"/>
        <v>0.72471531614240203</v>
      </c>
    </row>
    <row r="28" spans="1:11" x14ac:dyDescent="0.2">
      <c r="A28" s="3" t="s">
        <v>69</v>
      </c>
      <c r="B28" s="6"/>
      <c r="C28" s="6" t="s">
        <v>31</v>
      </c>
      <c r="D28" s="6">
        <f>VLOOKUP($A28,Data!$G$8:$I$30,2,FALSE)</f>
        <v>-1.8858884088132151E-3</v>
      </c>
      <c r="E28" s="20">
        <f>VLOOKUP($A28,Data!$G$8:$I$30,3,FALSE)</f>
        <v>-1220.19591890421</v>
      </c>
      <c r="F28" s="7">
        <f t="shared" si="4"/>
        <v>0.34791575996587992</v>
      </c>
      <c r="G28" s="6">
        <f>VLOOKUP($A28,Data!$J$8:$L$30,2,FALSE)</f>
        <v>-2.5516749005432843E-2</v>
      </c>
      <c r="H28" s="20">
        <f>VLOOKUP($A28,Data!$J$8:$L$30,3,FALSE)</f>
        <v>-42146.601896007494</v>
      </c>
      <c r="I28" s="7">
        <f t="shared" si="5"/>
        <v>0.34548699023327406</v>
      </c>
    </row>
    <row r="29" spans="1:11" ht="15.75" customHeight="1" thickBot="1" x14ac:dyDescent="0.25">
      <c r="B29" s="23" t="s">
        <v>32</v>
      </c>
      <c r="C29" s="23"/>
      <c r="D29" s="10"/>
      <c r="E29" s="11">
        <f>SUM(E6:E28)-E20</f>
        <v>-350715.9086509546</v>
      </c>
      <c r="F29" s="11">
        <f>SUM(F6:F28)-F20</f>
        <v>99.999999999999986</v>
      </c>
      <c r="G29" s="10"/>
      <c r="H29" s="11">
        <f>SUM(H6:H28)-H20</f>
        <v>-12199186.391229942</v>
      </c>
      <c r="I29" s="11">
        <f>SUM(I6:I28)-I20</f>
        <v>100</v>
      </c>
    </row>
  </sheetData>
  <mergeCells count="5">
    <mergeCell ref="D2:I2"/>
    <mergeCell ref="B3:C3"/>
    <mergeCell ref="D3:F3"/>
    <mergeCell ref="G3:I3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Table 5</vt:lpstr>
      <vt:lpstr>Table 5 SSA</vt:lpstr>
      <vt:lpstr>Table 5 SouthAsia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2020-05-19T20:46:44Z</dcterms:created>
  <dcterms:modified xsi:type="dcterms:W3CDTF">2020-12-29T17:05:28Z</dcterms:modified>
</cp:coreProperties>
</file>