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124226"/>
  <mc:AlternateContent xmlns:mc="http://schemas.openxmlformats.org/markup-compatibility/2006">
    <mc:Choice Requires="x15">
      <x15ac:absPath xmlns:x15ac="http://schemas.microsoft.com/office/spreadsheetml/2010/11/ac" url="/Users/imozio/DocumentsPro/Aston - MSc Business Analytics/Term 1/S1 - Decision Models/Final Task/Final Submission/"/>
    </mc:Choice>
  </mc:AlternateContent>
  <xr:revisionPtr revIDLastSave="0" documentId="13_ncr:1_{7E5C9FEF-78C0-7445-ADC7-E3557E52A44E}" xr6:coauthVersionLast="47" xr6:coauthVersionMax="47" xr10:uidLastSave="{00000000-0000-0000-0000-000000000000}"/>
  <bookViews>
    <workbookView xWindow="0" yWindow="0" windowWidth="33600" windowHeight="21000" xr2:uid="{00000000-000D-0000-FFFF-FFFF00000000}"/>
  </bookViews>
  <sheets>
    <sheet name="Balanced Syndicate Model" sheetId="1" r:id="rId1"/>
    <sheet name="Index" sheetId="2" r:id="rId2"/>
    <sheet name="Model Considerations" sheetId="3" r:id="rId3"/>
  </sheets>
  <definedNames>
    <definedName name="_xlnm._FilterDatabase" localSheetId="0" hidden="1">'Balanced Syndicate Model'!$B$2:$F$49</definedName>
    <definedName name="OpenSolver_ChosenSolver" localSheetId="0" hidden="1">CBC</definedName>
    <definedName name="OpenSolver_DualsNewSheet" localSheetId="0" hidden="1">0</definedName>
    <definedName name="OpenSolver_LinearityCheck" localSheetId="0" hidden="1">1</definedName>
    <definedName name="OpenSolver_UpdateSensitivity" localSheetId="0" hidden="1">1</definedName>
    <definedName name="solver_adj" localSheetId="0" hidden="1">'Balanced Syndicate Model'!$Q$3:$Y$47</definedName>
    <definedName name="solver_cvg" localSheetId="0" hidden="1">0.0001</definedName>
    <definedName name="solver_drv" localSheetId="0" hidden="1">1</definedName>
    <definedName name="solver_eng" localSheetId="0" hidden="1">2</definedName>
    <definedName name="solver_est" localSheetId="0" hidden="1">1</definedName>
    <definedName name="solver_itr" localSheetId="0" hidden="1">100</definedName>
    <definedName name="solver_lhs1" localSheetId="0" hidden="1">'Balanced Syndicate Model'!$AE$15:$AM$15</definedName>
    <definedName name="solver_lhs10" localSheetId="0" hidden="1">'Balanced Syndicate Model'!$Q$48:$Y$48</definedName>
    <definedName name="solver_lhs11" localSheetId="0" hidden="1">'Balanced Syndicate Model'!$Z$3:$Z$47</definedName>
    <definedName name="solver_lhs2" localSheetId="0" hidden="1">'Balanced Syndicate Model'!$AE$20:$AM$20</definedName>
    <definedName name="solver_lhs3" localSheetId="0" hidden="1">'Balanced Syndicate Model'!$AE$25:$AM$25</definedName>
    <definedName name="solver_lhs4" localSheetId="0" hidden="1">'Balanced Syndicate Model'!$AE$30:$AM$30</definedName>
    <definedName name="solver_lhs5" localSheetId="0" hidden="1">'Balanced Syndicate Model'!$AE$35:$AM$35</definedName>
    <definedName name="solver_lhs6" localSheetId="0" hidden="1">'Balanced Syndicate Model'!$AE$40:$AM$40</definedName>
    <definedName name="solver_lhs7" localSheetId="0" hidden="1">'Balanced Syndicate Model'!$AE$5:$AM$5</definedName>
    <definedName name="solver_lhs8" localSheetId="0" hidden="1">'Balanced Syndicate Model'!$AE$10:$AM$10</definedName>
    <definedName name="solver_lhs9" localSheetId="0" hidden="1">'Balanced Syndicate Model'!$Q$3:$Y$47</definedName>
    <definedName name="solver_lin" localSheetId="0" hidden="1">1</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11</definedName>
    <definedName name="solver_nwt" localSheetId="0" hidden="1">1</definedName>
    <definedName name="solver_opt" localSheetId="0" hidden="1">'Balanced Syndicate Model'!$AN$46</definedName>
    <definedName name="solver_pre" localSheetId="0" hidden="1">0.000001</definedName>
    <definedName name="solver_rbv" localSheetId="0" hidden="1">1</definedName>
    <definedName name="solver_rel1" localSheetId="0" hidden="1">3</definedName>
    <definedName name="solver_rel10" localSheetId="0" hidden="1">2</definedName>
    <definedName name="solver_rel11" localSheetId="0" hidden="1">2</definedName>
    <definedName name="solver_rel2" localSheetId="0" hidden="1">3</definedName>
    <definedName name="solver_rel3" localSheetId="0" hidden="1">3</definedName>
    <definedName name="solver_rel4" localSheetId="0" hidden="1">3</definedName>
    <definedName name="solver_rel5" localSheetId="0" hidden="1">3</definedName>
    <definedName name="solver_rel6" localSheetId="0" hidden="1">3</definedName>
    <definedName name="solver_rel7" localSheetId="0" hidden="1">3</definedName>
    <definedName name="solver_rel8" localSheetId="0" hidden="1">3</definedName>
    <definedName name="solver_rel9" localSheetId="0" hidden="1">5</definedName>
    <definedName name="solver_rhs1" localSheetId="0" hidden="1">'Balanced Syndicate Model'!$AE$17:$AM$17</definedName>
    <definedName name="solver_rhs10" localSheetId="0" hidden="1">'Balanced Syndicate Model'!$Q$50:$Y$50</definedName>
    <definedName name="solver_rhs11" localSheetId="0" hidden="1">'Balanced Syndicate Model'!$AB$3:$AB$47</definedName>
    <definedName name="solver_rhs2" localSheetId="0" hidden="1">'Balanced Syndicate Model'!$AE$22:$AM$22</definedName>
    <definedName name="solver_rhs3" localSheetId="0" hidden="1">'Balanced Syndicate Model'!$AE$27:$AM$27</definedName>
    <definedName name="solver_rhs4" localSheetId="0" hidden="1">'Balanced Syndicate Model'!$AE$32:$AM$32</definedName>
    <definedName name="solver_rhs5" localSheetId="0" hidden="1">'Balanced Syndicate Model'!$AE$37:$AM$37</definedName>
    <definedName name="solver_rhs6" localSheetId="0" hidden="1">'Balanced Syndicate Model'!$AE$42:$AM$42</definedName>
    <definedName name="solver_rhs7" localSheetId="0" hidden="1">'Balanced Syndicate Model'!$AE$7:$AM$7</definedName>
    <definedName name="solver_rhs8" localSheetId="0" hidden="1">'Balanced Syndicate Model'!$AE$12:$AM$12</definedName>
    <definedName name="solver_rhs9" localSheetId="0" hidden="1">"binary"</definedName>
    <definedName name="solver_rlx" localSheetId="0" hidden="1">2</definedName>
    <definedName name="solver_rsd" localSheetId="0" hidden="1">0</definedName>
    <definedName name="solver_scl" localSheetId="0" hidden="1">2</definedName>
    <definedName name="solver_sho" localSheetId="0" hidden="1">2</definedName>
    <definedName name="solver_ssz" localSheetId="0" hidden="1">100</definedName>
    <definedName name="solver_tim" localSheetId="0" hidden="1">120</definedName>
    <definedName name="solver_tol" localSheetId="0" hidden="1">0.05</definedName>
    <definedName name="solver_typ" localSheetId="0" hidden="1">1</definedName>
    <definedName name="solver_val" localSheetId="0" hidden="1">0</definedName>
    <definedName name="solver_ver" localSheetId="0" hidden="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 i="2" l="1"/>
  <c r="C6" i="2"/>
  <c r="C5" i="2"/>
  <c r="B13" i="2" a="1"/>
  <c r="B13" i="2" s="1"/>
  <c r="C13" i="2" s="1"/>
  <c r="C9" i="2" l="1"/>
  <c r="C7" i="2"/>
  <c r="B14" i="2" a="1"/>
  <c r="B14" i="2" s="1"/>
  <c r="C14" i="2" s="1"/>
  <c r="I2" i="1"/>
  <c r="I7" i="1" s="1"/>
  <c r="J49" i="1"/>
  <c r="K49" i="1"/>
  <c r="L49" i="1"/>
  <c r="M49" i="1"/>
  <c r="N49" i="1"/>
  <c r="I49" i="1"/>
  <c r="R50" i="1" l="1"/>
  <c r="V50" i="1"/>
  <c r="Q50" i="1"/>
  <c r="S50" i="1"/>
  <c r="W50" i="1"/>
  <c r="T50" i="1"/>
  <c r="X50" i="1"/>
  <c r="U50" i="1"/>
  <c r="Y50" i="1"/>
  <c r="B15" i="2" a="1"/>
  <c r="B15" i="2" s="1"/>
  <c r="C15" i="2" s="1"/>
  <c r="AE19" i="1"/>
  <c r="AE14" i="1"/>
  <c r="B16" i="2" l="1" a="1"/>
  <c r="B16" i="2" s="1"/>
  <c r="C16" i="2" s="1"/>
  <c r="AE24" i="1"/>
  <c r="K2" i="1"/>
  <c r="K3" i="1" s="1"/>
  <c r="J2" i="1"/>
  <c r="J6" i="1" s="1"/>
  <c r="I3" i="1"/>
  <c r="I4" i="1"/>
  <c r="I5" i="1"/>
  <c r="I6"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B17" i="2" l="1" a="1"/>
  <c r="B17" i="2" s="1"/>
  <c r="C17" i="2" s="1"/>
  <c r="AE29" i="1"/>
  <c r="J45" i="1"/>
  <c r="J42" i="1"/>
  <c r="J40" i="1"/>
  <c r="J47" i="1"/>
  <c r="J5" i="1"/>
  <c r="L2" i="1"/>
  <c r="L5" i="1" s="1"/>
  <c r="J38" i="1"/>
  <c r="J36" i="1"/>
  <c r="J34" i="1"/>
  <c r="J32" i="1"/>
  <c r="J30" i="1"/>
  <c r="J28" i="1"/>
  <c r="J26" i="1"/>
  <c r="J24" i="1"/>
  <c r="J22" i="1"/>
  <c r="J20" i="1"/>
  <c r="J18" i="1"/>
  <c r="J16" i="1"/>
  <c r="J14" i="1"/>
  <c r="J12" i="1"/>
  <c r="J7" i="1"/>
  <c r="J4" i="1"/>
  <c r="J46" i="1"/>
  <c r="J43" i="1"/>
  <c r="J41" i="1"/>
  <c r="J9" i="1"/>
  <c r="J44" i="1"/>
  <c r="J39" i="1"/>
  <c r="J37" i="1"/>
  <c r="J35" i="1"/>
  <c r="J33" i="1"/>
  <c r="J31" i="1"/>
  <c r="J29" i="1"/>
  <c r="J27" i="1"/>
  <c r="J25" i="1"/>
  <c r="J23" i="1"/>
  <c r="J21" i="1"/>
  <c r="J19" i="1"/>
  <c r="J17" i="1"/>
  <c r="J15" i="1"/>
  <c r="J13" i="1"/>
  <c r="J11" i="1"/>
  <c r="AE15" i="1"/>
  <c r="K5" i="1"/>
  <c r="J3" i="1"/>
  <c r="K35" i="1"/>
  <c r="J10" i="1"/>
  <c r="J8" i="1"/>
  <c r="K23" i="1"/>
  <c r="K42" i="1"/>
  <c r="K33" i="1"/>
  <c r="K19" i="1"/>
  <c r="K40" i="1"/>
  <c r="K39" i="1"/>
  <c r="K31" i="1"/>
  <c r="K15" i="1"/>
  <c r="K37" i="1"/>
  <c r="K27" i="1"/>
  <c r="K11" i="1"/>
  <c r="K41" i="1"/>
  <c r="K36" i="1"/>
  <c r="K32" i="1"/>
  <c r="K28" i="1"/>
  <c r="K24" i="1"/>
  <c r="K20" i="1"/>
  <c r="K16" i="1"/>
  <c r="K12" i="1"/>
  <c r="K6" i="1"/>
  <c r="K17" i="1"/>
  <c r="K13" i="1"/>
  <c r="K9" i="1"/>
  <c r="K29" i="1"/>
  <c r="K25" i="1"/>
  <c r="K21" i="1"/>
  <c r="K47" i="1"/>
  <c r="K46" i="1"/>
  <c r="K45" i="1"/>
  <c r="K44" i="1"/>
  <c r="K43" i="1"/>
  <c r="K38" i="1"/>
  <c r="K34" i="1"/>
  <c r="K30" i="1"/>
  <c r="K26" i="1"/>
  <c r="K22" i="1"/>
  <c r="K18" i="1"/>
  <c r="K14" i="1"/>
  <c r="K10" i="1"/>
  <c r="AF15" i="1"/>
  <c r="AI15" i="1"/>
  <c r="AJ15" i="1"/>
  <c r="AM15" i="1"/>
  <c r="AL15" i="1"/>
  <c r="AH15" i="1"/>
  <c r="AG15" i="1"/>
  <c r="AK15" i="1"/>
  <c r="I48" i="1"/>
  <c r="K8" i="1"/>
  <c r="K4" i="1"/>
  <c r="K7" i="1"/>
  <c r="I50" i="1" l="1"/>
  <c r="AE17" i="1" s="1"/>
  <c r="B18" i="2" a="1"/>
  <c r="B18" i="2" s="1"/>
  <c r="B19" i="2" s="1" a="1"/>
  <c r="B19" i="2" s="1"/>
  <c r="L10" i="1"/>
  <c r="L18" i="1"/>
  <c r="L26" i="1"/>
  <c r="L36" i="1"/>
  <c r="L34" i="1"/>
  <c r="L37" i="1"/>
  <c r="L11" i="1"/>
  <c r="L19" i="1"/>
  <c r="L27" i="1"/>
  <c r="L35" i="1"/>
  <c r="L46" i="1"/>
  <c r="L40" i="1"/>
  <c r="L14" i="1"/>
  <c r="L22" i="1"/>
  <c r="L30" i="1"/>
  <c r="L6" i="1"/>
  <c r="L45" i="1"/>
  <c r="L42" i="1"/>
  <c r="L15" i="1"/>
  <c r="L23" i="1"/>
  <c r="L31" i="1"/>
  <c r="L41" i="1"/>
  <c r="L38" i="1"/>
  <c r="L8" i="1"/>
  <c r="L12" i="1"/>
  <c r="L16" i="1"/>
  <c r="L20" i="1"/>
  <c r="L24" i="1"/>
  <c r="L28" i="1"/>
  <c r="L32" i="1"/>
  <c r="L4" i="1"/>
  <c r="L43" i="1"/>
  <c r="L47" i="1"/>
  <c r="L7" i="1"/>
  <c r="L39" i="1"/>
  <c r="L9" i="1"/>
  <c r="L13" i="1"/>
  <c r="L17" i="1"/>
  <c r="L21" i="1"/>
  <c r="L25" i="1"/>
  <c r="L29" i="1"/>
  <c r="L33" i="1"/>
  <c r="AE34" i="1"/>
  <c r="M2" i="1"/>
  <c r="L3" i="1"/>
  <c r="L44" i="1"/>
  <c r="AM20" i="1"/>
  <c r="AE20" i="1"/>
  <c r="AH20" i="1"/>
  <c r="AL20" i="1"/>
  <c r="AF20" i="1"/>
  <c r="J48" i="1"/>
  <c r="AJ20" i="1"/>
  <c r="AG20" i="1"/>
  <c r="AK20" i="1"/>
  <c r="AI20" i="1"/>
  <c r="AM25" i="1"/>
  <c r="AL25" i="1"/>
  <c r="AI25" i="1"/>
  <c r="AH25" i="1"/>
  <c r="AK25" i="1"/>
  <c r="AG25" i="1"/>
  <c r="AE25" i="1"/>
  <c r="AJ25" i="1"/>
  <c r="AF25" i="1"/>
  <c r="K48" i="1"/>
  <c r="K50" i="1" s="1"/>
  <c r="AF46" i="1"/>
  <c r="AG46" i="1"/>
  <c r="AH46" i="1"/>
  <c r="AI46" i="1"/>
  <c r="AJ46" i="1"/>
  <c r="AK46" i="1"/>
  <c r="AL46" i="1"/>
  <c r="AM46" i="1"/>
  <c r="AE46" i="1"/>
  <c r="AF17" i="1" l="1"/>
  <c r="AH17" i="1"/>
  <c r="AJ17" i="1"/>
  <c r="AL17" i="1"/>
  <c r="AK17" i="1"/>
  <c r="AI17" i="1"/>
  <c r="AM17" i="1"/>
  <c r="AG17" i="1"/>
  <c r="J50" i="1"/>
  <c r="AJ22" i="1" s="1"/>
  <c r="C19" i="2"/>
  <c r="B20" i="2" a="1"/>
  <c r="B20" i="2" s="1"/>
  <c r="C18" i="2"/>
  <c r="AE30" i="1"/>
  <c r="AI30" i="1"/>
  <c r="AM30" i="1"/>
  <c r="AH30" i="1"/>
  <c r="AE39" i="1"/>
  <c r="N2" i="1"/>
  <c r="AF30" i="1"/>
  <c r="AK30" i="1"/>
  <c r="M6" i="1"/>
  <c r="M39" i="1"/>
  <c r="M43" i="1"/>
  <c r="M35" i="1"/>
  <c r="M3" i="1"/>
  <c r="M14" i="1"/>
  <c r="M33" i="1"/>
  <c r="M17" i="1"/>
  <c r="M27" i="1"/>
  <c r="M11" i="1"/>
  <c r="M34" i="1"/>
  <c r="M4" i="1"/>
  <c r="M32" i="1"/>
  <c r="M16" i="1"/>
  <c r="M45" i="1"/>
  <c r="M13" i="1"/>
  <c r="M23" i="1"/>
  <c r="M26" i="1"/>
  <c r="M44" i="1"/>
  <c r="M12" i="1"/>
  <c r="M41" i="1"/>
  <c r="M9" i="1"/>
  <c r="M46" i="1"/>
  <c r="M40" i="1"/>
  <c r="M8" i="1"/>
  <c r="M47" i="1"/>
  <c r="M42" i="1"/>
  <c r="M29" i="1"/>
  <c r="M5" i="1"/>
  <c r="M28" i="1"/>
  <c r="M30" i="1"/>
  <c r="M25" i="1"/>
  <c r="M19" i="1"/>
  <c r="M18" i="1"/>
  <c r="M24" i="1"/>
  <c r="M22" i="1"/>
  <c r="M37" i="1"/>
  <c r="M21" i="1"/>
  <c r="M31" i="1"/>
  <c r="M15" i="1"/>
  <c r="M38" i="1"/>
  <c r="M10" i="1"/>
  <c r="M36" i="1"/>
  <c r="M20" i="1"/>
  <c r="M7" i="1"/>
  <c r="AL30" i="1"/>
  <c r="AJ30" i="1"/>
  <c r="AM22" i="1"/>
  <c r="L48" i="1"/>
  <c r="AG30" i="1"/>
  <c r="AK22" i="1"/>
  <c r="AH22" i="1"/>
  <c r="AI22" i="1"/>
  <c r="AI50" i="1"/>
  <c r="AI49" i="1"/>
  <c r="AH27" i="1"/>
  <c r="AL27" i="1"/>
  <c r="AG27" i="1"/>
  <c r="AK27" i="1"/>
  <c r="AI27" i="1"/>
  <c r="AM27" i="1"/>
  <c r="AF27" i="1"/>
  <c r="AJ27" i="1"/>
  <c r="AE27" i="1"/>
  <c r="AN46" i="1"/>
  <c r="Q48" i="1"/>
  <c r="H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3" i="1"/>
  <c r="AF22" i="1" l="1"/>
  <c r="L50" i="1"/>
  <c r="AK32" i="1" s="1"/>
  <c r="AE22" i="1"/>
  <c r="AG22" i="1"/>
  <c r="AL22" i="1"/>
  <c r="C20" i="2"/>
  <c r="B21" i="2" a="1"/>
  <c r="B21" i="2" s="1"/>
  <c r="AF35" i="1"/>
  <c r="N4" i="1"/>
  <c r="N10" i="1"/>
  <c r="N18" i="1"/>
  <c r="N26" i="1"/>
  <c r="N34" i="1"/>
  <c r="N12" i="1"/>
  <c r="N20" i="1"/>
  <c r="N28" i="1"/>
  <c r="N36" i="1"/>
  <c r="N7" i="1"/>
  <c r="N16" i="1"/>
  <c r="N24" i="1"/>
  <c r="N32" i="1"/>
  <c r="N43" i="1"/>
  <c r="N14" i="1"/>
  <c r="N22" i="1"/>
  <c r="N30" i="1"/>
  <c r="N38" i="1"/>
  <c r="N46" i="1"/>
  <c r="N37" i="1"/>
  <c r="N29" i="1"/>
  <c r="N21" i="1"/>
  <c r="N13" i="1"/>
  <c r="N3" i="1"/>
  <c r="N42" i="1"/>
  <c r="N33" i="1"/>
  <c r="N17" i="1"/>
  <c r="N45" i="1"/>
  <c r="N5" i="1"/>
  <c r="N39" i="1"/>
  <c r="N31" i="1"/>
  <c r="N23" i="1"/>
  <c r="N15" i="1"/>
  <c r="N6" i="1"/>
  <c r="N44" i="1"/>
  <c r="N35" i="1"/>
  <c r="N27" i="1"/>
  <c r="N19" i="1"/>
  <c r="N11" i="1"/>
  <c r="N47" i="1"/>
  <c r="N40" i="1"/>
  <c r="N8" i="1"/>
  <c r="N41" i="1"/>
  <c r="N9" i="1"/>
  <c r="N25" i="1"/>
  <c r="AJ35" i="1"/>
  <c r="AL35" i="1"/>
  <c r="AK35" i="1"/>
  <c r="AE35" i="1"/>
  <c r="AG35" i="1"/>
  <c r="M48" i="1"/>
  <c r="M50" i="1" s="1"/>
  <c r="AM35" i="1"/>
  <c r="AH35" i="1"/>
  <c r="AI35" i="1"/>
  <c r="AI51" i="1"/>
  <c r="AE5"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AI32" i="1" l="1"/>
  <c r="AJ32" i="1"/>
  <c r="AM32" i="1"/>
  <c r="AG32" i="1"/>
  <c r="AL32" i="1"/>
  <c r="AF32" i="1"/>
  <c r="AH32" i="1"/>
  <c r="AE32" i="1"/>
  <c r="C21" i="2"/>
  <c r="B22" i="2" a="1"/>
  <c r="B22" i="2" s="1"/>
  <c r="AJ40" i="1"/>
  <c r="AL40" i="1"/>
  <c r="AM40" i="1"/>
  <c r="AI40" i="1"/>
  <c r="AH40" i="1"/>
  <c r="AG40" i="1"/>
  <c r="AK40" i="1"/>
  <c r="AE40" i="1"/>
  <c r="AF40" i="1"/>
  <c r="AI37" i="1"/>
  <c r="AH37" i="1"/>
  <c r="AF37" i="1"/>
  <c r="AM37" i="1"/>
  <c r="AL37" i="1"/>
  <c r="AJ37" i="1"/>
  <c r="AG37" i="1"/>
  <c r="AE37" i="1"/>
  <c r="AK37" i="1"/>
  <c r="N48" i="1"/>
  <c r="N50" i="1" s="1"/>
  <c r="AL12" i="1"/>
  <c r="AK10" i="1"/>
  <c r="AF10" i="1"/>
  <c r="AI5" i="1"/>
  <c r="AF5" i="1"/>
  <c r="AJ10" i="1"/>
  <c r="AM5" i="1"/>
  <c r="AK5" i="1"/>
  <c r="AG5" i="1"/>
  <c r="AM10" i="1"/>
  <c r="AI10" i="1"/>
  <c r="AL5" i="1"/>
  <c r="AH5" i="1"/>
  <c r="AE10" i="1"/>
  <c r="AJ5" i="1"/>
  <c r="AL10" i="1"/>
  <c r="AH10" i="1"/>
  <c r="AG10" i="1"/>
  <c r="C22" i="2" l="1"/>
  <c r="B23" i="2" a="1"/>
  <c r="B23" i="2" s="1"/>
  <c r="AM42" i="1"/>
  <c r="AH42" i="1"/>
  <c r="AF42" i="1"/>
  <c r="AG42" i="1"/>
  <c r="AL42" i="1"/>
  <c r="AJ42" i="1"/>
  <c r="AK42" i="1"/>
  <c r="AI42" i="1"/>
  <c r="AE42" i="1"/>
  <c r="AI7" i="1"/>
  <c r="AG7" i="1"/>
  <c r="AJ7" i="1"/>
  <c r="AH12" i="1"/>
  <c r="AJ12" i="1"/>
  <c r="AI12" i="1"/>
  <c r="AK7" i="1"/>
  <c r="AM12" i="1"/>
  <c r="AL7" i="1"/>
  <c r="AF7" i="1"/>
  <c r="AF12" i="1"/>
  <c r="AE12" i="1"/>
  <c r="AE7" i="1"/>
  <c r="AG12" i="1"/>
  <c r="AH7" i="1"/>
  <c r="AM7" i="1"/>
  <c r="AK12" i="1"/>
  <c r="Z5" i="1"/>
  <c r="Z13" i="1"/>
  <c r="Z21" i="1"/>
  <c r="Z29" i="1"/>
  <c r="Z37" i="1"/>
  <c r="Z45" i="1"/>
  <c r="Z6" i="1"/>
  <c r="Z7" i="1"/>
  <c r="Z10" i="1"/>
  <c r="Z11" i="1"/>
  <c r="Z14" i="1"/>
  <c r="Z15" i="1"/>
  <c r="Z18" i="1"/>
  <c r="Z19" i="1"/>
  <c r="Z22" i="1"/>
  <c r="Z23" i="1"/>
  <c r="Z26" i="1"/>
  <c r="Z27" i="1"/>
  <c r="Z30" i="1"/>
  <c r="Z31" i="1"/>
  <c r="Z34" i="1"/>
  <c r="Z35" i="1"/>
  <c r="Z38" i="1"/>
  <c r="Z39" i="1"/>
  <c r="Z42" i="1"/>
  <c r="Z43" i="1"/>
  <c r="Z46" i="1"/>
  <c r="Z47" i="1"/>
  <c r="Z4" i="1"/>
  <c r="Z8" i="1"/>
  <c r="Z9" i="1"/>
  <c r="Z12" i="1"/>
  <c r="Z16" i="1"/>
  <c r="Z17" i="1"/>
  <c r="Z20" i="1"/>
  <c r="Z24" i="1"/>
  <c r="Z25" i="1"/>
  <c r="Z28" i="1"/>
  <c r="Z32" i="1"/>
  <c r="Z33" i="1"/>
  <c r="Z36" i="1"/>
  <c r="Z40" i="1"/>
  <c r="Z41" i="1"/>
  <c r="Z44" i="1"/>
  <c r="Z3" i="1"/>
  <c r="R48" i="1"/>
  <c r="S48" i="1"/>
  <c r="T48" i="1"/>
  <c r="U48" i="1"/>
  <c r="V48" i="1"/>
  <c r="W48" i="1"/>
  <c r="X48" i="1"/>
  <c r="Y48" i="1"/>
  <c r="C23" i="2" l="1"/>
  <c r="B24" i="2" a="1"/>
  <c r="B24" i="2" s="1"/>
  <c r="C24" i="2" l="1"/>
  <c r="B25" i="2" a="1"/>
  <c r="B25" i="2" s="1"/>
  <c r="C25" i="2" s="1"/>
  <c r="C26" i="2" l="1"/>
</calcChain>
</file>

<file path=xl/sharedStrings.xml><?xml version="1.0" encoding="utf-8"?>
<sst xmlns="http://schemas.openxmlformats.org/spreadsheetml/2006/main" count="357" uniqueCount="87">
  <si>
    <t>Saudi Arabian</t>
  </si>
  <si>
    <t>British</t>
  </si>
  <si>
    <t>Romanian</t>
  </si>
  <si>
    <t>Chinese</t>
  </si>
  <si>
    <t>Spanish</t>
  </si>
  <si>
    <t>German</t>
  </si>
  <si>
    <t>Lithuanian</t>
  </si>
  <si>
    <t>Russian</t>
  </si>
  <si>
    <t>Mongolian</t>
  </si>
  <si>
    <t>Vietnamise</t>
  </si>
  <si>
    <t>Indian</t>
  </si>
  <si>
    <t>Bulgarian</t>
  </si>
  <si>
    <t>Japanese</t>
  </si>
  <si>
    <t>Turkish</t>
  </si>
  <si>
    <t>Iranian</t>
  </si>
  <si>
    <t>Female</t>
  </si>
  <si>
    <t>Male</t>
  </si>
  <si>
    <t>Gender (G)</t>
  </si>
  <si>
    <t>Quantitative Background (Q)</t>
  </si>
  <si>
    <t>Nationality (N)</t>
  </si>
  <si>
    <t>Middle East</t>
  </si>
  <si>
    <t>Eastern Europe</t>
  </si>
  <si>
    <t>East Asia</t>
  </si>
  <si>
    <t>Western Europe</t>
  </si>
  <si>
    <t>South Asia</t>
  </si>
  <si>
    <t>Cultural Background (C)</t>
  </si>
  <si>
    <t>Student ID (S)</t>
  </si>
  <si>
    <t>&gt;=</t>
  </si>
  <si>
    <t>=</t>
  </si>
  <si>
    <t>G1</t>
  </si>
  <si>
    <t>G2</t>
  </si>
  <si>
    <t>G3</t>
  </si>
  <si>
    <t>G4</t>
  </si>
  <si>
    <t>G5</t>
  </si>
  <si>
    <t>G6</t>
  </si>
  <si>
    <t>G7</t>
  </si>
  <si>
    <t>G8</t>
  </si>
  <si>
    <t>G9</t>
  </si>
  <si>
    <t>Decision Variables</t>
  </si>
  <si>
    <t>Objective Function (OF)</t>
  </si>
  <si>
    <t>Additional Constraints</t>
  </si>
  <si>
    <t>-</t>
  </si>
  <si>
    <t>Female = 1</t>
  </si>
  <si>
    <t>Male = 1</t>
  </si>
  <si>
    <t>#5</t>
  </si>
  <si>
    <t>#4</t>
  </si>
  <si>
    <t>#3</t>
  </si>
  <si>
    <t>#2</t>
  </si>
  <si>
    <t>#1</t>
  </si>
  <si>
    <t>#6</t>
  </si>
  <si>
    <t>#7</t>
  </si>
  <si>
    <t>#8</t>
  </si>
  <si>
    <t>Female: Number is greater or equal to the minimum acceptable average per group (Cell C58)</t>
  </si>
  <si>
    <t>Male: Number is greater or equal to the minimum acceptable average per group (Cell C58)</t>
  </si>
  <si>
    <t xml:space="preserve">Variance = </t>
  </si>
  <si>
    <t xml:space="preserve">Coefficient of Variation (SD/Mean) = </t>
  </si>
  <si>
    <t xml:space="preserve">Standard Deviation (SD) = </t>
  </si>
  <si>
    <t>Max per group</t>
  </si>
  <si>
    <t>Student per group</t>
  </si>
  <si>
    <t>Data</t>
  </si>
  <si>
    <t>Group Size</t>
  </si>
  <si>
    <t>Group size</t>
  </si>
  <si>
    <t>Data Table</t>
  </si>
  <si>
    <t>Unique List of Cultural Backgrounds ( C )</t>
  </si>
  <si>
    <t>Count</t>
  </si>
  <si>
    <t>Total</t>
  </si>
  <si>
    <t>Number of groups</t>
  </si>
  <si>
    <t>Min no. of each gender per Group</t>
  </si>
  <si>
    <t>Number of students of each C</t>
  </si>
  <si>
    <t>Number of groups created</t>
  </si>
  <si>
    <t>Data organization with Binary</t>
  </si>
  <si>
    <t>Below constraints help to balance the groups based on Gender (G) and Cultural Backgrounds (C).</t>
  </si>
  <si>
    <t>Max</t>
  </si>
  <si>
    <t>Class mean Quantitative background (45 students)</t>
  </si>
  <si>
    <t>The objective function tries to maximize the average Quantitative Backgrounds (Q) within groups, by ensuring that the average of each group is as close as possible to the mean Quantitative Background of the class population (45 students).</t>
  </si>
  <si>
    <r>
      <t>Statistics:</t>
    </r>
    <r>
      <rPr>
        <b/>
        <sz val="11"/>
        <color theme="1"/>
        <rFont val="Calibri"/>
        <family val="2"/>
        <scheme val="minor"/>
      </rPr>
      <t xml:space="preserve"> </t>
    </r>
    <r>
      <rPr>
        <sz val="11"/>
        <color theme="1"/>
        <rFont val="Calibri"/>
        <family val="2"/>
        <scheme val="minor"/>
      </rPr>
      <t>V</t>
    </r>
    <r>
      <rPr>
        <sz val="11"/>
        <color theme="1"/>
        <rFont val="Calibri (Body)"/>
      </rPr>
      <t>ariation in average "Q" between groups is approx. 5%. i.e. groups are balanced.</t>
    </r>
  </si>
  <si>
    <t>Maximize the Average Quantitative Background (Q) within groups</t>
  </si>
  <si>
    <t>Model will work well for any distribution of students within Six (6) cultural backgrounds, and it can also be easily adjusted to accommodate more cultural backgrounds above 6 types.</t>
  </si>
  <si>
    <t>Groups are well balanced by gender and quantitative backgrounds. Although pairing of students with same cultural backgrounds in the same teams fully actualized, the model still achieved a fair distribtution of cultural backgrouds between the groups.</t>
  </si>
  <si>
    <t>Min number per group</t>
  </si>
  <si>
    <t>Note: All cultural backgrounds (C) are contrained to be &gt;= their corresponding minimum number per group as defined in I50:N50. i.e. (No. of student per C / No. of groups).</t>
  </si>
  <si>
    <t>Note that all cultural backgrounds (C) are contrained to be &gt;= their corresponding minimum number per group as defined in sheet "Balanced Syndicate Model I50:N50". i.e. (No. of students per C / No. of groups).</t>
  </si>
  <si>
    <t>The model can only be solved with OpenSolver since the number of decision variables are too many for excel solver.</t>
  </si>
  <si>
    <t>*The horizontal and vertical constraints ensure that each student is assigned to one group, with a total of 5 members per group.</t>
  </si>
  <si>
    <t>Model Information:</t>
  </si>
  <si>
    <t>This LP Model is designed for a class size of 45 students to be divided into 9 groups of 5 members each. The model can be easily tweaked to work with other group sizes.</t>
  </si>
  <si>
    <t>The optimal solutions have a Coefficient of Variation 5.5%. Therefore the average Quantitative Backgrounds (Q) for each groups are only slightly deviated from the class mean. This proves that the groups are well balanced according to Quantitative Backgrounds.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</si>
</sst>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
    <numFmt numFmtId="166" formatCode="0.0%"/>
  </numFmts>
  <fonts count="10" x14ac:knownFonts="1">
    <font>
      <sz val="11"/>
      <color theme="1"/>
      <name val="Calibri"/>
      <family val="2"/>
      <scheme val="minor"/>
    </font>
    <font>
      <sz val="12"/>
      <color theme="1"/>
      <name val="Calibri"/>
      <family val="2"/>
      <scheme val="minor"/>
    </font>
    <font>
      <sz val="11"/>
      <color theme="1"/>
      <name val="Calibri"/>
      <family val="2"/>
      <scheme val="minor"/>
    </font>
    <font>
      <sz val="10"/>
      <name val="Arial"/>
      <family val="2"/>
    </font>
    <font>
      <b/>
      <sz val="11"/>
      <color theme="0"/>
      <name val="Calibri"/>
      <family val="2"/>
      <scheme val="minor"/>
    </font>
    <font>
      <b/>
      <sz val="11"/>
      <color theme="1"/>
      <name val="Calibri"/>
      <family val="2"/>
      <scheme val="minor"/>
    </font>
    <font>
      <sz val="8"/>
      <name val="Calibri"/>
      <family val="2"/>
      <scheme val="minor"/>
    </font>
    <font>
      <sz val="11"/>
      <color theme="0"/>
      <name val="Calibri"/>
      <family val="2"/>
      <scheme val="minor"/>
    </font>
    <font>
      <b/>
      <u/>
      <sz val="11"/>
      <color theme="1"/>
      <name val="Calibri"/>
      <family val="2"/>
      <scheme val="minor"/>
    </font>
    <font>
      <sz val="11"/>
      <color theme="1"/>
      <name val="Calibri (Body)"/>
    </font>
  </fonts>
  <fills count="9">
    <fill>
      <patternFill patternType="none"/>
    </fill>
    <fill>
      <patternFill patternType="gray125"/>
    </fill>
    <fill>
      <patternFill patternType="solid">
        <fgColor theme="1"/>
        <bgColor theme="1"/>
      </patternFill>
    </fill>
    <fill>
      <patternFill patternType="solid">
        <fgColor theme="3" tint="0.79998168889431442"/>
        <bgColor indexed="64"/>
      </patternFill>
    </fill>
    <fill>
      <patternFill patternType="solid">
        <fgColor theme="3" tint="0.39997558519241921"/>
        <bgColor indexed="64"/>
      </patternFill>
    </fill>
    <fill>
      <patternFill patternType="solid">
        <fgColor rgb="FFFB130D"/>
        <bgColor indexed="64"/>
      </patternFill>
    </fill>
    <fill>
      <patternFill patternType="solid">
        <fgColor theme="6"/>
        <bgColor indexed="64"/>
      </patternFill>
    </fill>
    <fill>
      <patternFill patternType="solid">
        <fgColor rgb="FFFFFF00"/>
        <bgColor indexed="64"/>
      </patternFill>
    </fill>
    <fill>
      <patternFill patternType="solid">
        <fgColor rgb="FFFFC000"/>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medium">
        <color theme="2" tint="-0.499984740745262"/>
      </left>
      <right/>
      <top style="medium">
        <color theme="2" tint="-0.499984740745262"/>
      </top>
      <bottom style="medium">
        <color theme="2" tint="-0.499984740745262"/>
      </bottom>
      <diagonal/>
    </border>
    <border>
      <left style="medium">
        <color theme="2" tint="-0.499984740745262"/>
      </left>
      <right style="medium">
        <color theme="2" tint="-0.499984740745262"/>
      </right>
      <top style="medium">
        <color theme="2" tint="-0.499984740745262"/>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2" tint="-0.499984740745262"/>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medium">
        <color theme="2" tint="-0.499984740745262"/>
      </bottom>
      <diagonal/>
    </border>
    <border>
      <left style="thin">
        <color indexed="64"/>
      </left>
      <right style="thin">
        <color indexed="64"/>
      </right>
      <top style="thin">
        <color theme="2" tint="-0.499984740745262"/>
      </top>
      <bottom style="thin">
        <color theme="2" tint="-0.499984740745262"/>
      </bottom>
      <diagonal/>
    </border>
    <border>
      <left style="thin">
        <color indexed="64"/>
      </left>
      <right style="thin">
        <color indexed="64"/>
      </right>
      <top style="thin">
        <color theme="2" tint="-0.499984740745262"/>
      </top>
      <bottom style="thin">
        <color indexed="64"/>
      </bottom>
      <diagonal/>
    </border>
  </borders>
  <cellStyleXfs count="6">
    <xf numFmtId="0" fontId="0" fillId="0" borderId="0"/>
    <xf numFmtId="0" fontId="3" fillId="0" borderId="0"/>
    <xf numFmtId="0" fontId="2" fillId="0" borderId="0"/>
    <xf numFmtId="0" fontId="3" fillId="0" borderId="0"/>
    <xf numFmtId="0" fontId="7" fillId="5" borderId="0" applyBorder="0" applyAlignment="0" applyProtection="0"/>
    <xf numFmtId="9" fontId="2" fillId="0" borderId="0" applyFont="0" applyFill="0" applyBorder="0" applyAlignment="0" applyProtection="0"/>
  </cellStyleXfs>
  <cellXfs count="100">
    <xf numFmtId="0" fontId="0" fillId="0" borderId="0" xfId="0"/>
    <xf numFmtId="0" fontId="0" fillId="0" borderId="0" xfId="0" applyAlignment="1">
      <alignment horizontal="center"/>
    </xf>
    <xf numFmtId="0" fontId="0" fillId="0" borderId="0" xfId="0" applyAlignment="1">
      <alignment horizontal="right"/>
    </xf>
    <xf numFmtId="0" fontId="0" fillId="0" borderId="0" xfId="0" applyAlignment="1">
      <alignment horizontal="center" vertical="center"/>
    </xf>
    <xf numFmtId="0" fontId="0" fillId="6" borderId="6" xfId="0" applyFill="1" applyBorder="1" applyAlignment="1">
      <alignment horizontal="center"/>
    </xf>
    <xf numFmtId="0" fontId="0" fillId="0" borderId="5" xfId="0" applyBorder="1" applyAlignment="1">
      <alignment horizontal="center"/>
    </xf>
    <xf numFmtId="0" fontId="8" fillId="0" borderId="0" xfId="0" applyFont="1"/>
    <xf numFmtId="0" fontId="0" fillId="0" borderId="0" xfId="0" quotePrefix="1"/>
    <xf numFmtId="0" fontId="8" fillId="0" borderId="0" xfId="0" applyFont="1" applyAlignment="1">
      <alignment horizontal="left"/>
    </xf>
    <xf numFmtId="1" fontId="0" fillId="0" borderId="0" xfId="0" applyNumberFormat="1" applyAlignment="1">
      <alignment horizontal="center"/>
    </xf>
    <xf numFmtId="1" fontId="0" fillId="0" borderId="8" xfId="0" applyNumberFormat="1" applyBorder="1" applyAlignment="1">
      <alignment horizontal="center"/>
    </xf>
    <xf numFmtId="1" fontId="0" fillId="0" borderId="9" xfId="0" applyNumberFormat="1" applyBorder="1" applyAlignment="1">
      <alignment horizontal="center"/>
    </xf>
    <xf numFmtId="0" fontId="5" fillId="0" borderId="0" xfId="0" applyFont="1"/>
    <xf numFmtId="164" fontId="0" fillId="0" borderId="1" xfId="0" applyNumberFormat="1" applyBorder="1" applyAlignment="1">
      <alignment horizontal="center"/>
    </xf>
    <xf numFmtId="0" fontId="0" fillId="7" borderId="11" xfId="0" applyFill="1" applyBorder="1" applyAlignment="1">
      <alignment horizontal="center" vertical="center"/>
    </xf>
    <xf numFmtId="0" fontId="0" fillId="0" borderId="10" xfId="0" applyBorder="1" applyAlignment="1">
      <alignment horizontal="center" vertical="center"/>
    </xf>
    <xf numFmtId="0" fontId="0" fillId="7" borderId="10" xfId="0" applyFill="1" applyBorder="1" applyAlignment="1">
      <alignment horizontal="center"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5" fillId="4" borderId="0" xfId="0" applyFont="1" applyFill="1" applyAlignment="1">
      <alignment horizontal="center" vertical="center"/>
    </xf>
    <xf numFmtId="0" fontId="5" fillId="3" borderId="13" xfId="0" applyFont="1" applyFill="1" applyBorder="1" applyAlignment="1">
      <alignment horizontal="center" vertical="center" wrapText="1"/>
    </xf>
    <xf numFmtId="0" fontId="5" fillId="0" borderId="0" xfId="0" applyFont="1" applyAlignment="1">
      <alignment horizontal="center" vertical="center"/>
    </xf>
    <xf numFmtId="165" fontId="0" fillId="6" borderId="4" xfId="0" applyNumberFormat="1" applyFill="1" applyBorder="1" applyAlignment="1">
      <alignment horizontal="center"/>
    </xf>
    <xf numFmtId="0" fontId="0" fillId="0" borderId="3" xfId="0" applyBorder="1" applyAlignment="1">
      <alignment horizontal="center" vertical="center"/>
    </xf>
    <xf numFmtId="0" fontId="0" fillId="0" borderId="9" xfId="0" applyBorder="1" applyAlignment="1">
      <alignment horizontal="center"/>
    </xf>
    <xf numFmtId="0" fontId="4" fillId="2" borderId="17" xfId="0" applyFont="1" applyFill="1" applyBorder="1" applyAlignment="1">
      <alignment horizontal="center" vertical="center" wrapText="1"/>
    </xf>
    <xf numFmtId="0" fontId="4" fillId="2" borderId="18" xfId="0" applyFont="1" applyFill="1" applyBorder="1" applyAlignment="1">
      <alignment horizontal="center" vertical="center" wrapText="1"/>
    </xf>
    <xf numFmtId="0" fontId="4" fillId="2" borderId="19" xfId="0" applyFont="1" applyFill="1" applyBorder="1" applyAlignment="1">
      <alignment horizontal="center" vertical="center" wrapText="1"/>
    </xf>
    <xf numFmtId="0" fontId="0" fillId="0" borderId="20" xfId="0" applyBorder="1" applyAlignment="1">
      <alignment horizontal="center" vertical="center"/>
    </xf>
    <xf numFmtId="164" fontId="0" fillId="0" borderId="21" xfId="0" applyNumberFormat="1" applyBorder="1" applyAlignment="1">
      <alignment horizontal="center"/>
    </xf>
    <xf numFmtId="0" fontId="0" fillId="0" borderId="22" xfId="0" applyBorder="1" applyAlignment="1">
      <alignment horizontal="center" vertical="center"/>
    </xf>
    <xf numFmtId="164" fontId="0" fillId="0" borderId="23" xfId="0" applyNumberFormat="1" applyBorder="1" applyAlignment="1">
      <alignment horizontal="center"/>
    </xf>
    <xf numFmtId="164" fontId="0" fillId="0" borderId="24" xfId="0" applyNumberFormat="1" applyBorder="1" applyAlignment="1">
      <alignment horizontal="center"/>
    </xf>
    <xf numFmtId="0" fontId="5" fillId="0" borderId="25"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27" xfId="0" applyFont="1" applyBorder="1" applyAlignment="1">
      <alignment horizontal="center" vertical="center" wrapText="1"/>
    </xf>
    <xf numFmtId="0" fontId="5" fillId="0" borderId="28" xfId="0" applyFont="1" applyBorder="1" applyAlignment="1">
      <alignment horizontal="center" vertical="center" wrapText="1"/>
    </xf>
    <xf numFmtId="0" fontId="5" fillId="0" borderId="29" xfId="0" applyFont="1" applyBorder="1" applyAlignment="1">
      <alignment horizontal="center" vertical="center" wrapText="1"/>
    </xf>
    <xf numFmtId="1" fontId="0" fillId="0" borderId="30" xfId="0" applyNumberFormat="1" applyBorder="1" applyAlignment="1">
      <alignment horizontal="center"/>
    </xf>
    <xf numFmtId="1" fontId="0" fillId="0" borderId="31" xfId="0" applyNumberFormat="1" applyBorder="1" applyAlignment="1">
      <alignment horizontal="center"/>
    </xf>
    <xf numFmtId="0" fontId="0" fillId="0" borderId="1" xfId="0" applyBorder="1" applyAlignment="1">
      <alignment horizontal="left"/>
    </xf>
    <xf numFmtId="0" fontId="5" fillId="0" borderId="1" xfId="0" applyFont="1" applyBorder="1"/>
    <xf numFmtId="0" fontId="5" fillId="0" borderId="1" xfId="0" applyFont="1" applyBorder="1" applyAlignment="1">
      <alignment horizontal="center"/>
    </xf>
    <xf numFmtId="0" fontId="0" fillId="0" borderId="14" xfId="0" applyBorder="1" applyAlignment="1">
      <alignment horizontal="center"/>
    </xf>
    <xf numFmtId="0" fontId="0" fillId="0" borderId="13" xfId="0" applyBorder="1" applyAlignment="1">
      <alignment horizontal="left"/>
    </xf>
    <xf numFmtId="0" fontId="0" fillId="0" borderId="14" xfId="0" applyBorder="1" applyAlignment="1">
      <alignment horizontal="left"/>
    </xf>
    <xf numFmtId="0" fontId="0" fillId="0" borderId="14" xfId="0" applyBorder="1"/>
    <xf numFmtId="0" fontId="5" fillId="0" borderId="15" xfId="0" applyFont="1" applyBorder="1"/>
    <xf numFmtId="0" fontId="5" fillId="0" borderId="15" xfId="0" applyFont="1" applyBorder="1" applyAlignment="1">
      <alignment horizontal="center"/>
    </xf>
    <xf numFmtId="0" fontId="0" fillId="0" borderId="2" xfId="0" applyBorder="1" applyAlignment="1">
      <alignment horizontal="center"/>
    </xf>
    <xf numFmtId="0" fontId="5" fillId="0" borderId="2" xfId="0" applyFont="1" applyBorder="1" applyAlignment="1">
      <alignment horizontal="center"/>
    </xf>
    <xf numFmtId="0" fontId="5" fillId="0" borderId="13" xfId="0" applyFont="1" applyBorder="1" applyAlignment="1">
      <alignment horizontal="left"/>
    </xf>
    <xf numFmtId="0" fontId="0" fillId="0" borderId="12" xfId="0" applyBorder="1" applyAlignment="1">
      <alignment horizontal="center"/>
    </xf>
    <xf numFmtId="0" fontId="0" fillId="8" borderId="12" xfId="0" applyFill="1" applyBorder="1" applyAlignment="1">
      <alignment horizontal="center"/>
    </xf>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8" fillId="0" borderId="30" xfId="0" applyFont="1" applyBorder="1"/>
    <xf numFmtId="0" fontId="0" fillId="0" borderId="31" xfId="0" applyBorder="1" applyAlignment="1">
      <alignment horizontal="center" vertical="center"/>
    </xf>
    <xf numFmtId="0" fontId="0" fillId="0" borderId="30" xfId="0" quotePrefix="1" applyBorder="1"/>
    <xf numFmtId="0" fontId="1" fillId="0" borderId="25" xfId="0" applyFont="1" applyBorder="1" applyAlignment="1">
      <alignment vertical="center"/>
    </xf>
    <xf numFmtId="0" fontId="0" fillId="0" borderId="0" xfId="0" applyAlignment="1">
      <alignment horizontal="right" vertical="center"/>
    </xf>
    <xf numFmtId="0" fontId="0" fillId="0" borderId="36" xfId="0" applyBorder="1" applyAlignment="1">
      <alignment horizontal="left" vertical="center"/>
    </xf>
    <xf numFmtId="0" fontId="0" fillId="0" borderId="7" xfId="0" applyBorder="1" applyAlignment="1">
      <alignment horizontal="left" vertical="center"/>
    </xf>
    <xf numFmtId="1" fontId="5" fillId="0" borderId="3" xfId="0" applyNumberFormat="1" applyFont="1" applyBorder="1" applyAlignment="1">
      <alignment horizontal="center" vertical="center"/>
    </xf>
    <xf numFmtId="1" fontId="5" fillId="0" borderId="7" xfId="0" applyNumberFormat="1" applyFont="1" applyBorder="1" applyAlignment="1">
      <alignment horizontal="center" vertical="center"/>
    </xf>
    <xf numFmtId="1" fontId="5" fillId="0" borderId="37" xfId="0" applyNumberFormat="1" applyFont="1" applyBorder="1" applyAlignment="1">
      <alignment horizontal="center" vertical="center"/>
    </xf>
    <xf numFmtId="0" fontId="0" fillId="0" borderId="0" xfId="0" applyAlignment="1">
      <alignment vertical="center"/>
    </xf>
    <xf numFmtId="0" fontId="0" fillId="3" borderId="10" xfId="0" applyFill="1" applyBorder="1" applyAlignment="1">
      <alignment horizontal="center" vertical="center"/>
    </xf>
    <xf numFmtId="0" fontId="0" fillId="3" borderId="16"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0" borderId="30" xfId="0" quotePrefix="1" applyBorder="1" applyAlignment="1">
      <alignment vertical="center"/>
    </xf>
    <xf numFmtId="165" fontId="5" fillId="0" borderId="0" xfId="0" applyNumberFormat="1" applyFont="1" applyAlignment="1">
      <alignment vertical="center"/>
    </xf>
    <xf numFmtId="0" fontId="0" fillId="0" borderId="30" xfId="0" applyBorder="1" applyAlignment="1">
      <alignment horizontal="left" vertical="center"/>
    </xf>
    <xf numFmtId="0" fontId="0" fillId="0" borderId="0" xfId="0" applyAlignment="1">
      <alignment horizontal="left" vertical="center"/>
    </xf>
    <xf numFmtId="0" fontId="0" fillId="0" borderId="8" xfId="0" applyBorder="1" applyAlignment="1">
      <alignment horizontal="center" vertical="center"/>
    </xf>
    <xf numFmtId="0" fontId="5" fillId="0" borderId="38" xfId="0" applyFont="1" applyBorder="1" applyAlignment="1">
      <alignment horizontal="left" vertical="center"/>
    </xf>
    <xf numFmtId="0" fontId="5" fillId="0" borderId="39" xfId="0" applyFont="1" applyBorder="1" applyAlignment="1">
      <alignment horizontal="left" vertical="center"/>
    </xf>
    <xf numFmtId="0" fontId="5" fillId="0" borderId="35" xfId="0" applyFont="1" applyBorder="1" applyAlignment="1">
      <alignment horizontal="center" vertical="center"/>
    </xf>
    <xf numFmtId="0" fontId="5" fillId="0" borderId="40" xfId="0" applyFont="1" applyBorder="1" applyAlignment="1">
      <alignment horizontal="center" vertical="center"/>
    </xf>
    <xf numFmtId="0" fontId="5" fillId="0" borderId="41" xfId="0" applyFont="1" applyBorder="1" applyAlignment="1">
      <alignment horizontal="center" vertical="center"/>
    </xf>
    <xf numFmtId="0" fontId="0" fillId="0" borderId="32" xfId="0" quotePrefix="1" applyBorder="1" applyAlignment="1">
      <alignment vertical="center"/>
    </xf>
    <xf numFmtId="0" fontId="0" fillId="0" borderId="33" xfId="0" applyBorder="1" applyAlignment="1">
      <alignment vertical="center"/>
    </xf>
    <xf numFmtId="166" fontId="5" fillId="0" borderId="33" xfId="5" applyNumberFormat="1" applyFont="1" applyBorder="1" applyAlignment="1">
      <alignment vertical="center"/>
    </xf>
    <xf numFmtId="165" fontId="0" fillId="0" borderId="12" xfId="0" applyNumberFormat="1" applyBorder="1" applyAlignment="1">
      <alignment horizontal="center"/>
    </xf>
    <xf numFmtId="0" fontId="0" fillId="0" borderId="31" xfId="0" applyBorder="1" applyAlignment="1">
      <alignment vertical="center"/>
    </xf>
    <xf numFmtId="0" fontId="0" fillId="0" borderId="33" xfId="0" applyBorder="1" applyAlignment="1">
      <alignment horizontal="center" vertical="center"/>
    </xf>
    <xf numFmtId="0" fontId="0" fillId="0" borderId="34" xfId="0" applyBorder="1" applyAlignment="1">
      <alignment vertical="center"/>
    </xf>
    <xf numFmtId="0" fontId="5" fillId="0" borderId="5" xfId="0" applyFont="1" applyBorder="1" applyAlignment="1">
      <alignment horizontal="center"/>
    </xf>
    <xf numFmtId="0" fontId="0" fillId="0" borderId="0" xfId="0" applyAlignment="1">
      <alignment horizontal="center" textRotation="90" wrapText="1"/>
    </xf>
    <xf numFmtId="0" fontId="0" fillId="0" borderId="0" xfId="0" applyAlignment="1">
      <alignment horizontal="center" vertical="center"/>
    </xf>
    <xf numFmtId="0" fontId="1" fillId="0" borderId="30" xfId="0" applyFont="1" applyBorder="1" applyAlignment="1">
      <alignment vertical="center"/>
    </xf>
    <xf numFmtId="0" fontId="0" fillId="0" borderId="0" xfId="0" applyBorder="1"/>
    <xf numFmtId="0" fontId="5" fillId="0" borderId="42" xfId="0" applyFont="1" applyBorder="1" applyAlignment="1">
      <alignment horizontal="center"/>
    </xf>
    <xf numFmtId="0" fontId="5" fillId="0" borderId="14" xfId="0" applyFont="1" applyBorder="1"/>
    <xf numFmtId="0" fontId="0" fillId="3" borderId="43" xfId="0" applyFill="1" applyBorder="1" applyAlignment="1">
      <alignment horizontal="center"/>
    </xf>
    <xf numFmtId="0" fontId="0" fillId="3" borderId="44" xfId="0" applyFill="1" applyBorder="1" applyAlignment="1">
      <alignment horizontal="center"/>
    </xf>
  </cellXfs>
  <cellStyles count="6">
    <cellStyle name="Normal" xfId="0" builtinId="0"/>
    <cellStyle name="Normal 2" xfId="3" xr:uid="{00000000-0005-0000-0000-000001000000}"/>
    <cellStyle name="Normal 3" xfId="2" xr:uid="{00000000-0005-0000-0000-000002000000}"/>
    <cellStyle name="Normal 4" xfId="1" xr:uid="{00000000-0005-0000-0000-000003000000}"/>
    <cellStyle name="Per cent" xfId="5" builtinId="5"/>
    <cellStyle name="Red Accent 5" xfId="4" xr:uid="{947B6247-7D7C-9442-B92E-529146617B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O79"/>
  <sheetViews>
    <sheetView showGridLines="0" tabSelected="1" zoomScale="90" zoomScaleNormal="90" workbookViewId="0">
      <pane ySplit="2" topLeftCell="A3" activePane="bottomLeft" state="frozen"/>
      <selection activeCell="V21" sqref="V21"/>
      <selection pane="bottomLeft" activeCell="AQ14" sqref="AQ14"/>
    </sheetView>
  </sheetViews>
  <sheetFormatPr baseColWidth="10" defaultColWidth="8.83203125" defaultRowHeight="15" outlineLevelCol="1" x14ac:dyDescent="0.2"/>
  <cols>
    <col min="1" max="1" width="1.33203125" customWidth="1"/>
    <col min="2" max="2" width="13.1640625" style="2" customWidth="1"/>
    <col min="3" max="6" width="13" style="2" customWidth="1"/>
    <col min="7" max="8" width="12.5" style="2" hidden="1" customWidth="1" outlineLevel="1"/>
    <col min="9" max="9" width="12.6640625" style="2" hidden="1" customWidth="1" outlineLevel="1"/>
    <col min="10" max="13" width="11.33203125" style="2" hidden="1" customWidth="1" outlineLevel="1"/>
    <col min="14" max="14" width="12.6640625" hidden="1" customWidth="1" outlineLevel="1"/>
    <col min="15" max="15" width="3.83203125" customWidth="1" collapsed="1"/>
    <col min="16" max="16" width="11.5" customWidth="1" outlineLevel="1"/>
    <col min="17" max="25" width="7.1640625" customWidth="1" outlineLevel="1"/>
    <col min="26" max="26" width="8.83203125" style="3" customWidth="1" outlineLevel="1"/>
    <col min="27" max="27" width="5.83203125" style="3" customWidth="1" outlineLevel="1"/>
    <col min="28" max="28" width="8.83203125" style="3" customWidth="1" outlineLevel="1"/>
    <col min="29" max="29" width="4.33203125" customWidth="1"/>
    <col min="30" max="30" width="4.5" customWidth="1" outlineLevel="1"/>
    <col min="31" max="39" width="8" customWidth="1" outlineLevel="1"/>
    <col min="40" max="40" width="9" customWidth="1" outlineLevel="1"/>
    <col min="41" max="41" width="3.1640625" customWidth="1"/>
  </cols>
  <sheetData>
    <row r="1" spans="2:41" ht="19" customHeight="1" thickBot="1" x14ac:dyDescent="0.25">
      <c r="B1" s="8" t="s">
        <v>59</v>
      </c>
      <c r="G1" s="8" t="s">
        <v>70</v>
      </c>
      <c r="P1" s="6" t="s">
        <v>38</v>
      </c>
      <c r="AD1" s="6" t="s">
        <v>40</v>
      </c>
    </row>
    <row r="2" spans="2:41" ht="31" customHeight="1" x14ac:dyDescent="0.2">
      <c r="B2" s="25" t="s">
        <v>26</v>
      </c>
      <c r="C2" s="26" t="s">
        <v>19</v>
      </c>
      <c r="D2" s="26" t="s">
        <v>25</v>
      </c>
      <c r="E2" s="26" t="s">
        <v>17</v>
      </c>
      <c r="F2" s="27" t="s">
        <v>18</v>
      </c>
      <c r="G2" s="33" t="s">
        <v>42</v>
      </c>
      <c r="H2" s="34" t="s">
        <v>43</v>
      </c>
      <c r="I2" s="35" t="str">
        <f>Index!B13</f>
        <v>British</v>
      </c>
      <c r="J2" s="36" t="str">
        <f>Index!B14</f>
        <v>East Asia</v>
      </c>
      <c r="K2" s="36" t="str">
        <f>Index!B15</f>
        <v>Eastern Europe</v>
      </c>
      <c r="L2" s="36" t="str">
        <f>Index!B16</f>
        <v>Middle East</v>
      </c>
      <c r="M2" s="36" t="str">
        <f>Index!B17</f>
        <v>South Asia</v>
      </c>
      <c r="N2" s="37" t="str">
        <f>Index!B18</f>
        <v>Western Europe</v>
      </c>
      <c r="P2" s="19" t="s">
        <v>26</v>
      </c>
      <c r="Q2" s="19" t="s">
        <v>29</v>
      </c>
      <c r="R2" s="19" t="s">
        <v>30</v>
      </c>
      <c r="S2" s="19" t="s">
        <v>31</v>
      </c>
      <c r="T2" s="19" t="s">
        <v>32</v>
      </c>
      <c r="U2" s="19" t="s">
        <v>33</v>
      </c>
      <c r="V2" s="19" t="s">
        <v>34</v>
      </c>
      <c r="W2" s="19" t="s">
        <v>35</v>
      </c>
      <c r="X2" s="19" t="s">
        <v>36</v>
      </c>
      <c r="Y2" s="19" t="s">
        <v>37</v>
      </c>
      <c r="Z2" s="20" t="s">
        <v>58</v>
      </c>
      <c r="AA2" s="21"/>
      <c r="AB2" s="20" t="s">
        <v>57</v>
      </c>
      <c r="AD2" s="62" t="s">
        <v>71</v>
      </c>
      <c r="AE2" s="54"/>
      <c r="AF2" s="54"/>
      <c r="AG2" s="54"/>
      <c r="AH2" s="54"/>
      <c r="AI2" s="54"/>
      <c r="AJ2" s="54"/>
      <c r="AK2" s="54"/>
      <c r="AL2" s="54"/>
      <c r="AM2" s="54"/>
      <c r="AN2" s="54"/>
      <c r="AO2" s="55"/>
    </row>
    <row r="3" spans="2:41" ht="17" thickBot="1" x14ac:dyDescent="0.25">
      <c r="B3" s="28">
        <v>101</v>
      </c>
      <c r="C3" s="13" t="s">
        <v>0</v>
      </c>
      <c r="D3" s="13" t="s">
        <v>20</v>
      </c>
      <c r="E3" s="13" t="s">
        <v>15</v>
      </c>
      <c r="F3" s="29">
        <v>6.7</v>
      </c>
      <c r="G3" s="38">
        <f t="shared" ref="G3:G47" si="0">IF(E3="Female",1,0)</f>
        <v>1</v>
      </c>
      <c r="H3" s="11">
        <f t="shared" ref="H3:H47" si="1">IF(E3="Male",1,0)</f>
        <v>0</v>
      </c>
      <c r="I3" s="10">
        <f>IF($D3=I$2,1,0)</f>
        <v>0</v>
      </c>
      <c r="J3" s="9">
        <f t="shared" ref="J3:N3" si="2">IF($D3=J$2,1,0)</f>
        <v>0</v>
      </c>
      <c r="K3" s="9">
        <f t="shared" si="2"/>
        <v>0</v>
      </c>
      <c r="L3" s="9">
        <f t="shared" si="2"/>
        <v>1</v>
      </c>
      <c r="M3" s="9">
        <f t="shared" si="2"/>
        <v>0</v>
      </c>
      <c r="N3" s="39">
        <f t="shared" si="2"/>
        <v>0</v>
      </c>
      <c r="P3" s="15">
        <v>101</v>
      </c>
      <c r="Q3" s="16">
        <v>0</v>
      </c>
      <c r="R3" s="14">
        <v>1</v>
      </c>
      <c r="S3" s="14">
        <v>0</v>
      </c>
      <c r="T3" s="14">
        <v>0</v>
      </c>
      <c r="U3" s="14">
        <v>0</v>
      </c>
      <c r="V3" s="14">
        <v>0</v>
      </c>
      <c r="W3" s="14">
        <v>0</v>
      </c>
      <c r="X3" s="14">
        <v>0</v>
      </c>
      <c r="Y3" s="14">
        <v>0</v>
      </c>
      <c r="Z3" s="17">
        <f t="shared" ref="Z3:Z47" si="3">SUM(Q3:Y3)</f>
        <v>1</v>
      </c>
      <c r="AA3" s="3" t="s">
        <v>28</v>
      </c>
      <c r="AB3" s="17">
        <v>1</v>
      </c>
      <c r="AD3" s="94"/>
      <c r="AE3" s="96" t="s">
        <v>29</v>
      </c>
      <c r="AF3" s="96" t="s">
        <v>30</v>
      </c>
      <c r="AG3" s="96" t="s">
        <v>31</v>
      </c>
      <c r="AH3" s="96" t="s">
        <v>32</v>
      </c>
      <c r="AI3" s="96" t="s">
        <v>33</v>
      </c>
      <c r="AJ3" s="96" t="s">
        <v>34</v>
      </c>
      <c r="AK3" s="96" t="s">
        <v>35</v>
      </c>
      <c r="AL3" s="96" t="s">
        <v>36</v>
      </c>
      <c r="AM3" s="96" t="s">
        <v>37</v>
      </c>
      <c r="AN3" s="95"/>
      <c r="AO3" s="57"/>
    </row>
    <row r="4" spans="2:41" x14ac:dyDescent="0.2">
      <c r="B4" s="28">
        <v>102</v>
      </c>
      <c r="C4" s="13" t="s">
        <v>0</v>
      </c>
      <c r="D4" s="13" t="s">
        <v>20</v>
      </c>
      <c r="E4" s="13" t="s">
        <v>16</v>
      </c>
      <c r="F4" s="29">
        <v>4</v>
      </c>
      <c r="G4" s="38">
        <f t="shared" si="0"/>
        <v>0</v>
      </c>
      <c r="H4" s="11">
        <f t="shared" si="1"/>
        <v>1</v>
      </c>
      <c r="I4" s="10">
        <f t="shared" ref="I4:N47" si="4">IF($D4=I$2,1,0)</f>
        <v>0</v>
      </c>
      <c r="J4" s="9">
        <f t="shared" si="4"/>
        <v>0</v>
      </c>
      <c r="K4" s="9">
        <f t="shared" si="4"/>
        <v>0</v>
      </c>
      <c r="L4" s="9">
        <f t="shared" si="4"/>
        <v>1</v>
      </c>
      <c r="M4" s="9">
        <f t="shared" si="4"/>
        <v>0</v>
      </c>
      <c r="N4" s="39">
        <f t="shared" si="4"/>
        <v>0</v>
      </c>
      <c r="P4" s="15">
        <v>102</v>
      </c>
      <c r="Q4" s="16">
        <v>0</v>
      </c>
      <c r="R4" s="14">
        <v>0</v>
      </c>
      <c r="S4" s="14">
        <v>0</v>
      </c>
      <c r="T4" s="14">
        <v>0</v>
      </c>
      <c r="U4" s="14">
        <v>0</v>
      </c>
      <c r="V4" s="14">
        <v>0</v>
      </c>
      <c r="W4" s="14">
        <v>0</v>
      </c>
      <c r="X4" s="14">
        <v>1</v>
      </c>
      <c r="Y4" s="14">
        <v>0</v>
      </c>
      <c r="Z4" s="17">
        <f t="shared" si="3"/>
        <v>1</v>
      </c>
      <c r="AA4" s="3" t="s">
        <v>28</v>
      </c>
      <c r="AB4" s="17">
        <v>1</v>
      </c>
      <c r="AD4" s="56" t="s">
        <v>48</v>
      </c>
      <c r="AE4" s="97" t="s">
        <v>52</v>
      </c>
      <c r="AF4" s="46"/>
      <c r="AG4" s="46"/>
      <c r="AH4" s="46"/>
      <c r="AI4" s="46"/>
      <c r="AJ4" s="46"/>
      <c r="AK4" s="46"/>
      <c r="AL4" s="46"/>
      <c r="AM4" s="46"/>
      <c r="AO4" s="57"/>
    </row>
    <row r="5" spans="2:41" x14ac:dyDescent="0.2">
      <c r="B5" s="28">
        <v>103</v>
      </c>
      <c r="C5" s="13" t="s">
        <v>2</v>
      </c>
      <c r="D5" s="13" t="s">
        <v>21</v>
      </c>
      <c r="E5" s="13" t="s">
        <v>15</v>
      </c>
      <c r="F5" s="29">
        <v>5.9</v>
      </c>
      <c r="G5" s="38">
        <f t="shared" si="0"/>
        <v>1</v>
      </c>
      <c r="H5" s="11">
        <f t="shared" si="1"/>
        <v>0</v>
      </c>
      <c r="I5" s="10">
        <f t="shared" si="4"/>
        <v>0</v>
      </c>
      <c r="J5" s="9">
        <f t="shared" si="4"/>
        <v>0</v>
      </c>
      <c r="K5" s="9">
        <f t="shared" si="4"/>
        <v>1</v>
      </c>
      <c r="L5" s="9">
        <f t="shared" si="4"/>
        <v>0</v>
      </c>
      <c r="M5" s="9">
        <f t="shared" si="4"/>
        <v>0</v>
      </c>
      <c r="N5" s="39">
        <f t="shared" si="4"/>
        <v>0</v>
      </c>
      <c r="P5" s="15">
        <v>103</v>
      </c>
      <c r="Q5" s="16">
        <v>0</v>
      </c>
      <c r="R5" s="14">
        <v>0</v>
      </c>
      <c r="S5" s="14">
        <v>1</v>
      </c>
      <c r="T5" s="14">
        <v>0</v>
      </c>
      <c r="U5" s="14">
        <v>0</v>
      </c>
      <c r="V5" s="14">
        <v>0</v>
      </c>
      <c r="W5" s="14">
        <v>0</v>
      </c>
      <c r="X5" s="14">
        <v>0</v>
      </c>
      <c r="Y5" s="14">
        <v>0</v>
      </c>
      <c r="Z5" s="17">
        <f t="shared" si="3"/>
        <v>1</v>
      </c>
      <c r="AA5" s="3" t="s">
        <v>28</v>
      </c>
      <c r="AB5" s="17">
        <v>1</v>
      </c>
      <c r="AD5" s="56"/>
      <c r="AE5" s="98">
        <f>SUMPRODUCT(Q3:Q47,$G$3:$G$47)</f>
        <v>3</v>
      </c>
      <c r="AF5" s="98">
        <f>SUMPRODUCT(R3:R47,$G$3:$G$47)</f>
        <v>2</v>
      </c>
      <c r="AG5" s="98">
        <f>SUMPRODUCT(S3:S47,$G$3:$G$47)</f>
        <v>3</v>
      </c>
      <c r="AH5" s="98">
        <f>SUMPRODUCT(T3:T47,$G$3:$G$47)</f>
        <v>3</v>
      </c>
      <c r="AI5" s="98">
        <f>SUMPRODUCT(U3:U47,$G$3:$G$47)</f>
        <v>3</v>
      </c>
      <c r="AJ5" s="98">
        <f>SUMPRODUCT(V3:V47,$G$3:$G$47)</f>
        <v>3</v>
      </c>
      <c r="AK5" s="98">
        <f>SUMPRODUCT(W3:W47,$G$3:$G$47)</f>
        <v>2</v>
      </c>
      <c r="AL5" s="98">
        <f>SUMPRODUCT(X3:X47,$G$3:$G$47)</f>
        <v>2</v>
      </c>
      <c r="AM5" s="98">
        <f>SUMPRODUCT(Y3:Y47,$G$3:$G$47)</f>
        <v>3</v>
      </c>
      <c r="AO5" s="57"/>
    </row>
    <row r="6" spans="2:41" x14ac:dyDescent="0.2">
      <c r="B6" s="28">
        <v>104</v>
      </c>
      <c r="C6" s="13" t="s">
        <v>1</v>
      </c>
      <c r="D6" s="13" t="s">
        <v>1</v>
      </c>
      <c r="E6" s="13" t="s">
        <v>15</v>
      </c>
      <c r="F6" s="29">
        <v>8.6</v>
      </c>
      <c r="G6" s="38">
        <f t="shared" si="0"/>
        <v>1</v>
      </c>
      <c r="H6" s="11">
        <f t="shared" si="1"/>
        <v>0</v>
      </c>
      <c r="I6" s="10">
        <f t="shared" si="4"/>
        <v>1</v>
      </c>
      <c r="J6" s="9">
        <f t="shared" si="4"/>
        <v>0</v>
      </c>
      <c r="K6" s="9">
        <f t="shared" si="4"/>
        <v>0</v>
      </c>
      <c r="L6" s="9">
        <f t="shared" si="4"/>
        <v>0</v>
      </c>
      <c r="M6" s="9">
        <f t="shared" si="4"/>
        <v>0</v>
      </c>
      <c r="N6" s="39">
        <f t="shared" si="4"/>
        <v>0</v>
      </c>
      <c r="P6" s="15">
        <v>104</v>
      </c>
      <c r="Q6" s="16">
        <v>0</v>
      </c>
      <c r="R6" s="14">
        <v>0</v>
      </c>
      <c r="S6" s="14">
        <v>0</v>
      </c>
      <c r="T6" s="14">
        <v>0</v>
      </c>
      <c r="U6" s="14">
        <v>0</v>
      </c>
      <c r="V6" s="14">
        <v>0</v>
      </c>
      <c r="W6" s="14">
        <v>0</v>
      </c>
      <c r="X6" s="14">
        <v>1</v>
      </c>
      <c r="Y6" s="14">
        <v>0</v>
      </c>
      <c r="Z6" s="17">
        <f t="shared" si="3"/>
        <v>1</v>
      </c>
      <c r="AA6" s="3" t="s">
        <v>28</v>
      </c>
      <c r="AB6" s="17">
        <v>1</v>
      </c>
      <c r="AD6" s="56"/>
      <c r="AE6" s="43" t="s">
        <v>27</v>
      </c>
      <c r="AF6" s="43" t="s">
        <v>27</v>
      </c>
      <c r="AG6" s="43" t="s">
        <v>27</v>
      </c>
      <c r="AH6" s="43" t="s">
        <v>27</v>
      </c>
      <c r="AI6" s="43" t="s">
        <v>27</v>
      </c>
      <c r="AJ6" s="43" t="s">
        <v>27</v>
      </c>
      <c r="AK6" s="43" t="s">
        <v>27</v>
      </c>
      <c r="AL6" s="43" t="s">
        <v>27</v>
      </c>
      <c r="AM6" s="43" t="s">
        <v>27</v>
      </c>
      <c r="AO6" s="57"/>
    </row>
    <row r="7" spans="2:41" x14ac:dyDescent="0.2">
      <c r="B7" s="28">
        <v>105</v>
      </c>
      <c r="C7" s="13" t="s">
        <v>1</v>
      </c>
      <c r="D7" s="13" t="s">
        <v>1</v>
      </c>
      <c r="E7" s="13" t="s">
        <v>16</v>
      </c>
      <c r="F7" s="29">
        <v>5</v>
      </c>
      <c r="G7" s="38">
        <f t="shared" si="0"/>
        <v>0</v>
      </c>
      <c r="H7" s="11">
        <f t="shared" si="1"/>
        <v>1</v>
      </c>
      <c r="I7" s="10">
        <f>IF($D7=I$2,1,0)</f>
        <v>1</v>
      </c>
      <c r="J7" s="9">
        <f t="shared" si="4"/>
        <v>0</v>
      </c>
      <c r="K7" s="9">
        <f t="shared" si="4"/>
        <v>0</v>
      </c>
      <c r="L7" s="9">
        <f t="shared" si="4"/>
        <v>0</v>
      </c>
      <c r="M7" s="9">
        <f t="shared" si="4"/>
        <v>0</v>
      </c>
      <c r="N7" s="39">
        <f t="shared" si="4"/>
        <v>0</v>
      </c>
      <c r="P7" s="15">
        <v>105</v>
      </c>
      <c r="Q7" s="16">
        <v>0</v>
      </c>
      <c r="R7" s="14">
        <v>0</v>
      </c>
      <c r="S7" s="14">
        <v>1</v>
      </c>
      <c r="T7" s="14">
        <v>0</v>
      </c>
      <c r="U7" s="14">
        <v>0</v>
      </c>
      <c r="V7" s="14">
        <v>0</v>
      </c>
      <c r="W7" s="14">
        <v>0</v>
      </c>
      <c r="X7" s="14">
        <v>0</v>
      </c>
      <c r="Y7" s="14">
        <v>0</v>
      </c>
      <c r="Z7" s="17">
        <f t="shared" si="3"/>
        <v>1</v>
      </c>
      <c r="AA7" s="3" t="s">
        <v>28</v>
      </c>
      <c r="AB7" s="17">
        <v>1</v>
      </c>
      <c r="AD7" s="56"/>
      <c r="AE7" s="98">
        <f>Index!$C$9</f>
        <v>2</v>
      </c>
      <c r="AF7" s="98">
        <f>Index!$C$9</f>
        <v>2</v>
      </c>
      <c r="AG7" s="98">
        <f>Index!$C$9</f>
        <v>2</v>
      </c>
      <c r="AH7" s="98">
        <f>Index!$C$9</f>
        <v>2</v>
      </c>
      <c r="AI7" s="98">
        <f>Index!$C$9</f>
        <v>2</v>
      </c>
      <c r="AJ7" s="98">
        <f>Index!$C$9</f>
        <v>2</v>
      </c>
      <c r="AK7" s="98">
        <f>Index!$C$9</f>
        <v>2</v>
      </c>
      <c r="AL7" s="98">
        <f>Index!$C$9</f>
        <v>2</v>
      </c>
      <c r="AM7" s="98">
        <f>Index!$C$9</f>
        <v>2</v>
      </c>
      <c r="AO7" s="57"/>
    </row>
    <row r="8" spans="2:41" x14ac:dyDescent="0.2">
      <c r="B8" s="28">
        <v>106</v>
      </c>
      <c r="C8" s="13" t="s">
        <v>3</v>
      </c>
      <c r="D8" s="13" t="s">
        <v>22</v>
      </c>
      <c r="E8" s="13" t="s">
        <v>16</v>
      </c>
      <c r="F8" s="29">
        <v>7</v>
      </c>
      <c r="G8" s="38">
        <f t="shared" si="0"/>
        <v>0</v>
      </c>
      <c r="H8" s="11">
        <f t="shared" si="1"/>
        <v>1</v>
      </c>
      <c r="I8" s="10">
        <f t="shared" si="4"/>
        <v>0</v>
      </c>
      <c r="J8" s="9">
        <f t="shared" si="4"/>
        <v>1</v>
      </c>
      <c r="K8" s="9">
        <f t="shared" si="4"/>
        <v>0</v>
      </c>
      <c r="L8" s="9">
        <f t="shared" si="4"/>
        <v>0</v>
      </c>
      <c r="M8" s="9">
        <f t="shared" si="4"/>
        <v>0</v>
      </c>
      <c r="N8" s="39">
        <f t="shared" si="4"/>
        <v>0</v>
      </c>
      <c r="P8" s="15">
        <v>106</v>
      </c>
      <c r="Q8" s="16">
        <v>0</v>
      </c>
      <c r="R8" s="14">
        <v>0</v>
      </c>
      <c r="S8" s="14">
        <v>0</v>
      </c>
      <c r="T8" s="14">
        <v>0</v>
      </c>
      <c r="U8" s="14">
        <v>0</v>
      </c>
      <c r="V8" s="14">
        <v>0</v>
      </c>
      <c r="W8" s="14">
        <v>1</v>
      </c>
      <c r="X8" s="14">
        <v>0</v>
      </c>
      <c r="Y8" s="14">
        <v>0</v>
      </c>
      <c r="Z8" s="17">
        <f t="shared" si="3"/>
        <v>1</v>
      </c>
      <c r="AA8" s="3" t="s">
        <v>28</v>
      </c>
      <c r="AB8" s="17">
        <v>1</v>
      </c>
      <c r="AD8" s="56"/>
      <c r="AE8" s="46"/>
      <c r="AF8" s="46"/>
      <c r="AG8" s="46"/>
      <c r="AH8" s="46"/>
      <c r="AI8" s="46"/>
      <c r="AJ8" s="46"/>
      <c r="AK8" s="46"/>
      <c r="AL8" s="46"/>
      <c r="AM8" s="46"/>
      <c r="AO8" s="57"/>
    </row>
    <row r="9" spans="2:41" x14ac:dyDescent="0.2">
      <c r="B9" s="28">
        <v>107</v>
      </c>
      <c r="C9" s="13" t="s">
        <v>1</v>
      </c>
      <c r="D9" s="13" t="s">
        <v>1</v>
      </c>
      <c r="E9" s="13" t="s">
        <v>16</v>
      </c>
      <c r="F9" s="29">
        <v>8.4</v>
      </c>
      <c r="G9" s="38">
        <f t="shared" si="0"/>
        <v>0</v>
      </c>
      <c r="H9" s="11">
        <f t="shared" si="1"/>
        <v>1</v>
      </c>
      <c r="I9" s="10">
        <f t="shared" si="4"/>
        <v>1</v>
      </c>
      <c r="J9" s="9">
        <f t="shared" si="4"/>
        <v>0</v>
      </c>
      <c r="K9" s="9">
        <f t="shared" si="4"/>
        <v>0</v>
      </c>
      <c r="L9" s="9">
        <f t="shared" si="4"/>
        <v>0</v>
      </c>
      <c r="M9" s="9">
        <f t="shared" si="4"/>
        <v>0</v>
      </c>
      <c r="N9" s="39">
        <f t="shared" si="4"/>
        <v>0</v>
      </c>
      <c r="P9" s="15">
        <v>107</v>
      </c>
      <c r="Q9" s="16">
        <v>1</v>
      </c>
      <c r="R9" s="14">
        <v>0</v>
      </c>
      <c r="S9" s="14">
        <v>0</v>
      </c>
      <c r="T9" s="14">
        <v>0</v>
      </c>
      <c r="U9" s="14">
        <v>0</v>
      </c>
      <c r="V9" s="14">
        <v>0</v>
      </c>
      <c r="W9" s="14">
        <v>0</v>
      </c>
      <c r="X9" s="14">
        <v>0</v>
      </c>
      <c r="Y9" s="14">
        <v>0</v>
      </c>
      <c r="Z9" s="17">
        <f t="shared" si="3"/>
        <v>1</v>
      </c>
      <c r="AA9" s="3" t="s">
        <v>28</v>
      </c>
      <c r="AB9" s="17">
        <v>1</v>
      </c>
      <c r="AD9" s="56" t="s">
        <v>47</v>
      </c>
      <c r="AE9" s="97" t="s">
        <v>53</v>
      </c>
      <c r="AF9" s="46"/>
      <c r="AG9" s="46"/>
      <c r="AH9" s="46"/>
      <c r="AI9" s="46"/>
      <c r="AJ9" s="46"/>
      <c r="AK9" s="46"/>
      <c r="AL9" s="46"/>
      <c r="AM9" s="46"/>
      <c r="AO9" s="57"/>
    </row>
    <row r="10" spans="2:41" x14ac:dyDescent="0.2">
      <c r="B10" s="28">
        <v>108</v>
      </c>
      <c r="C10" s="13" t="s">
        <v>3</v>
      </c>
      <c r="D10" s="13" t="s">
        <v>22</v>
      </c>
      <c r="E10" s="13" t="s">
        <v>15</v>
      </c>
      <c r="F10" s="29">
        <v>8.6999999999999993</v>
      </c>
      <c r="G10" s="38">
        <f t="shared" si="0"/>
        <v>1</v>
      </c>
      <c r="H10" s="11">
        <f t="shared" si="1"/>
        <v>0</v>
      </c>
      <c r="I10" s="10">
        <f t="shared" si="4"/>
        <v>0</v>
      </c>
      <c r="J10" s="9">
        <f t="shared" si="4"/>
        <v>1</v>
      </c>
      <c r="K10" s="9">
        <f t="shared" si="4"/>
        <v>0</v>
      </c>
      <c r="L10" s="9">
        <f t="shared" si="4"/>
        <v>0</v>
      </c>
      <c r="M10" s="9">
        <f t="shared" si="4"/>
        <v>0</v>
      </c>
      <c r="N10" s="39">
        <f t="shared" si="4"/>
        <v>0</v>
      </c>
      <c r="P10" s="15">
        <v>108</v>
      </c>
      <c r="Q10" s="16">
        <v>1</v>
      </c>
      <c r="R10" s="14">
        <v>0</v>
      </c>
      <c r="S10" s="14">
        <v>0</v>
      </c>
      <c r="T10" s="14">
        <v>0</v>
      </c>
      <c r="U10" s="14">
        <v>0</v>
      </c>
      <c r="V10" s="14">
        <v>0</v>
      </c>
      <c r="W10" s="14">
        <v>0</v>
      </c>
      <c r="X10" s="14">
        <v>0</v>
      </c>
      <c r="Y10" s="14">
        <v>0</v>
      </c>
      <c r="Z10" s="17">
        <f t="shared" si="3"/>
        <v>1</v>
      </c>
      <c r="AA10" s="3" t="s">
        <v>28</v>
      </c>
      <c r="AB10" s="17">
        <v>1</v>
      </c>
      <c r="AD10" s="56"/>
      <c r="AE10" s="98">
        <f>SUMPRODUCT(Q3:Q47,$H$3:$H$47)</f>
        <v>2</v>
      </c>
      <c r="AF10" s="98">
        <f>SUMPRODUCT(R3:R47,$H$3:$H$47)</f>
        <v>3</v>
      </c>
      <c r="AG10" s="98">
        <f>SUMPRODUCT(S3:S47,$H$3:$H$47)</f>
        <v>2</v>
      </c>
      <c r="AH10" s="98">
        <f>SUMPRODUCT(T3:T47,$H$3:$H$47)</f>
        <v>2</v>
      </c>
      <c r="AI10" s="98">
        <f>SUMPRODUCT(U3:U47,$H$3:$H$47)</f>
        <v>2</v>
      </c>
      <c r="AJ10" s="98">
        <f>SUMPRODUCT(V3:V47,$H$3:$H$47)</f>
        <v>2</v>
      </c>
      <c r="AK10" s="98">
        <f>SUMPRODUCT(W3:W47,$H$3:$H$47)</f>
        <v>3</v>
      </c>
      <c r="AL10" s="98">
        <f>SUMPRODUCT(X3:X47,$H$3:$H$47)</f>
        <v>3</v>
      </c>
      <c r="AM10" s="98">
        <f>SUMPRODUCT(Y3:Y47,$H$3:$H$47)</f>
        <v>2</v>
      </c>
      <c r="AO10" s="57"/>
    </row>
    <row r="11" spans="2:41" x14ac:dyDescent="0.2">
      <c r="B11" s="28">
        <v>109</v>
      </c>
      <c r="C11" s="13" t="s">
        <v>1</v>
      </c>
      <c r="D11" s="13" t="s">
        <v>1</v>
      </c>
      <c r="E11" s="13" t="s">
        <v>16</v>
      </c>
      <c r="F11" s="29">
        <v>7.8</v>
      </c>
      <c r="G11" s="38">
        <f t="shared" si="0"/>
        <v>0</v>
      </c>
      <c r="H11" s="11">
        <f t="shared" si="1"/>
        <v>1</v>
      </c>
      <c r="I11" s="10">
        <f t="shared" si="4"/>
        <v>1</v>
      </c>
      <c r="J11" s="9">
        <f t="shared" si="4"/>
        <v>0</v>
      </c>
      <c r="K11" s="9">
        <f t="shared" si="4"/>
        <v>0</v>
      </c>
      <c r="L11" s="9">
        <f t="shared" si="4"/>
        <v>0</v>
      </c>
      <c r="M11" s="9">
        <f t="shared" si="4"/>
        <v>0</v>
      </c>
      <c r="N11" s="39">
        <f t="shared" si="4"/>
        <v>0</v>
      </c>
      <c r="P11" s="15">
        <v>109</v>
      </c>
      <c r="Q11" s="16">
        <v>0</v>
      </c>
      <c r="R11" s="14">
        <v>0</v>
      </c>
      <c r="S11" s="14">
        <v>0</v>
      </c>
      <c r="T11" s="14">
        <v>0</v>
      </c>
      <c r="U11" s="14">
        <v>0</v>
      </c>
      <c r="V11" s="14">
        <v>0</v>
      </c>
      <c r="W11" s="14">
        <v>0</v>
      </c>
      <c r="X11" s="14">
        <v>0</v>
      </c>
      <c r="Y11" s="14">
        <v>1</v>
      </c>
      <c r="Z11" s="17">
        <f t="shared" si="3"/>
        <v>1</v>
      </c>
      <c r="AA11" s="3" t="s">
        <v>28</v>
      </c>
      <c r="AB11" s="17">
        <v>1</v>
      </c>
      <c r="AD11" s="56"/>
      <c r="AE11" s="43" t="s">
        <v>27</v>
      </c>
      <c r="AF11" s="43" t="s">
        <v>27</v>
      </c>
      <c r="AG11" s="43" t="s">
        <v>27</v>
      </c>
      <c r="AH11" s="43" t="s">
        <v>27</v>
      </c>
      <c r="AI11" s="43" t="s">
        <v>27</v>
      </c>
      <c r="AJ11" s="43" t="s">
        <v>27</v>
      </c>
      <c r="AK11" s="43" t="s">
        <v>27</v>
      </c>
      <c r="AL11" s="43" t="s">
        <v>27</v>
      </c>
      <c r="AM11" s="43" t="s">
        <v>27</v>
      </c>
      <c r="AO11" s="57"/>
    </row>
    <row r="12" spans="2:41" x14ac:dyDescent="0.2">
      <c r="B12" s="28">
        <v>110</v>
      </c>
      <c r="C12" s="13" t="s">
        <v>1</v>
      </c>
      <c r="D12" s="13" t="s">
        <v>1</v>
      </c>
      <c r="E12" s="13" t="s">
        <v>16</v>
      </c>
      <c r="F12" s="29">
        <v>7.2</v>
      </c>
      <c r="G12" s="38">
        <f t="shared" si="0"/>
        <v>0</v>
      </c>
      <c r="H12" s="11">
        <f t="shared" si="1"/>
        <v>1</v>
      </c>
      <c r="I12" s="10">
        <f t="shared" si="4"/>
        <v>1</v>
      </c>
      <c r="J12" s="9">
        <f t="shared" si="4"/>
        <v>0</v>
      </c>
      <c r="K12" s="9">
        <f t="shared" si="4"/>
        <v>0</v>
      </c>
      <c r="L12" s="9">
        <f t="shared" si="4"/>
        <v>0</v>
      </c>
      <c r="M12" s="9">
        <f t="shared" si="4"/>
        <v>0</v>
      </c>
      <c r="N12" s="39">
        <f t="shared" si="4"/>
        <v>0</v>
      </c>
      <c r="P12" s="15">
        <v>110</v>
      </c>
      <c r="Q12" s="16">
        <v>0</v>
      </c>
      <c r="R12" s="14">
        <v>0</v>
      </c>
      <c r="S12" s="14">
        <v>0</v>
      </c>
      <c r="T12" s="14">
        <v>1</v>
      </c>
      <c r="U12" s="14">
        <v>0</v>
      </c>
      <c r="V12" s="14">
        <v>0</v>
      </c>
      <c r="W12" s="14">
        <v>0</v>
      </c>
      <c r="X12" s="14">
        <v>0</v>
      </c>
      <c r="Y12" s="14">
        <v>0</v>
      </c>
      <c r="Z12" s="17">
        <f t="shared" si="3"/>
        <v>1</v>
      </c>
      <c r="AA12" s="3" t="s">
        <v>28</v>
      </c>
      <c r="AB12" s="17">
        <v>1</v>
      </c>
      <c r="AD12" s="56"/>
      <c r="AE12" s="98">
        <f>Index!$C$9</f>
        <v>2</v>
      </c>
      <c r="AF12" s="98">
        <f>Index!$C$9</f>
        <v>2</v>
      </c>
      <c r="AG12" s="98">
        <f>Index!$C$9</f>
        <v>2</v>
      </c>
      <c r="AH12" s="98">
        <f>Index!$C$9</f>
        <v>2</v>
      </c>
      <c r="AI12" s="98">
        <f>Index!$C$9</f>
        <v>2</v>
      </c>
      <c r="AJ12" s="98">
        <f>Index!$C$9</f>
        <v>2</v>
      </c>
      <c r="AK12" s="98">
        <f>Index!$C$9</f>
        <v>2</v>
      </c>
      <c r="AL12" s="98">
        <f>Index!$C$9</f>
        <v>2</v>
      </c>
      <c r="AM12" s="98">
        <f>Index!$C$9</f>
        <v>2</v>
      </c>
      <c r="AO12" s="57"/>
    </row>
    <row r="13" spans="2:41" x14ac:dyDescent="0.2">
      <c r="B13" s="28">
        <v>111</v>
      </c>
      <c r="C13" s="13" t="s">
        <v>3</v>
      </c>
      <c r="D13" s="13" t="s">
        <v>22</v>
      </c>
      <c r="E13" s="13" t="s">
        <v>15</v>
      </c>
      <c r="F13" s="29">
        <v>7</v>
      </c>
      <c r="G13" s="38">
        <f t="shared" si="0"/>
        <v>1</v>
      </c>
      <c r="H13" s="11">
        <f t="shared" si="1"/>
        <v>0</v>
      </c>
      <c r="I13" s="10">
        <f t="shared" si="4"/>
        <v>0</v>
      </c>
      <c r="J13" s="9">
        <f t="shared" si="4"/>
        <v>1</v>
      </c>
      <c r="K13" s="9">
        <f t="shared" si="4"/>
        <v>0</v>
      </c>
      <c r="L13" s="9">
        <f t="shared" si="4"/>
        <v>0</v>
      </c>
      <c r="M13" s="9">
        <f t="shared" si="4"/>
        <v>0</v>
      </c>
      <c r="N13" s="39">
        <f t="shared" si="4"/>
        <v>0</v>
      </c>
      <c r="P13" s="15">
        <v>111</v>
      </c>
      <c r="Q13" s="16">
        <v>0</v>
      </c>
      <c r="R13" s="14">
        <v>0</v>
      </c>
      <c r="S13" s="14">
        <v>0</v>
      </c>
      <c r="T13" s="14">
        <v>0</v>
      </c>
      <c r="U13" s="14">
        <v>0</v>
      </c>
      <c r="V13" s="14">
        <v>0</v>
      </c>
      <c r="W13" s="14">
        <v>0</v>
      </c>
      <c r="X13" s="14">
        <v>1</v>
      </c>
      <c r="Y13" s="14">
        <v>0</v>
      </c>
      <c r="Z13" s="17">
        <f t="shared" si="3"/>
        <v>1</v>
      </c>
      <c r="AA13" s="3" t="s">
        <v>28</v>
      </c>
      <c r="AB13" s="17">
        <v>1</v>
      </c>
      <c r="AD13" s="56"/>
      <c r="AE13" s="46"/>
      <c r="AF13" s="46"/>
      <c r="AG13" s="46"/>
      <c r="AH13" s="46"/>
      <c r="AI13" s="46"/>
      <c r="AJ13" s="46"/>
      <c r="AK13" s="46"/>
      <c r="AL13" s="46"/>
      <c r="AM13" s="46"/>
      <c r="AO13" s="57"/>
    </row>
    <row r="14" spans="2:41" x14ac:dyDescent="0.2">
      <c r="B14" s="28">
        <v>112</v>
      </c>
      <c r="C14" s="13" t="s">
        <v>3</v>
      </c>
      <c r="D14" s="13" t="s">
        <v>22</v>
      </c>
      <c r="E14" s="13" t="s">
        <v>16</v>
      </c>
      <c r="F14" s="29">
        <v>7.7</v>
      </c>
      <c r="G14" s="38">
        <f t="shared" si="0"/>
        <v>0</v>
      </c>
      <c r="H14" s="11">
        <f t="shared" si="1"/>
        <v>1</v>
      </c>
      <c r="I14" s="10">
        <f t="shared" si="4"/>
        <v>0</v>
      </c>
      <c r="J14" s="9">
        <f t="shared" si="4"/>
        <v>1</v>
      </c>
      <c r="K14" s="9">
        <f t="shared" si="4"/>
        <v>0</v>
      </c>
      <c r="L14" s="9">
        <f t="shared" si="4"/>
        <v>0</v>
      </c>
      <c r="M14" s="9">
        <f t="shared" si="4"/>
        <v>0</v>
      </c>
      <c r="N14" s="39">
        <f t="shared" si="4"/>
        <v>0</v>
      </c>
      <c r="P14" s="15">
        <v>112</v>
      </c>
      <c r="Q14" s="16">
        <v>0</v>
      </c>
      <c r="R14" s="14">
        <v>0</v>
      </c>
      <c r="S14" s="14">
        <v>0</v>
      </c>
      <c r="T14" s="14">
        <v>0</v>
      </c>
      <c r="U14" s="14">
        <v>0</v>
      </c>
      <c r="V14" s="14">
        <v>0</v>
      </c>
      <c r="W14" s="14">
        <v>0</v>
      </c>
      <c r="X14" s="14">
        <v>0</v>
      </c>
      <c r="Y14" s="14">
        <v>1</v>
      </c>
      <c r="Z14" s="17">
        <f t="shared" si="3"/>
        <v>1</v>
      </c>
      <c r="AA14" s="3" t="s">
        <v>28</v>
      </c>
      <c r="AB14" s="17">
        <v>1</v>
      </c>
      <c r="AD14" s="56" t="s">
        <v>46</v>
      </c>
      <c r="AE14" s="97" t="str">
        <f>Index!B13</f>
        <v>British</v>
      </c>
      <c r="AF14" s="46"/>
      <c r="AG14" s="46"/>
      <c r="AH14" s="46"/>
      <c r="AI14" s="46"/>
      <c r="AJ14" s="46"/>
      <c r="AK14" s="46"/>
      <c r="AL14" s="46"/>
      <c r="AM14" s="46"/>
      <c r="AO14" s="57"/>
    </row>
    <row r="15" spans="2:41" x14ac:dyDescent="0.2">
      <c r="B15" s="28">
        <v>113</v>
      </c>
      <c r="C15" s="13" t="s">
        <v>4</v>
      </c>
      <c r="D15" s="13" t="s">
        <v>23</v>
      </c>
      <c r="E15" s="13" t="s">
        <v>15</v>
      </c>
      <c r="F15" s="29">
        <v>7</v>
      </c>
      <c r="G15" s="38">
        <f t="shared" si="0"/>
        <v>1</v>
      </c>
      <c r="H15" s="11">
        <f t="shared" si="1"/>
        <v>0</v>
      </c>
      <c r="I15" s="10">
        <f t="shared" si="4"/>
        <v>0</v>
      </c>
      <c r="J15" s="9">
        <f t="shared" si="4"/>
        <v>0</v>
      </c>
      <c r="K15" s="9">
        <f t="shared" si="4"/>
        <v>0</v>
      </c>
      <c r="L15" s="9">
        <f t="shared" si="4"/>
        <v>0</v>
      </c>
      <c r="M15" s="9">
        <f t="shared" si="4"/>
        <v>0</v>
      </c>
      <c r="N15" s="39">
        <f t="shared" si="4"/>
        <v>1</v>
      </c>
      <c r="P15" s="15">
        <v>113</v>
      </c>
      <c r="Q15" s="16">
        <v>1</v>
      </c>
      <c r="R15" s="14">
        <v>0</v>
      </c>
      <c r="S15" s="14">
        <v>0</v>
      </c>
      <c r="T15" s="14">
        <v>0</v>
      </c>
      <c r="U15" s="14">
        <v>0</v>
      </c>
      <c r="V15" s="14">
        <v>0</v>
      </c>
      <c r="W15" s="14">
        <v>0</v>
      </c>
      <c r="X15" s="14">
        <v>0</v>
      </c>
      <c r="Y15" s="14">
        <v>0</v>
      </c>
      <c r="Z15" s="17">
        <f t="shared" si="3"/>
        <v>1</v>
      </c>
      <c r="AA15" s="3" t="s">
        <v>28</v>
      </c>
      <c r="AB15" s="17">
        <v>1</v>
      </c>
      <c r="AD15" s="56"/>
      <c r="AE15" s="98">
        <f t="shared" ref="AE15:AM15" si="5">SUMPRODUCT(IF($I$2=$AE14,$I$3:$I$47,IF($J$2=$AE14,$J$3:$J$47,IF($K$2=$AE14,$K$3:$K$47,IF($L$2=$AE14,$L$3:$L$47,IF($M$2=$AE14,$M$3:$M$47,$N$3:$N$47))))),Q$3:Q$47)</f>
        <v>1</v>
      </c>
      <c r="AF15" s="98">
        <f t="shared" si="5"/>
        <v>1</v>
      </c>
      <c r="AG15" s="98">
        <f t="shared" si="5"/>
        <v>1</v>
      </c>
      <c r="AH15" s="98">
        <f t="shared" si="5"/>
        <v>1</v>
      </c>
      <c r="AI15" s="98">
        <f t="shared" si="5"/>
        <v>1</v>
      </c>
      <c r="AJ15" s="98">
        <f t="shared" si="5"/>
        <v>1</v>
      </c>
      <c r="AK15" s="98">
        <f t="shared" si="5"/>
        <v>1</v>
      </c>
      <c r="AL15" s="98">
        <f t="shared" si="5"/>
        <v>1</v>
      </c>
      <c r="AM15" s="98">
        <f t="shared" si="5"/>
        <v>1</v>
      </c>
      <c r="AN15" s="92" t="s">
        <v>80</v>
      </c>
      <c r="AO15" s="57"/>
    </row>
    <row r="16" spans="2:41" x14ac:dyDescent="0.2">
      <c r="B16" s="28">
        <v>114</v>
      </c>
      <c r="C16" s="13" t="s">
        <v>3</v>
      </c>
      <c r="D16" s="13" t="s">
        <v>22</v>
      </c>
      <c r="E16" s="13" t="s">
        <v>16</v>
      </c>
      <c r="F16" s="29">
        <v>8</v>
      </c>
      <c r="G16" s="38">
        <f t="shared" si="0"/>
        <v>0</v>
      </c>
      <c r="H16" s="11">
        <f t="shared" si="1"/>
        <v>1</v>
      </c>
      <c r="I16" s="10">
        <f t="shared" si="4"/>
        <v>0</v>
      </c>
      <c r="J16" s="9">
        <f t="shared" si="4"/>
        <v>1</v>
      </c>
      <c r="K16" s="9">
        <f t="shared" si="4"/>
        <v>0</v>
      </c>
      <c r="L16" s="9">
        <f t="shared" si="4"/>
        <v>0</v>
      </c>
      <c r="M16" s="9">
        <f t="shared" si="4"/>
        <v>0</v>
      </c>
      <c r="N16" s="39">
        <f t="shared" si="4"/>
        <v>0</v>
      </c>
      <c r="P16" s="15">
        <v>114</v>
      </c>
      <c r="Q16" s="16">
        <v>0</v>
      </c>
      <c r="R16" s="14">
        <v>0</v>
      </c>
      <c r="S16" s="14">
        <v>0</v>
      </c>
      <c r="T16" s="14">
        <v>0</v>
      </c>
      <c r="U16" s="14">
        <v>0</v>
      </c>
      <c r="V16" s="14">
        <v>0</v>
      </c>
      <c r="W16" s="14">
        <v>1</v>
      </c>
      <c r="X16" s="14">
        <v>0</v>
      </c>
      <c r="Y16" s="14">
        <v>0</v>
      </c>
      <c r="Z16" s="17">
        <f t="shared" si="3"/>
        <v>1</v>
      </c>
      <c r="AA16" s="3" t="s">
        <v>28</v>
      </c>
      <c r="AB16" s="17">
        <v>1</v>
      </c>
      <c r="AD16" s="56"/>
      <c r="AE16" s="43" t="s">
        <v>27</v>
      </c>
      <c r="AF16" s="43" t="s">
        <v>27</v>
      </c>
      <c r="AG16" s="43" t="s">
        <v>27</v>
      </c>
      <c r="AH16" s="43" t="s">
        <v>27</v>
      </c>
      <c r="AI16" s="43" t="s">
        <v>27</v>
      </c>
      <c r="AJ16" s="43" t="s">
        <v>27</v>
      </c>
      <c r="AK16" s="43" t="s">
        <v>27</v>
      </c>
      <c r="AL16" s="43" t="s">
        <v>27</v>
      </c>
      <c r="AM16" s="43" t="s">
        <v>27</v>
      </c>
      <c r="AN16" s="92"/>
      <c r="AO16" s="57"/>
    </row>
    <row r="17" spans="2:41" x14ac:dyDescent="0.2">
      <c r="B17" s="28">
        <v>115</v>
      </c>
      <c r="C17" s="13" t="s">
        <v>0</v>
      </c>
      <c r="D17" s="13" t="s">
        <v>20</v>
      </c>
      <c r="E17" s="13" t="s">
        <v>16</v>
      </c>
      <c r="F17" s="29">
        <v>8.3000000000000007</v>
      </c>
      <c r="G17" s="38">
        <f t="shared" si="0"/>
        <v>0</v>
      </c>
      <c r="H17" s="11">
        <f t="shared" si="1"/>
        <v>1</v>
      </c>
      <c r="I17" s="10">
        <f t="shared" si="4"/>
        <v>0</v>
      </c>
      <c r="J17" s="9">
        <f t="shared" si="4"/>
        <v>0</v>
      </c>
      <c r="K17" s="9">
        <f t="shared" si="4"/>
        <v>0</v>
      </c>
      <c r="L17" s="9">
        <f t="shared" si="4"/>
        <v>1</v>
      </c>
      <c r="M17" s="9">
        <f t="shared" si="4"/>
        <v>0</v>
      </c>
      <c r="N17" s="39">
        <f t="shared" si="4"/>
        <v>0</v>
      </c>
      <c r="P17" s="15">
        <v>115</v>
      </c>
      <c r="Q17" s="16">
        <v>0</v>
      </c>
      <c r="R17" s="14">
        <v>0</v>
      </c>
      <c r="S17" s="14">
        <v>0</v>
      </c>
      <c r="T17" s="14">
        <v>0</v>
      </c>
      <c r="U17" s="14">
        <v>0</v>
      </c>
      <c r="V17" s="14">
        <v>1</v>
      </c>
      <c r="W17" s="14">
        <v>0</v>
      </c>
      <c r="X17" s="14">
        <v>0</v>
      </c>
      <c r="Y17" s="14">
        <v>0</v>
      </c>
      <c r="Z17" s="17">
        <f t="shared" si="3"/>
        <v>1</v>
      </c>
      <c r="AA17" s="3" t="s">
        <v>28</v>
      </c>
      <c r="AB17" s="17">
        <v>1</v>
      </c>
      <c r="AD17" s="56"/>
      <c r="AE17" s="98">
        <f t="shared" ref="AE17:AM17" si="6">$I$50</f>
        <v>1</v>
      </c>
      <c r="AF17" s="98">
        <f t="shared" si="6"/>
        <v>1</v>
      </c>
      <c r="AG17" s="98">
        <f t="shared" si="6"/>
        <v>1</v>
      </c>
      <c r="AH17" s="98">
        <f t="shared" si="6"/>
        <v>1</v>
      </c>
      <c r="AI17" s="98">
        <f t="shared" si="6"/>
        <v>1</v>
      </c>
      <c r="AJ17" s="98">
        <f t="shared" si="6"/>
        <v>1</v>
      </c>
      <c r="AK17" s="98">
        <f t="shared" si="6"/>
        <v>1</v>
      </c>
      <c r="AL17" s="98">
        <f t="shared" si="6"/>
        <v>1</v>
      </c>
      <c r="AM17" s="98">
        <f t="shared" si="6"/>
        <v>1</v>
      </c>
      <c r="AN17" s="92"/>
      <c r="AO17" s="57"/>
    </row>
    <row r="18" spans="2:41" x14ac:dyDescent="0.2">
      <c r="B18" s="28">
        <v>116</v>
      </c>
      <c r="C18" s="13" t="s">
        <v>5</v>
      </c>
      <c r="D18" s="13" t="s">
        <v>23</v>
      </c>
      <c r="E18" s="13" t="s">
        <v>16</v>
      </c>
      <c r="F18" s="29">
        <v>8.6999999999999993</v>
      </c>
      <c r="G18" s="38">
        <f t="shared" si="0"/>
        <v>0</v>
      </c>
      <c r="H18" s="11">
        <f t="shared" si="1"/>
        <v>1</v>
      </c>
      <c r="I18" s="10">
        <f t="shared" si="4"/>
        <v>0</v>
      </c>
      <c r="J18" s="9">
        <f t="shared" si="4"/>
        <v>0</v>
      </c>
      <c r="K18" s="9">
        <f t="shared" si="4"/>
        <v>0</v>
      </c>
      <c r="L18" s="9">
        <f t="shared" si="4"/>
        <v>0</v>
      </c>
      <c r="M18" s="9">
        <f t="shared" si="4"/>
        <v>0</v>
      </c>
      <c r="N18" s="39">
        <f t="shared" si="4"/>
        <v>1</v>
      </c>
      <c r="P18" s="15">
        <v>116</v>
      </c>
      <c r="Q18" s="16">
        <v>0</v>
      </c>
      <c r="R18" s="14">
        <v>0</v>
      </c>
      <c r="S18" s="14">
        <v>1</v>
      </c>
      <c r="T18" s="14">
        <v>0</v>
      </c>
      <c r="U18" s="14">
        <v>0</v>
      </c>
      <c r="V18" s="14">
        <v>0</v>
      </c>
      <c r="W18" s="14">
        <v>0</v>
      </c>
      <c r="X18" s="14">
        <v>0</v>
      </c>
      <c r="Y18" s="14">
        <v>0</v>
      </c>
      <c r="Z18" s="17">
        <f t="shared" si="3"/>
        <v>1</v>
      </c>
      <c r="AA18" s="3" t="s">
        <v>28</v>
      </c>
      <c r="AB18" s="17">
        <v>1</v>
      </c>
      <c r="AD18" s="56"/>
      <c r="AE18" s="46"/>
      <c r="AF18" s="46"/>
      <c r="AG18" s="46"/>
      <c r="AH18" s="46"/>
      <c r="AI18" s="46"/>
      <c r="AJ18" s="46"/>
      <c r="AK18" s="46"/>
      <c r="AL18" s="46"/>
      <c r="AM18" s="46"/>
      <c r="AN18" s="92"/>
      <c r="AO18" s="57"/>
    </row>
    <row r="19" spans="2:41" x14ac:dyDescent="0.2">
      <c r="B19" s="28">
        <v>117</v>
      </c>
      <c r="C19" s="13" t="s">
        <v>1</v>
      </c>
      <c r="D19" s="13" t="s">
        <v>1</v>
      </c>
      <c r="E19" s="13" t="s">
        <v>15</v>
      </c>
      <c r="F19" s="29">
        <v>8.5</v>
      </c>
      <c r="G19" s="38">
        <f t="shared" si="0"/>
        <v>1</v>
      </c>
      <c r="H19" s="11">
        <f t="shared" si="1"/>
        <v>0</v>
      </c>
      <c r="I19" s="10">
        <f t="shared" si="4"/>
        <v>1</v>
      </c>
      <c r="J19" s="9">
        <f t="shared" si="4"/>
        <v>0</v>
      </c>
      <c r="K19" s="9">
        <f t="shared" si="4"/>
        <v>0</v>
      </c>
      <c r="L19" s="9">
        <f t="shared" si="4"/>
        <v>0</v>
      </c>
      <c r="M19" s="9">
        <f t="shared" si="4"/>
        <v>0</v>
      </c>
      <c r="N19" s="39">
        <f t="shared" si="4"/>
        <v>0</v>
      </c>
      <c r="P19" s="15">
        <v>117</v>
      </c>
      <c r="Q19" s="16">
        <v>0</v>
      </c>
      <c r="R19" s="14">
        <v>1</v>
      </c>
      <c r="S19" s="14">
        <v>0</v>
      </c>
      <c r="T19" s="14">
        <v>0</v>
      </c>
      <c r="U19" s="14">
        <v>0</v>
      </c>
      <c r="V19" s="14">
        <v>0</v>
      </c>
      <c r="W19" s="14">
        <v>0</v>
      </c>
      <c r="X19" s="14">
        <v>0</v>
      </c>
      <c r="Y19" s="14">
        <v>0</v>
      </c>
      <c r="Z19" s="17">
        <f t="shared" si="3"/>
        <v>1</v>
      </c>
      <c r="AA19" s="3" t="s">
        <v>28</v>
      </c>
      <c r="AB19" s="17">
        <v>1</v>
      </c>
      <c r="AD19" s="56" t="s">
        <v>45</v>
      </c>
      <c r="AE19" s="97" t="str">
        <f>Index!B14</f>
        <v>East Asia</v>
      </c>
      <c r="AF19" s="46"/>
      <c r="AG19" s="46"/>
      <c r="AH19" s="46"/>
      <c r="AI19" s="46"/>
      <c r="AJ19" s="46"/>
      <c r="AK19" s="46"/>
      <c r="AL19" s="46"/>
      <c r="AM19" s="46"/>
      <c r="AN19" s="92"/>
      <c r="AO19" s="57"/>
    </row>
    <row r="20" spans="2:41" x14ac:dyDescent="0.2">
      <c r="B20" s="28">
        <v>118</v>
      </c>
      <c r="C20" s="13" t="s">
        <v>6</v>
      </c>
      <c r="D20" s="13" t="s">
        <v>21</v>
      </c>
      <c r="E20" s="13" t="s">
        <v>16</v>
      </c>
      <c r="F20" s="29">
        <v>9.1</v>
      </c>
      <c r="G20" s="38">
        <f t="shared" si="0"/>
        <v>0</v>
      </c>
      <c r="H20" s="11">
        <f t="shared" si="1"/>
        <v>1</v>
      </c>
      <c r="I20" s="10">
        <f t="shared" si="4"/>
        <v>0</v>
      </c>
      <c r="J20" s="9">
        <f t="shared" si="4"/>
        <v>0</v>
      </c>
      <c r="K20" s="9">
        <f t="shared" si="4"/>
        <v>1</v>
      </c>
      <c r="L20" s="9">
        <f t="shared" si="4"/>
        <v>0</v>
      </c>
      <c r="M20" s="9">
        <f t="shared" si="4"/>
        <v>0</v>
      </c>
      <c r="N20" s="39">
        <f t="shared" si="4"/>
        <v>0</v>
      </c>
      <c r="P20" s="15">
        <v>118</v>
      </c>
      <c r="Q20" s="16">
        <v>0</v>
      </c>
      <c r="R20" s="14">
        <v>0</v>
      </c>
      <c r="S20" s="14">
        <v>0</v>
      </c>
      <c r="T20" s="14">
        <v>0</v>
      </c>
      <c r="U20" s="14">
        <v>1</v>
      </c>
      <c r="V20" s="14">
        <v>0</v>
      </c>
      <c r="W20" s="14">
        <v>0</v>
      </c>
      <c r="X20" s="14">
        <v>0</v>
      </c>
      <c r="Y20" s="14">
        <v>0</v>
      </c>
      <c r="Z20" s="17">
        <f t="shared" si="3"/>
        <v>1</v>
      </c>
      <c r="AA20" s="3" t="s">
        <v>28</v>
      </c>
      <c r="AB20" s="17">
        <v>1</v>
      </c>
      <c r="AD20" s="56"/>
      <c r="AE20" s="98">
        <f t="shared" ref="AE20:AM20" si="7">SUMPRODUCT(IF($I$2=$AE19,$I$3:$I$47,IF($J$2=$AE19,$J$3:$J$47,IF($K$2=$AE19,$K$3:$K$47,IF($L$2=$AE19,$L$3:$L$47,IF($M$2=$AE19,$M$3:$M$47,$N$3:$N$47))))),Q$3:Q$47)</f>
        <v>2</v>
      </c>
      <c r="AF20" s="98">
        <f t="shared" si="7"/>
        <v>2</v>
      </c>
      <c r="AG20" s="98">
        <f t="shared" si="7"/>
        <v>2</v>
      </c>
      <c r="AH20" s="98">
        <f t="shared" si="7"/>
        <v>2</v>
      </c>
      <c r="AI20" s="98">
        <f t="shared" si="7"/>
        <v>2</v>
      </c>
      <c r="AJ20" s="98">
        <f t="shared" si="7"/>
        <v>2</v>
      </c>
      <c r="AK20" s="98">
        <f t="shared" si="7"/>
        <v>4</v>
      </c>
      <c r="AL20" s="98">
        <f t="shared" si="7"/>
        <v>2</v>
      </c>
      <c r="AM20" s="98">
        <f t="shared" si="7"/>
        <v>2</v>
      </c>
      <c r="AN20" s="92"/>
      <c r="AO20" s="57"/>
    </row>
    <row r="21" spans="2:41" x14ac:dyDescent="0.2">
      <c r="B21" s="28">
        <v>119</v>
      </c>
      <c r="C21" s="13" t="s">
        <v>7</v>
      </c>
      <c r="D21" s="13" t="s">
        <v>21</v>
      </c>
      <c r="E21" s="13" t="s">
        <v>16</v>
      </c>
      <c r="F21" s="29">
        <v>7.6</v>
      </c>
      <c r="G21" s="38">
        <f t="shared" si="0"/>
        <v>0</v>
      </c>
      <c r="H21" s="11">
        <f t="shared" si="1"/>
        <v>1</v>
      </c>
      <c r="I21" s="10">
        <f t="shared" si="4"/>
        <v>0</v>
      </c>
      <c r="J21" s="9">
        <f t="shared" si="4"/>
        <v>0</v>
      </c>
      <c r="K21" s="9">
        <f t="shared" si="4"/>
        <v>1</v>
      </c>
      <c r="L21" s="9">
        <f t="shared" si="4"/>
        <v>0</v>
      </c>
      <c r="M21" s="9">
        <f t="shared" si="4"/>
        <v>0</v>
      </c>
      <c r="N21" s="39">
        <f t="shared" si="4"/>
        <v>0</v>
      </c>
      <c r="P21" s="15">
        <v>119</v>
      </c>
      <c r="Q21" s="16">
        <v>0</v>
      </c>
      <c r="R21" s="14">
        <v>1</v>
      </c>
      <c r="S21" s="14">
        <v>0</v>
      </c>
      <c r="T21" s="14">
        <v>0</v>
      </c>
      <c r="U21" s="14">
        <v>0</v>
      </c>
      <c r="V21" s="14">
        <v>0</v>
      </c>
      <c r="W21" s="14">
        <v>0</v>
      </c>
      <c r="X21" s="14">
        <v>0</v>
      </c>
      <c r="Y21" s="14">
        <v>0</v>
      </c>
      <c r="Z21" s="17">
        <f t="shared" si="3"/>
        <v>1</v>
      </c>
      <c r="AA21" s="3" t="s">
        <v>28</v>
      </c>
      <c r="AB21" s="17">
        <v>1</v>
      </c>
      <c r="AD21" s="56"/>
      <c r="AE21" s="43" t="s">
        <v>27</v>
      </c>
      <c r="AF21" s="43" t="s">
        <v>27</v>
      </c>
      <c r="AG21" s="43" t="s">
        <v>27</v>
      </c>
      <c r="AH21" s="43" t="s">
        <v>27</v>
      </c>
      <c r="AI21" s="43" t="s">
        <v>27</v>
      </c>
      <c r="AJ21" s="43" t="s">
        <v>27</v>
      </c>
      <c r="AK21" s="43" t="s">
        <v>27</v>
      </c>
      <c r="AL21" s="43" t="s">
        <v>27</v>
      </c>
      <c r="AM21" s="43" t="s">
        <v>27</v>
      </c>
      <c r="AN21" s="92"/>
      <c r="AO21" s="57"/>
    </row>
    <row r="22" spans="2:41" x14ac:dyDescent="0.2">
      <c r="B22" s="28">
        <v>120</v>
      </c>
      <c r="C22" s="13" t="s">
        <v>3</v>
      </c>
      <c r="D22" s="13" t="s">
        <v>22</v>
      </c>
      <c r="E22" s="13" t="s">
        <v>15</v>
      </c>
      <c r="F22" s="29">
        <v>7.2</v>
      </c>
      <c r="G22" s="38">
        <f t="shared" si="0"/>
        <v>1</v>
      </c>
      <c r="H22" s="11">
        <f t="shared" si="1"/>
        <v>0</v>
      </c>
      <c r="I22" s="10">
        <f t="shared" si="4"/>
        <v>0</v>
      </c>
      <c r="J22" s="9">
        <f t="shared" si="4"/>
        <v>1</v>
      </c>
      <c r="K22" s="9">
        <f t="shared" si="4"/>
        <v>0</v>
      </c>
      <c r="L22" s="9">
        <f t="shared" si="4"/>
        <v>0</v>
      </c>
      <c r="M22" s="9">
        <f t="shared" si="4"/>
        <v>0</v>
      </c>
      <c r="N22" s="39">
        <f t="shared" si="4"/>
        <v>0</v>
      </c>
      <c r="P22" s="15">
        <v>120</v>
      </c>
      <c r="Q22" s="16">
        <v>0</v>
      </c>
      <c r="R22" s="14">
        <v>0</v>
      </c>
      <c r="S22" s="14">
        <v>1</v>
      </c>
      <c r="T22" s="14">
        <v>0</v>
      </c>
      <c r="U22" s="14">
        <v>0</v>
      </c>
      <c r="V22" s="14">
        <v>0</v>
      </c>
      <c r="W22" s="14">
        <v>0</v>
      </c>
      <c r="X22" s="14">
        <v>0</v>
      </c>
      <c r="Y22" s="14">
        <v>0</v>
      </c>
      <c r="Z22" s="17">
        <f t="shared" si="3"/>
        <v>1</v>
      </c>
      <c r="AA22" s="3" t="s">
        <v>28</v>
      </c>
      <c r="AB22" s="17">
        <v>1</v>
      </c>
      <c r="AD22" s="56"/>
      <c r="AE22" s="98">
        <f t="shared" ref="AE22:AM22" si="8">$J$50</f>
        <v>2</v>
      </c>
      <c r="AF22" s="98">
        <f t="shared" si="8"/>
        <v>2</v>
      </c>
      <c r="AG22" s="98">
        <f t="shared" si="8"/>
        <v>2</v>
      </c>
      <c r="AH22" s="98">
        <f t="shared" si="8"/>
        <v>2</v>
      </c>
      <c r="AI22" s="98">
        <f t="shared" si="8"/>
        <v>2</v>
      </c>
      <c r="AJ22" s="98">
        <f t="shared" si="8"/>
        <v>2</v>
      </c>
      <c r="AK22" s="98">
        <f t="shared" si="8"/>
        <v>2</v>
      </c>
      <c r="AL22" s="98">
        <f t="shared" si="8"/>
        <v>2</v>
      </c>
      <c r="AM22" s="98">
        <f t="shared" si="8"/>
        <v>2</v>
      </c>
      <c r="AN22" s="92"/>
      <c r="AO22" s="57"/>
    </row>
    <row r="23" spans="2:41" x14ac:dyDescent="0.2">
      <c r="B23" s="28">
        <v>121</v>
      </c>
      <c r="C23" s="13" t="s">
        <v>3</v>
      </c>
      <c r="D23" s="13" t="s">
        <v>22</v>
      </c>
      <c r="E23" s="13" t="s">
        <v>16</v>
      </c>
      <c r="F23" s="29">
        <v>5.2</v>
      </c>
      <c r="G23" s="38">
        <f t="shared" si="0"/>
        <v>0</v>
      </c>
      <c r="H23" s="11">
        <f t="shared" si="1"/>
        <v>1</v>
      </c>
      <c r="I23" s="10">
        <f t="shared" si="4"/>
        <v>0</v>
      </c>
      <c r="J23" s="9">
        <f t="shared" si="4"/>
        <v>1</v>
      </c>
      <c r="K23" s="9">
        <f t="shared" si="4"/>
        <v>0</v>
      </c>
      <c r="L23" s="9">
        <f t="shared" si="4"/>
        <v>0</v>
      </c>
      <c r="M23" s="9">
        <f t="shared" si="4"/>
        <v>0</v>
      </c>
      <c r="N23" s="39">
        <f t="shared" si="4"/>
        <v>0</v>
      </c>
      <c r="P23" s="15">
        <v>121</v>
      </c>
      <c r="Q23" s="16">
        <v>0</v>
      </c>
      <c r="R23" s="14">
        <v>0</v>
      </c>
      <c r="S23" s="14">
        <v>0</v>
      </c>
      <c r="T23" s="14">
        <v>0</v>
      </c>
      <c r="U23" s="14">
        <v>0</v>
      </c>
      <c r="V23" s="14">
        <v>1</v>
      </c>
      <c r="W23" s="14">
        <v>0</v>
      </c>
      <c r="X23" s="14">
        <v>0</v>
      </c>
      <c r="Y23" s="14">
        <v>0</v>
      </c>
      <c r="Z23" s="17">
        <f t="shared" si="3"/>
        <v>1</v>
      </c>
      <c r="AA23" s="3" t="s">
        <v>28</v>
      </c>
      <c r="AB23" s="17">
        <v>1</v>
      </c>
      <c r="AD23" s="56"/>
      <c r="AE23" s="46"/>
      <c r="AF23" s="46"/>
      <c r="AG23" s="46"/>
      <c r="AH23" s="46"/>
      <c r="AI23" s="46"/>
      <c r="AJ23" s="46"/>
      <c r="AK23" s="46"/>
      <c r="AL23" s="46"/>
      <c r="AM23" s="46"/>
      <c r="AN23" s="92"/>
      <c r="AO23" s="57"/>
    </row>
    <row r="24" spans="2:41" x14ac:dyDescent="0.2">
      <c r="B24" s="28">
        <v>122</v>
      </c>
      <c r="C24" s="13" t="s">
        <v>8</v>
      </c>
      <c r="D24" s="13" t="s">
        <v>22</v>
      </c>
      <c r="E24" s="13" t="s">
        <v>16</v>
      </c>
      <c r="F24" s="29">
        <v>4.2</v>
      </c>
      <c r="G24" s="38">
        <f t="shared" si="0"/>
        <v>0</v>
      </c>
      <c r="H24" s="11">
        <f t="shared" si="1"/>
        <v>1</v>
      </c>
      <c r="I24" s="10">
        <f t="shared" si="4"/>
        <v>0</v>
      </c>
      <c r="J24" s="9">
        <f t="shared" si="4"/>
        <v>1</v>
      </c>
      <c r="K24" s="9">
        <f t="shared" si="4"/>
        <v>0</v>
      </c>
      <c r="L24" s="9">
        <f t="shared" si="4"/>
        <v>0</v>
      </c>
      <c r="M24" s="9">
        <f t="shared" si="4"/>
        <v>0</v>
      </c>
      <c r="N24" s="39">
        <f t="shared" si="4"/>
        <v>0</v>
      </c>
      <c r="P24" s="15">
        <v>122</v>
      </c>
      <c r="Q24" s="16">
        <v>1</v>
      </c>
      <c r="R24" s="14">
        <v>0</v>
      </c>
      <c r="S24" s="14">
        <v>0</v>
      </c>
      <c r="T24" s="14">
        <v>0</v>
      </c>
      <c r="U24" s="14">
        <v>0</v>
      </c>
      <c r="V24" s="14">
        <v>0</v>
      </c>
      <c r="W24" s="14">
        <v>0</v>
      </c>
      <c r="X24" s="14">
        <v>0</v>
      </c>
      <c r="Y24" s="14">
        <v>0</v>
      </c>
      <c r="Z24" s="17">
        <f t="shared" si="3"/>
        <v>1</v>
      </c>
      <c r="AA24" s="3" t="s">
        <v>28</v>
      </c>
      <c r="AB24" s="17">
        <v>1</v>
      </c>
      <c r="AD24" s="56" t="s">
        <v>44</v>
      </c>
      <c r="AE24" s="97" t="str">
        <f>Index!B15</f>
        <v>Eastern Europe</v>
      </c>
      <c r="AF24" s="46"/>
      <c r="AG24" s="46"/>
      <c r="AH24" s="46"/>
      <c r="AI24" s="46"/>
      <c r="AJ24" s="46"/>
      <c r="AK24" s="46"/>
      <c r="AL24" s="46"/>
      <c r="AM24" s="46"/>
      <c r="AN24" s="92"/>
      <c r="AO24" s="57"/>
    </row>
    <row r="25" spans="2:41" x14ac:dyDescent="0.2">
      <c r="B25" s="28">
        <v>123</v>
      </c>
      <c r="C25" s="13" t="s">
        <v>3</v>
      </c>
      <c r="D25" s="13" t="s">
        <v>22</v>
      </c>
      <c r="E25" s="13" t="s">
        <v>15</v>
      </c>
      <c r="F25" s="29">
        <v>5.5</v>
      </c>
      <c r="G25" s="38">
        <f t="shared" si="0"/>
        <v>1</v>
      </c>
      <c r="H25" s="11">
        <f t="shared" si="1"/>
        <v>0</v>
      </c>
      <c r="I25" s="10">
        <f t="shared" si="4"/>
        <v>0</v>
      </c>
      <c r="J25" s="9">
        <f t="shared" si="4"/>
        <v>1</v>
      </c>
      <c r="K25" s="9">
        <f t="shared" si="4"/>
        <v>0</v>
      </c>
      <c r="L25" s="9">
        <f t="shared" si="4"/>
        <v>0</v>
      </c>
      <c r="M25" s="9">
        <f t="shared" si="4"/>
        <v>0</v>
      </c>
      <c r="N25" s="39">
        <f t="shared" si="4"/>
        <v>0</v>
      </c>
      <c r="P25" s="15">
        <v>123</v>
      </c>
      <c r="Q25" s="16">
        <v>0</v>
      </c>
      <c r="R25" s="14">
        <v>0</v>
      </c>
      <c r="S25" s="14">
        <v>1</v>
      </c>
      <c r="T25" s="14">
        <v>0</v>
      </c>
      <c r="U25" s="14">
        <v>0</v>
      </c>
      <c r="V25" s="14">
        <v>0</v>
      </c>
      <c r="W25" s="14">
        <v>0</v>
      </c>
      <c r="X25" s="14">
        <v>0</v>
      </c>
      <c r="Y25" s="14">
        <v>0</v>
      </c>
      <c r="Z25" s="17">
        <f t="shared" si="3"/>
        <v>1</v>
      </c>
      <c r="AA25" s="3" t="s">
        <v>28</v>
      </c>
      <c r="AB25" s="17">
        <v>1</v>
      </c>
      <c r="AD25" s="56"/>
      <c r="AE25" s="98">
        <f t="shared" ref="AE25:AM25" si="9">SUMPRODUCT(IF($I$2=$AE24,$I$3:$I$47,IF($J$2=$AE24,$J$3:$J$47,IF($K$2=$AE24,$K$3:$K$47,IF($L$2=$AE24,$L$3:$L$47,IF($M$2=$AE24,$M$3:$M$47,$N$3:$N$47))))),Q$3:Q$47)</f>
        <v>0</v>
      </c>
      <c r="AF25" s="98">
        <f t="shared" si="9"/>
        <v>1</v>
      </c>
      <c r="AG25" s="98">
        <f t="shared" si="9"/>
        <v>1</v>
      </c>
      <c r="AH25" s="98">
        <f t="shared" si="9"/>
        <v>1</v>
      </c>
      <c r="AI25" s="98">
        <f t="shared" si="9"/>
        <v>2</v>
      </c>
      <c r="AJ25" s="98">
        <f t="shared" si="9"/>
        <v>1</v>
      </c>
      <c r="AK25" s="98">
        <f t="shared" si="9"/>
        <v>0</v>
      </c>
      <c r="AL25" s="98">
        <f t="shared" si="9"/>
        <v>0</v>
      </c>
      <c r="AM25" s="98">
        <f t="shared" si="9"/>
        <v>0</v>
      </c>
      <c r="AN25" s="92"/>
      <c r="AO25" s="57"/>
    </row>
    <row r="26" spans="2:41" x14ac:dyDescent="0.2">
      <c r="B26" s="28">
        <v>124</v>
      </c>
      <c r="C26" s="13" t="s">
        <v>1</v>
      </c>
      <c r="D26" s="13" t="s">
        <v>1</v>
      </c>
      <c r="E26" s="13" t="s">
        <v>15</v>
      </c>
      <c r="F26" s="29">
        <v>8.6</v>
      </c>
      <c r="G26" s="38">
        <f t="shared" si="0"/>
        <v>1</v>
      </c>
      <c r="H26" s="11">
        <f t="shared" si="1"/>
        <v>0</v>
      </c>
      <c r="I26" s="10">
        <f t="shared" si="4"/>
        <v>1</v>
      </c>
      <c r="J26" s="9">
        <f t="shared" si="4"/>
        <v>0</v>
      </c>
      <c r="K26" s="9">
        <f t="shared" si="4"/>
        <v>0</v>
      </c>
      <c r="L26" s="9">
        <f t="shared" si="4"/>
        <v>0</v>
      </c>
      <c r="M26" s="9">
        <f t="shared" si="4"/>
        <v>0</v>
      </c>
      <c r="N26" s="39">
        <f t="shared" si="4"/>
        <v>0</v>
      </c>
      <c r="P26" s="15">
        <v>124</v>
      </c>
      <c r="Q26" s="16">
        <v>0</v>
      </c>
      <c r="R26" s="14">
        <v>0</v>
      </c>
      <c r="S26" s="14">
        <v>0</v>
      </c>
      <c r="T26" s="14">
        <v>0</v>
      </c>
      <c r="U26" s="14">
        <v>0</v>
      </c>
      <c r="V26" s="14">
        <v>1</v>
      </c>
      <c r="W26" s="14">
        <v>0</v>
      </c>
      <c r="X26" s="14">
        <v>0</v>
      </c>
      <c r="Y26" s="14">
        <v>0</v>
      </c>
      <c r="Z26" s="17">
        <f t="shared" si="3"/>
        <v>1</v>
      </c>
      <c r="AA26" s="3" t="s">
        <v>28</v>
      </c>
      <c r="AB26" s="17">
        <v>1</v>
      </c>
      <c r="AD26" s="56"/>
      <c r="AE26" s="43" t="s">
        <v>27</v>
      </c>
      <c r="AF26" s="43" t="s">
        <v>27</v>
      </c>
      <c r="AG26" s="43" t="s">
        <v>27</v>
      </c>
      <c r="AH26" s="43" t="s">
        <v>27</v>
      </c>
      <c r="AI26" s="43" t="s">
        <v>27</v>
      </c>
      <c r="AJ26" s="43" t="s">
        <v>27</v>
      </c>
      <c r="AK26" s="43" t="s">
        <v>27</v>
      </c>
      <c r="AL26" s="43" t="s">
        <v>27</v>
      </c>
      <c r="AM26" s="43" t="s">
        <v>27</v>
      </c>
      <c r="AN26" s="92"/>
      <c r="AO26" s="57"/>
    </row>
    <row r="27" spans="2:41" x14ac:dyDescent="0.2">
      <c r="B27" s="28">
        <v>125</v>
      </c>
      <c r="C27" s="13" t="s">
        <v>10</v>
      </c>
      <c r="D27" s="13" t="s">
        <v>24</v>
      </c>
      <c r="E27" s="13" t="s">
        <v>16</v>
      </c>
      <c r="F27" s="29">
        <v>8.3000000000000007</v>
      </c>
      <c r="G27" s="38">
        <f t="shared" si="0"/>
        <v>0</v>
      </c>
      <c r="H27" s="11">
        <f t="shared" si="1"/>
        <v>1</v>
      </c>
      <c r="I27" s="10">
        <f t="shared" si="4"/>
        <v>0</v>
      </c>
      <c r="J27" s="9">
        <f t="shared" si="4"/>
        <v>0</v>
      </c>
      <c r="K27" s="9">
        <f t="shared" si="4"/>
        <v>0</v>
      </c>
      <c r="L27" s="9">
        <f t="shared" si="4"/>
        <v>0</v>
      </c>
      <c r="M27" s="9">
        <f t="shared" si="4"/>
        <v>1</v>
      </c>
      <c r="N27" s="39">
        <f t="shared" si="4"/>
        <v>0</v>
      </c>
      <c r="P27" s="15">
        <v>125</v>
      </c>
      <c r="Q27" s="16">
        <v>0</v>
      </c>
      <c r="R27" s="14">
        <v>0</v>
      </c>
      <c r="S27" s="14">
        <v>0</v>
      </c>
      <c r="T27" s="14">
        <v>0</v>
      </c>
      <c r="U27" s="14">
        <v>0</v>
      </c>
      <c r="V27" s="14">
        <v>0</v>
      </c>
      <c r="W27" s="14">
        <v>0</v>
      </c>
      <c r="X27" s="14">
        <v>1</v>
      </c>
      <c r="Y27" s="14">
        <v>0</v>
      </c>
      <c r="Z27" s="17">
        <f t="shared" si="3"/>
        <v>1</v>
      </c>
      <c r="AA27" s="3" t="s">
        <v>28</v>
      </c>
      <c r="AB27" s="17">
        <v>1</v>
      </c>
      <c r="AD27" s="56"/>
      <c r="AE27" s="98">
        <f t="shared" ref="AE27:AM27" si="10">$K$50</f>
        <v>0</v>
      </c>
      <c r="AF27" s="98">
        <f t="shared" si="10"/>
        <v>0</v>
      </c>
      <c r="AG27" s="98">
        <f t="shared" si="10"/>
        <v>0</v>
      </c>
      <c r="AH27" s="98">
        <f t="shared" si="10"/>
        <v>0</v>
      </c>
      <c r="AI27" s="98">
        <f t="shared" si="10"/>
        <v>0</v>
      </c>
      <c r="AJ27" s="98">
        <f t="shared" si="10"/>
        <v>0</v>
      </c>
      <c r="AK27" s="98">
        <f t="shared" si="10"/>
        <v>0</v>
      </c>
      <c r="AL27" s="98">
        <f t="shared" si="10"/>
        <v>0</v>
      </c>
      <c r="AM27" s="98">
        <f t="shared" si="10"/>
        <v>0</v>
      </c>
      <c r="AN27" s="92"/>
      <c r="AO27" s="57"/>
    </row>
    <row r="28" spans="2:41" x14ac:dyDescent="0.2">
      <c r="B28" s="28">
        <v>126</v>
      </c>
      <c r="C28" s="13" t="s">
        <v>9</v>
      </c>
      <c r="D28" s="13" t="s">
        <v>22</v>
      </c>
      <c r="E28" s="13" t="s">
        <v>16</v>
      </c>
      <c r="F28" s="29">
        <v>7.4</v>
      </c>
      <c r="G28" s="38">
        <f t="shared" si="0"/>
        <v>0</v>
      </c>
      <c r="H28" s="11">
        <f t="shared" si="1"/>
        <v>1</v>
      </c>
      <c r="I28" s="10">
        <f t="shared" si="4"/>
        <v>0</v>
      </c>
      <c r="J28" s="9">
        <f t="shared" si="4"/>
        <v>1</v>
      </c>
      <c r="K28" s="9">
        <f t="shared" si="4"/>
        <v>0</v>
      </c>
      <c r="L28" s="9">
        <f t="shared" si="4"/>
        <v>0</v>
      </c>
      <c r="M28" s="9">
        <f t="shared" si="4"/>
        <v>0</v>
      </c>
      <c r="N28" s="39">
        <f t="shared" si="4"/>
        <v>0</v>
      </c>
      <c r="P28" s="15">
        <v>126</v>
      </c>
      <c r="Q28" s="16">
        <v>0</v>
      </c>
      <c r="R28" s="14">
        <v>0</v>
      </c>
      <c r="S28" s="14">
        <v>0</v>
      </c>
      <c r="T28" s="14">
        <v>1</v>
      </c>
      <c r="U28" s="14">
        <v>0</v>
      </c>
      <c r="V28" s="14">
        <v>0</v>
      </c>
      <c r="W28" s="14">
        <v>0</v>
      </c>
      <c r="X28" s="14">
        <v>0</v>
      </c>
      <c r="Y28" s="14">
        <v>0</v>
      </c>
      <c r="Z28" s="17">
        <f t="shared" si="3"/>
        <v>1</v>
      </c>
      <c r="AA28" s="3" t="s">
        <v>28</v>
      </c>
      <c r="AB28" s="17">
        <v>1</v>
      </c>
      <c r="AD28" s="56"/>
      <c r="AE28" s="46"/>
      <c r="AF28" s="46"/>
      <c r="AG28" s="46"/>
      <c r="AH28" s="46"/>
      <c r="AI28" s="46"/>
      <c r="AJ28" s="46"/>
      <c r="AK28" s="46"/>
      <c r="AL28" s="46"/>
      <c r="AM28" s="46"/>
      <c r="AN28" s="92"/>
      <c r="AO28" s="57"/>
    </row>
    <row r="29" spans="2:41" x14ac:dyDescent="0.2">
      <c r="B29" s="28">
        <v>127</v>
      </c>
      <c r="C29" s="13" t="s">
        <v>14</v>
      </c>
      <c r="D29" s="13" t="s">
        <v>20</v>
      </c>
      <c r="E29" s="13" t="s">
        <v>15</v>
      </c>
      <c r="F29" s="29">
        <v>7.3</v>
      </c>
      <c r="G29" s="38">
        <f t="shared" si="0"/>
        <v>1</v>
      </c>
      <c r="H29" s="11">
        <f t="shared" si="1"/>
        <v>0</v>
      </c>
      <c r="I29" s="10">
        <f t="shared" si="4"/>
        <v>0</v>
      </c>
      <c r="J29" s="9">
        <f t="shared" si="4"/>
        <v>0</v>
      </c>
      <c r="K29" s="9">
        <f t="shared" si="4"/>
        <v>0</v>
      </c>
      <c r="L29" s="9">
        <f t="shared" si="4"/>
        <v>1</v>
      </c>
      <c r="M29" s="9">
        <f t="shared" si="4"/>
        <v>0</v>
      </c>
      <c r="N29" s="39">
        <f t="shared" si="4"/>
        <v>0</v>
      </c>
      <c r="P29" s="15">
        <v>127</v>
      </c>
      <c r="Q29" s="16">
        <v>1</v>
      </c>
      <c r="R29" s="14">
        <v>0</v>
      </c>
      <c r="S29" s="14">
        <v>0</v>
      </c>
      <c r="T29" s="14">
        <v>0</v>
      </c>
      <c r="U29" s="14">
        <v>0</v>
      </c>
      <c r="V29" s="14">
        <v>0</v>
      </c>
      <c r="W29" s="14">
        <v>0</v>
      </c>
      <c r="X29" s="14">
        <v>0</v>
      </c>
      <c r="Y29" s="14">
        <v>0</v>
      </c>
      <c r="Z29" s="17">
        <f t="shared" si="3"/>
        <v>1</v>
      </c>
      <c r="AA29" s="3" t="s">
        <v>28</v>
      </c>
      <c r="AB29" s="17">
        <v>1</v>
      </c>
      <c r="AD29" s="56" t="s">
        <v>49</v>
      </c>
      <c r="AE29" s="97" t="str">
        <f>Index!B16</f>
        <v>Middle East</v>
      </c>
      <c r="AF29" s="46"/>
      <c r="AG29" s="46"/>
      <c r="AH29" s="46"/>
      <c r="AI29" s="46"/>
      <c r="AJ29" s="46"/>
      <c r="AK29" s="46"/>
      <c r="AL29" s="46"/>
      <c r="AM29" s="46"/>
      <c r="AN29" s="92"/>
      <c r="AO29" s="57"/>
    </row>
    <row r="30" spans="2:41" x14ac:dyDescent="0.2">
      <c r="B30" s="28">
        <v>128</v>
      </c>
      <c r="C30" s="13" t="s">
        <v>13</v>
      </c>
      <c r="D30" s="13" t="s">
        <v>20</v>
      </c>
      <c r="E30" s="13" t="s">
        <v>15</v>
      </c>
      <c r="F30" s="29">
        <v>4.0999999999999996</v>
      </c>
      <c r="G30" s="38">
        <f t="shared" si="0"/>
        <v>1</v>
      </c>
      <c r="H30" s="11">
        <f t="shared" si="1"/>
        <v>0</v>
      </c>
      <c r="I30" s="10">
        <f t="shared" si="4"/>
        <v>0</v>
      </c>
      <c r="J30" s="9">
        <f t="shared" si="4"/>
        <v>0</v>
      </c>
      <c r="K30" s="9">
        <f t="shared" si="4"/>
        <v>0</v>
      </c>
      <c r="L30" s="9">
        <f t="shared" si="4"/>
        <v>1</v>
      </c>
      <c r="M30" s="9">
        <f t="shared" si="4"/>
        <v>0</v>
      </c>
      <c r="N30" s="39">
        <f t="shared" si="4"/>
        <v>0</v>
      </c>
      <c r="P30" s="15">
        <v>128</v>
      </c>
      <c r="Q30" s="16">
        <v>0</v>
      </c>
      <c r="R30" s="14">
        <v>0</v>
      </c>
      <c r="S30" s="14">
        <v>0</v>
      </c>
      <c r="T30" s="14">
        <v>1</v>
      </c>
      <c r="U30" s="14">
        <v>0</v>
      </c>
      <c r="V30" s="14">
        <v>0</v>
      </c>
      <c r="W30" s="14">
        <v>0</v>
      </c>
      <c r="X30" s="14">
        <v>0</v>
      </c>
      <c r="Y30" s="14">
        <v>0</v>
      </c>
      <c r="Z30" s="17">
        <f t="shared" si="3"/>
        <v>1</v>
      </c>
      <c r="AA30" s="3" t="s">
        <v>28</v>
      </c>
      <c r="AB30" s="17">
        <v>1</v>
      </c>
      <c r="AD30" s="56"/>
      <c r="AE30" s="98">
        <f t="shared" ref="AE30:AM30" si="11">SUMPRODUCT(IF($I$2=$AE29,$I$3:$I$47,IF($J$2=$AE29,$J$3:$J$47,IF($K$2=$AE29,$K$3:$K$47,IF($L$2=$AE29,$L$3:$L$47,IF($M$2=$AE29,$M$3:$M$47,$N$3:$N$47))))),Q$3:Q$47)</f>
        <v>1</v>
      </c>
      <c r="AF30" s="98">
        <f t="shared" si="11"/>
        <v>1</v>
      </c>
      <c r="AG30" s="98">
        <f t="shared" si="11"/>
        <v>0</v>
      </c>
      <c r="AH30" s="98">
        <f t="shared" si="11"/>
        <v>1</v>
      </c>
      <c r="AI30" s="98">
        <f t="shared" si="11"/>
        <v>0</v>
      </c>
      <c r="AJ30" s="98">
        <f t="shared" si="11"/>
        <v>1</v>
      </c>
      <c r="AK30" s="98">
        <f t="shared" si="11"/>
        <v>0</v>
      </c>
      <c r="AL30" s="98">
        <f t="shared" si="11"/>
        <v>1</v>
      </c>
      <c r="AM30" s="98">
        <f t="shared" si="11"/>
        <v>0</v>
      </c>
      <c r="AN30" s="92"/>
      <c r="AO30" s="57"/>
    </row>
    <row r="31" spans="2:41" x14ac:dyDescent="0.2">
      <c r="B31" s="28">
        <v>129</v>
      </c>
      <c r="C31" s="13" t="s">
        <v>10</v>
      </c>
      <c r="D31" s="13" t="s">
        <v>24</v>
      </c>
      <c r="E31" s="13" t="s">
        <v>15</v>
      </c>
      <c r="F31" s="29">
        <v>4.5999999999999996</v>
      </c>
      <c r="G31" s="38">
        <f t="shared" si="0"/>
        <v>1</v>
      </c>
      <c r="H31" s="11">
        <f t="shared" si="1"/>
        <v>0</v>
      </c>
      <c r="I31" s="10">
        <f t="shared" si="4"/>
        <v>0</v>
      </c>
      <c r="J31" s="9">
        <f t="shared" si="4"/>
        <v>0</v>
      </c>
      <c r="K31" s="9">
        <f t="shared" si="4"/>
        <v>0</v>
      </c>
      <c r="L31" s="9">
        <f t="shared" si="4"/>
        <v>0</v>
      </c>
      <c r="M31" s="9">
        <f t="shared" si="4"/>
        <v>1</v>
      </c>
      <c r="N31" s="39">
        <f t="shared" si="4"/>
        <v>0</v>
      </c>
      <c r="P31" s="15">
        <v>129</v>
      </c>
      <c r="Q31" s="16">
        <v>0</v>
      </c>
      <c r="R31" s="14">
        <v>0</v>
      </c>
      <c r="S31" s="14">
        <v>0</v>
      </c>
      <c r="T31" s="14">
        <v>0</v>
      </c>
      <c r="U31" s="14">
        <v>0</v>
      </c>
      <c r="V31" s="14">
        <v>0</v>
      </c>
      <c r="W31" s="14">
        <v>0</v>
      </c>
      <c r="X31" s="14">
        <v>0</v>
      </c>
      <c r="Y31" s="14">
        <v>1</v>
      </c>
      <c r="Z31" s="17">
        <f t="shared" si="3"/>
        <v>1</v>
      </c>
      <c r="AA31" s="3" t="s">
        <v>28</v>
      </c>
      <c r="AB31" s="17">
        <v>1</v>
      </c>
      <c r="AD31" s="56"/>
      <c r="AE31" s="43" t="s">
        <v>27</v>
      </c>
      <c r="AF31" s="43" t="s">
        <v>27</v>
      </c>
      <c r="AG31" s="43" t="s">
        <v>27</v>
      </c>
      <c r="AH31" s="43" t="s">
        <v>27</v>
      </c>
      <c r="AI31" s="43" t="s">
        <v>27</v>
      </c>
      <c r="AJ31" s="43" t="s">
        <v>27</v>
      </c>
      <c r="AK31" s="43" t="s">
        <v>27</v>
      </c>
      <c r="AL31" s="43" t="s">
        <v>27</v>
      </c>
      <c r="AM31" s="43" t="s">
        <v>27</v>
      </c>
      <c r="AN31" s="92"/>
      <c r="AO31" s="57"/>
    </row>
    <row r="32" spans="2:41" x14ac:dyDescent="0.2">
      <c r="B32" s="28">
        <v>130</v>
      </c>
      <c r="C32" s="13" t="s">
        <v>9</v>
      </c>
      <c r="D32" s="13" t="s">
        <v>22</v>
      </c>
      <c r="E32" s="13" t="s">
        <v>15</v>
      </c>
      <c r="F32" s="29">
        <v>7.9</v>
      </c>
      <c r="G32" s="38">
        <f t="shared" si="0"/>
        <v>1</v>
      </c>
      <c r="H32" s="11">
        <f t="shared" si="1"/>
        <v>0</v>
      </c>
      <c r="I32" s="10">
        <f t="shared" si="4"/>
        <v>0</v>
      </c>
      <c r="J32" s="9">
        <f t="shared" si="4"/>
        <v>1</v>
      </c>
      <c r="K32" s="9">
        <f t="shared" si="4"/>
        <v>0</v>
      </c>
      <c r="L32" s="9">
        <f t="shared" si="4"/>
        <v>0</v>
      </c>
      <c r="M32" s="9">
        <f t="shared" si="4"/>
        <v>0</v>
      </c>
      <c r="N32" s="39">
        <f t="shared" si="4"/>
        <v>0</v>
      </c>
      <c r="P32" s="15">
        <v>130</v>
      </c>
      <c r="Q32" s="16">
        <v>0</v>
      </c>
      <c r="R32" s="14">
        <v>0</v>
      </c>
      <c r="S32" s="14">
        <v>0</v>
      </c>
      <c r="T32" s="14">
        <v>1</v>
      </c>
      <c r="U32" s="14">
        <v>0</v>
      </c>
      <c r="V32" s="14">
        <v>0</v>
      </c>
      <c r="W32" s="14">
        <v>0</v>
      </c>
      <c r="X32" s="14">
        <v>0</v>
      </c>
      <c r="Y32" s="14">
        <v>0</v>
      </c>
      <c r="Z32" s="17">
        <f t="shared" si="3"/>
        <v>1</v>
      </c>
      <c r="AA32" s="3" t="s">
        <v>28</v>
      </c>
      <c r="AB32" s="17">
        <v>1</v>
      </c>
      <c r="AD32" s="56"/>
      <c r="AE32" s="98">
        <f t="shared" ref="AE32:AM32" si="12">$L$50</f>
        <v>0</v>
      </c>
      <c r="AF32" s="98">
        <f t="shared" si="12"/>
        <v>0</v>
      </c>
      <c r="AG32" s="98">
        <f t="shared" si="12"/>
        <v>0</v>
      </c>
      <c r="AH32" s="98">
        <f t="shared" si="12"/>
        <v>0</v>
      </c>
      <c r="AI32" s="98">
        <f t="shared" si="12"/>
        <v>0</v>
      </c>
      <c r="AJ32" s="98">
        <f t="shared" si="12"/>
        <v>0</v>
      </c>
      <c r="AK32" s="98">
        <f t="shared" si="12"/>
        <v>0</v>
      </c>
      <c r="AL32" s="98">
        <f t="shared" si="12"/>
        <v>0</v>
      </c>
      <c r="AM32" s="98">
        <f t="shared" si="12"/>
        <v>0</v>
      </c>
      <c r="AN32" s="92"/>
      <c r="AO32" s="57"/>
    </row>
    <row r="33" spans="2:41" x14ac:dyDescent="0.2">
      <c r="B33" s="28">
        <v>131</v>
      </c>
      <c r="C33" s="13" t="s">
        <v>9</v>
      </c>
      <c r="D33" s="13" t="s">
        <v>22</v>
      </c>
      <c r="E33" s="13" t="s">
        <v>16</v>
      </c>
      <c r="F33" s="29">
        <v>8</v>
      </c>
      <c r="G33" s="38">
        <f t="shared" si="0"/>
        <v>0</v>
      </c>
      <c r="H33" s="11">
        <f t="shared" si="1"/>
        <v>1</v>
      </c>
      <c r="I33" s="10">
        <f t="shared" si="4"/>
        <v>0</v>
      </c>
      <c r="J33" s="9">
        <f t="shared" si="4"/>
        <v>1</v>
      </c>
      <c r="K33" s="9">
        <f t="shared" si="4"/>
        <v>0</v>
      </c>
      <c r="L33" s="9">
        <f t="shared" si="4"/>
        <v>0</v>
      </c>
      <c r="M33" s="9">
        <f t="shared" si="4"/>
        <v>0</v>
      </c>
      <c r="N33" s="39">
        <f t="shared" si="4"/>
        <v>0</v>
      </c>
      <c r="P33" s="15">
        <v>131</v>
      </c>
      <c r="Q33" s="16">
        <v>0</v>
      </c>
      <c r="R33" s="14">
        <v>1</v>
      </c>
      <c r="S33" s="14">
        <v>0</v>
      </c>
      <c r="T33" s="14">
        <v>0</v>
      </c>
      <c r="U33" s="14">
        <v>0</v>
      </c>
      <c r="V33" s="14">
        <v>0</v>
      </c>
      <c r="W33" s="14">
        <v>0</v>
      </c>
      <c r="X33" s="14">
        <v>0</v>
      </c>
      <c r="Y33" s="14">
        <v>0</v>
      </c>
      <c r="Z33" s="17">
        <f t="shared" si="3"/>
        <v>1</v>
      </c>
      <c r="AA33" s="3" t="s">
        <v>28</v>
      </c>
      <c r="AB33" s="17">
        <v>1</v>
      </c>
      <c r="AD33" s="56"/>
      <c r="AE33" s="46"/>
      <c r="AF33" s="46"/>
      <c r="AG33" s="46"/>
      <c r="AH33" s="46"/>
      <c r="AI33" s="46"/>
      <c r="AJ33" s="46"/>
      <c r="AK33" s="46"/>
      <c r="AL33" s="46"/>
      <c r="AM33" s="46"/>
      <c r="AN33" s="92"/>
      <c r="AO33" s="57"/>
    </row>
    <row r="34" spans="2:41" x14ac:dyDescent="0.2">
      <c r="B34" s="28">
        <v>132</v>
      </c>
      <c r="C34" s="13" t="s">
        <v>3</v>
      </c>
      <c r="D34" s="13" t="s">
        <v>22</v>
      </c>
      <c r="E34" s="13" t="s">
        <v>15</v>
      </c>
      <c r="F34" s="29">
        <v>8.6999999999999993</v>
      </c>
      <c r="G34" s="38">
        <f t="shared" si="0"/>
        <v>1</v>
      </c>
      <c r="H34" s="11">
        <f t="shared" si="1"/>
        <v>0</v>
      </c>
      <c r="I34" s="10">
        <f t="shared" si="4"/>
        <v>0</v>
      </c>
      <c r="J34" s="9">
        <f t="shared" si="4"/>
        <v>1</v>
      </c>
      <c r="K34" s="9">
        <f t="shared" si="4"/>
        <v>0</v>
      </c>
      <c r="L34" s="9">
        <f t="shared" si="4"/>
        <v>0</v>
      </c>
      <c r="M34" s="9">
        <f t="shared" si="4"/>
        <v>0</v>
      </c>
      <c r="N34" s="39">
        <f t="shared" si="4"/>
        <v>0</v>
      </c>
      <c r="P34" s="15">
        <v>132</v>
      </c>
      <c r="Q34" s="16">
        <v>0</v>
      </c>
      <c r="R34" s="14">
        <v>0</v>
      </c>
      <c r="S34" s="14">
        <v>0</v>
      </c>
      <c r="T34" s="14">
        <v>0</v>
      </c>
      <c r="U34" s="14">
        <v>0</v>
      </c>
      <c r="V34" s="14">
        <v>0</v>
      </c>
      <c r="W34" s="14">
        <v>1</v>
      </c>
      <c r="X34" s="14">
        <v>0</v>
      </c>
      <c r="Y34" s="14">
        <v>0</v>
      </c>
      <c r="Z34" s="17">
        <f t="shared" si="3"/>
        <v>1</v>
      </c>
      <c r="AA34" s="3" t="s">
        <v>28</v>
      </c>
      <c r="AB34" s="17">
        <v>1</v>
      </c>
      <c r="AD34" s="56" t="s">
        <v>50</v>
      </c>
      <c r="AE34" s="97" t="str">
        <f>Index!B17</f>
        <v>South Asia</v>
      </c>
      <c r="AF34" s="46"/>
      <c r="AG34" s="46"/>
      <c r="AH34" s="46"/>
      <c r="AI34" s="46"/>
      <c r="AJ34" s="46"/>
      <c r="AK34" s="46"/>
      <c r="AL34" s="46"/>
      <c r="AM34" s="46"/>
      <c r="AN34" s="92"/>
      <c r="AO34" s="57"/>
    </row>
    <row r="35" spans="2:41" x14ac:dyDescent="0.2">
      <c r="B35" s="28">
        <v>133</v>
      </c>
      <c r="C35" s="13" t="s">
        <v>3</v>
      </c>
      <c r="D35" s="13" t="s">
        <v>22</v>
      </c>
      <c r="E35" s="13" t="s">
        <v>16</v>
      </c>
      <c r="F35" s="29">
        <v>4.9000000000000004</v>
      </c>
      <c r="G35" s="38">
        <f t="shared" si="0"/>
        <v>0</v>
      </c>
      <c r="H35" s="11">
        <f t="shared" si="1"/>
        <v>1</v>
      </c>
      <c r="I35" s="10">
        <f t="shared" si="4"/>
        <v>0</v>
      </c>
      <c r="J35" s="9">
        <f t="shared" si="4"/>
        <v>1</v>
      </c>
      <c r="K35" s="9">
        <f t="shared" si="4"/>
        <v>0</v>
      </c>
      <c r="L35" s="9">
        <f t="shared" si="4"/>
        <v>0</v>
      </c>
      <c r="M35" s="9">
        <f t="shared" si="4"/>
        <v>0</v>
      </c>
      <c r="N35" s="39">
        <f t="shared" si="4"/>
        <v>0</v>
      </c>
      <c r="P35" s="15">
        <v>133</v>
      </c>
      <c r="Q35" s="16">
        <v>0</v>
      </c>
      <c r="R35" s="14">
        <v>0</v>
      </c>
      <c r="S35" s="14">
        <v>0</v>
      </c>
      <c r="T35" s="14">
        <v>0</v>
      </c>
      <c r="U35" s="14">
        <v>0</v>
      </c>
      <c r="V35" s="14">
        <v>0</v>
      </c>
      <c r="W35" s="14">
        <v>0</v>
      </c>
      <c r="X35" s="14">
        <v>1</v>
      </c>
      <c r="Y35" s="14">
        <v>0</v>
      </c>
      <c r="Z35" s="17">
        <f t="shared" si="3"/>
        <v>1</v>
      </c>
      <c r="AA35" s="3" t="s">
        <v>28</v>
      </c>
      <c r="AB35" s="17">
        <v>1</v>
      </c>
      <c r="AD35" s="56"/>
      <c r="AE35" s="98">
        <f t="shared" ref="AE35:AM35" si="13">SUMPRODUCT(IF($I$2=$AE34,$I$3:$I$47,IF($J$2=$AE34,$J$3:$J$47,IF($K$2=$AE34,$K$3:$K$47,IF($L$2=$AE34,$L$3:$L$47,IF($M$2=$AE34,$M$3:$M$47,$N$3:$N$47))))),Q$3:Q$47)</f>
        <v>0</v>
      </c>
      <c r="AF35" s="98">
        <f t="shared" si="13"/>
        <v>0</v>
      </c>
      <c r="AG35" s="98">
        <f t="shared" si="13"/>
        <v>0</v>
      </c>
      <c r="AH35" s="98">
        <f t="shared" si="13"/>
        <v>0</v>
      </c>
      <c r="AI35" s="98">
        <f t="shared" si="13"/>
        <v>0</v>
      </c>
      <c r="AJ35" s="98">
        <f t="shared" si="13"/>
        <v>0</v>
      </c>
      <c r="AK35" s="98">
        <f t="shared" si="13"/>
        <v>0</v>
      </c>
      <c r="AL35" s="98">
        <f t="shared" si="13"/>
        <v>1</v>
      </c>
      <c r="AM35" s="98">
        <f t="shared" si="13"/>
        <v>2</v>
      </c>
      <c r="AN35" s="92"/>
      <c r="AO35" s="57"/>
    </row>
    <row r="36" spans="2:41" x14ac:dyDescent="0.2">
      <c r="B36" s="28">
        <v>134</v>
      </c>
      <c r="C36" s="13" t="s">
        <v>10</v>
      </c>
      <c r="D36" s="13" t="s">
        <v>24</v>
      </c>
      <c r="E36" s="13" t="s">
        <v>15</v>
      </c>
      <c r="F36" s="29">
        <v>5.2</v>
      </c>
      <c r="G36" s="38">
        <f t="shared" si="0"/>
        <v>1</v>
      </c>
      <c r="H36" s="11">
        <f t="shared" si="1"/>
        <v>0</v>
      </c>
      <c r="I36" s="10">
        <f t="shared" si="4"/>
        <v>0</v>
      </c>
      <c r="J36" s="9">
        <f t="shared" si="4"/>
        <v>0</v>
      </c>
      <c r="K36" s="9">
        <f t="shared" si="4"/>
        <v>0</v>
      </c>
      <c r="L36" s="9">
        <f t="shared" si="4"/>
        <v>0</v>
      </c>
      <c r="M36" s="9">
        <f t="shared" si="4"/>
        <v>1</v>
      </c>
      <c r="N36" s="39">
        <f t="shared" si="4"/>
        <v>0</v>
      </c>
      <c r="P36" s="15">
        <v>134</v>
      </c>
      <c r="Q36" s="16">
        <v>0</v>
      </c>
      <c r="R36" s="14">
        <v>0</v>
      </c>
      <c r="S36" s="14">
        <v>0</v>
      </c>
      <c r="T36" s="14">
        <v>0</v>
      </c>
      <c r="U36" s="14">
        <v>0</v>
      </c>
      <c r="V36" s="14">
        <v>0</v>
      </c>
      <c r="W36" s="14">
        <v>0</v>
      </c>
      <c r="X36" s="14">
        <v>0</v>
      </c>
      <c r="Y36" s="14">
        <v>1</v>
      </c>
      <c r="Z36" s="17">
        <f t="shared" si="3"/>
        <v>1</v>
      </c>
      <c r="AA36" s="3" t="s">
        <v>28</v>
      </c>
      <c r="AB36" s="17">
        <v>1</v>
      </c>
      <c r="AD36" s="56"/>
      <c r="AE36" s="43" t="s">
        <v>27</v>
      </c>
      <c r="AF36" s="43" t="s">
        <v>27</v>
      </c>
      <c r="AG36" s="43" t="s">
        <v>27</v>
      </c>
      <c r="AH36" s="43" t="s">
        <v>27</v>
      </c>
      <c r="AI36" s="43" t="s">
        <v>27</v>
      </c>
      <c r="AJ36" s="43" t="s">
        <v>27</v>
      </c>
      <c r="AK36" s="43" t="s">
        <v>27</v>
      </c>
      <c r="AL36" s="43" t="s">
        <v>27</v>
      </c>
      <c r="AM36" s="43" t="s">
        <v>27</v>
      </c>
      <c r="AN36" s="92"/>
      <c r="AO36" s="57"/>
    </row>
    <row r="37" spans="2:41" x14ac:dyDescent="0.2">
      <c r="B37" s="28">
        <v>135</v>
      </c>
      <c r="C37" s="13" t="s">
        <v>3</v>
      </c>
      <c r="D37" s="13" t="s">
        <v>22</v>
      </c>
      <c r="E37" s="13" t="s">
        <v>15</v>
      </c>
      <c r="F37" s="29">
        <v>5.6</v>
      </c>
      <c r="G37" s="38">
        <f t="shared" si="0"/>
        <v>1</v>
      </c>
      <c r="H37" s="11">
        <f t="shared" si="1"/>
        <v>0</v>
      </c>
      <c r="I37" s="10">
        <f t="shared" si="4"/>
        <v>0</v>
      </c>
      <c r="J37" s="9">
        <f t="shared" si="4"/>
        <v>1</v>
      </c>
      <c r="K37" s="9">
        <f t="shared" si="4"/>
        <v>0</v>
      </c>
      <c r="L37" s="9">
        <f t="shared" si="4"/>
        <v>0</v>
      </c>
      <c r="M37" s="9">
        <f t="shared" si="4"/>
        <v>0</v>
      </c>
      <c r="N37" s="39">
        <f t="shared" si="4"/>
        <v>0</v>
      </c>
      <c r="P37" s="15">
        <v>135</v>
      </c>
      <c r="Q37" s="16">
        <v>0</v>
      </c>
      <c r="R37" s="14">
        <v>0</v>
      </c>
      <c r="S37" s="14">
        <v>0</v>
      </c>
      <c r="T37" s="14">
        <v>0</v>
      </c>
      <c r="U37" s="14">
        <v>1</v>
      </c>
      <c r="V37" s="14">
        <v>0</v>
      </c>
      <c r="W37" s="14">
        <v>0</v>
      </c>
      <c r="X37" s="14">
        <v>0</v>
      </c>
      <c r="Y37" s="14">
        <v>0</v>
      </c>
      <c r="Z37" s="17">
        <f t="shared" si="3"/>
        <v>1</v>
      </c>
      <c r="AA37" s="3" t="s">
        <v>28</v>
      </c>
      <c r="AB37" s="17">
        <v>1</v>
      </c>
      <c r="AD37" s="56"/>
      <c r="AE37" s="98">
        <f t="shared" ref="AE37:AM37" si="14">$M$50</f>
        <v>0</v>
      </c>
      <c r="AF37" s="98">
        <f t="shared" si="14"/>
        <v>0</v>
      </c>
      <c r="AG37" s="98">
        <f t="shared" si="14"/>
        <v>0</v>
      </c>
      <c r="AH37" s="98">
        <f t="shared" si="14"/>
        <v>0</v>
      </c>
      <c r="AI37" s="98">
        <f t="shared" si="14"/>
        <v>0</v>
      </c>
      <c r="AJ37" s="98">
        <f t="shared" si="14"/>
        <v>0</v>
      </c>
      <c r="AK37" s="98">
        <f t="shared" si="14"/>
        <v>0</v>
      </c>
      <c r="AL37" s="98">
        <f t="shared" si="14"/>
        <v>0</v>
      </c>
      <c r="AM37" s="98">
        <f t="shared" si="14"/>
        <v>0</v>
      </c>
      <c r="AN37" s="92"/>
      <c r="AO37" s="57"/>
    </row>
    <row r="38" spans="2:41" x14ac:dyDescent="0.2">
      <c r="B38" s="28">
        <v>136</v>
      </c>
      <c r="C38" s="13" t="s">
        <v>1</v>
      </c>
      <c r="D38" s="13" t="s">
        <v>1</v>
      </c>
      <c r="E38" s="13" t="s">
        <v>16</v>
      </c>
      <c r="F38" s="29">
        <v>9.1999999999999993</v>
      </c>
      <c r="G38" s="38">
        <f t="shared" si="0"/>
        <v>0</v>
      </c>
      <c r="H38" s="11">
        <f t="shared" si="1"/>
        <v>1</v>
      </c>
      <c r="I38" s="10">
        <f t="shared" si="4"/>
        <v>1</v>
      </c>
      <c r="J38" s="9">
        <f t="shared" si="4"/>
        <v>0</v>
      </c>
      <c r="K38" s="9">
        <f t="shared" si="4"/>
        <v>0</v>
      </c>
      <c r="L38" s="9">
        <f t="shared" si="4"/>
        <v>0</v>
      </c>
      <c r="M38" s="9">
        <f t="shared" si="4"/>
        <v>0</v>
      </c>
      <c r="N38" s="39">
        <f t="shared" si="4"/>
        <v>0</v>
      </c>
      <c r="P38" s="15">
        <v>136</v>
      </c>
      <c r="Q38" s="16">
        <v>0</v>
      </c>
      <c r="R38" s="14">
        <v>0</v>
      </c>
      <c r="S38" s="14">
        <v>0</v>
      </c>
      <c r="T38" s="14">
        <v>0</v>
      </c>
      <c r="U38" s="14">
        <v>0</v>
      </c>
      <c r="V38" s="14">
        <v>0</v>
      </c>
      <c r="W38" s="14">
        <v>1</v>
      </c>
      <c r="X38" s="14">
        <v>0</v>
      </c>
      <c r="Y38" s="14">
        <v>0</v>
      </c>
      <c r="Z38" s="17">
        <f t="shared" si="3"/>
        <v>1</v>
      </c>
      <c r="AA38" s="3" t="s">
        <v>28</v>
      </c>
      <c r="AB38" s="17">
        <v>1</v>
      </c>
      <c r="AD38" s="56"/>
      <c r="AE38" s="46"/>
      <c r="AF38" s="46"/>
      <c r="AG38" s="46"/>
      <c r="AH38" s="46"/>
      <c r="AI38" s="46"/>
      <c r="AJ38" s="46"/>
      <c r="AK38" s="46"/>
      <c r="AL38" s="46"/>
      <c r="AM38" s="46"/>
      <c r="AN38" s="92"/>
      <c r="AO38" s="57"/>
    </row>
    <row r="39" spans="2:41" x14ac:dyDescent="0.2">
      <c r="B39" s="28">
        <v>137</v>
      </c>
      <c r="C39" s="13" t="s">
        <v>11</v>
      </c>
      <c r="D39" s="13" t="s">
        <v>21</v>
      </c>
      <c r="E39" s="13" t="s">
        <v>15</v>
      </c>
      <c r="F39" s="29">
        <v>8.8000000000000007</v>
      </c>
      <c r="G39" s="38">
        <f t="shared" si="0"/>
        <v>1</v>
      </c>
      <c r="H39" s="11">
        <f t="shared" si="1"/>
        <v>0</v>
      </c>
      <c r="I39" s="10">
        <f t="shared" si="4"/>
        <v>0</v>
      </c>
      <c r="J39" s="9">
        <f t="shared" si="4"/>
        <v>0</v>
      </c>
      <c r="K39" s="9">
        <f t="shared" si="4"/>
        <v>1</v>
      </c>
      <c r="L39" s="9">
        <f t="shared" si="4"/>
        <v>0</v>
      </c>
      <c r="M39" s="9">
        <f t="shared" si="4"/>
        <v>0</v>
      </c>
      <c r="N39" s="39">
        <f t="shared" si="4"/>
        <v>0</v>
      </c>
      <c r="P39" s="15">
        <v>137</v>
      </c>
      <c r="Q39" s="16">
        <v>0</v>
      </c>
      <c r="R39" s="14">
        <v>0</v>
      </c>
      <c r="S39" s="14">
        <v>0</v>
      </c>
      <c r="T39" s="14">
        <v>1</v>
      </c>
      <c r="U39" s="14">
        <v>0</v>
      </c>
      <c r="V39" s="14">
        <v>0</v>
      </c>
      <c r="W39" s="14">
        <v>0</v>
      </c>
      <c r="X39" s="14">
        <v>0</v>
      </c>
      <c r="Y39" s="14">
        <v>0</v>
      </c>
      <c r="Z39" s="17">
        <f t="shared" si="3"/>
        <v>1</v>
      </c>
      <c r="AA39" s="3" t="s">
        <v>28</v>
      </c>
      <c r="AB39" s="17">
        <v>1</v>
      </c>
      <c r="AD39" s="56" t="s">
        <v>51</v>
      </c>
      <c r="AE39" s="97" t="str">
        <f>Index!B18</f>
        <v>Western Europe</v>
      </c>
      <c r="AF39" s="46"/>
      <c r="AG39" s="46"/>
      <c r="AH39" s="46"/>
      <c r="AI39" s="46"/>
      <c r="AJ39" s="46"/>
      <c r="AK39" s="46"/>
      <c r="AL39" s="46"/>
      <c r="AM39" s="46"/>
      <c r="AN39" s="92"/>
      <c r="AO39" s="57"/>
    </row>
    <row r="40" spans="2:41" x14ac:dyDescent="0.2">
      <c r="B40" s="28">
        <v>138</v>
      </c>
      <c r="C40" s="13" t="s">
        <v>12</v>
      </c>
      <c r="D40" s="13" t="s">
        <v>22</v>
      </c>
      <c r="E40" s="13" t="s">
        <v>16</v>
      </c>
      <c r="F40" s="29">
        <v>4.9000000000000004</v>
      </c>
      <c r="G40" s="38">
        <f t="shared" si="0"/>
        <v>0</v>
      </c>
      <c r="H40" s="11">
        <f t="shared" si="1"/>
        <v>1</v>
      </c>
      <c r="I40" s="10">
        <f t="shared" si="4"/>
        <v>0</v>
      </c>
      <c r="J40" s="9">
        <f t="shared" si="4"/>
        <v>1</v>
      </c>
      <c r="K40" s="9">
        <f t="shared" si="4"/>
        <v>0</v>
      </c>
      <c r="L40" s="9">
        <f t="shared" si="4"/>
        <v>0</v>
      </c>
      <c r="M40" s="9">
        <f t="shared" si="4"/>
        <v>0</v>
      </c>
      <c r="N40" s="39">
        <f t="shared" si="4"/>
        <v>0</v>
      </c>
      <c r="P40" s="15">
        <v>138</v>
      </c>
      <c r="Q40" s="16">
        <v>0</v>
      </c>
      <c r="R40" s="14">
        <v>1</v>
      </c>
      <c r="S40" s="14">
        <v>0</v>
      </c>
      <c r="T40" s="14">
        <v>0</v>
      </c>
      <c r="U40" s="14">
        <v>0</v>
      </c>
      <c r="V40" s="14">
        <v>0</v>
      </c>
      <c r="W40" s="14">
        <v>0</v>
      </c>
      <c r="X40" s="14">
        <v>0</v>
      </c>
      <c r="Y40" s="14">
        <v>0</v>
      </c>
      <c r="Z40" s="17">
        <f t="shared" si="3"/>
        <v>1</v>
      </c>
      <c r="AA40" s="3" t="s">
        <v>28</v>
      </c>
      <c r="AB40" s="17">
        <v>1</v>
      </c>
      <c r="AD40" s="56"/>
      <c r="AE40" s="98">
        <f t="shared" ref="AE40:AM40" si="15">SUMPRODUCT(IF($I$2=$AE39,$I$3:$I$47,IF($J$2=$AE39,$J$3:$J$47,IF($K$2=$AE39,$K$3:$K$47,IF($L$2=$AE39,$L$3:$L$47,IF($M$2=$AE39,$M$3:$M$47,$N$3:$N$47))))),Q$3:Q$47)</f>
        <v>1</v>
      </c>
      <c r="AF40" s="98">
        <f t="shared" si="15"/>
        <v>0</v>
      </c>
      <c r="AG40" s="98">
        <f t="shared" si="15"/>
        <v>1</v>
      </c>
      <c r="AH40" s="98">
        <f t="shared" si="15"/>
        <v>0</v>
      </c>
      <c r="AI40" s="98">
        <f t="shared" si="15"/>
        <v>0</v>
      </c>
      <c r="AJ40" s="98">
        <f t="shared" si="15"/>
        <v>0</v>
      </c>
      <c r="AK40" s="98">
        <f t="shared" si="15"/>
        <v>0</v>
      </c>
      <c r="AL40" s="98">
        <f t="shared" si="15"/>
        <v>0</v>
      </c>
      <c r="AM40" s="98">
        <f t="shared" si="15"/>
        <v>0</v>
      </c>
      <c r="AN40" s="92"/>
      <c r="AO40" s="57"/>
    </row>
    <row r="41" spans="2:41" x14ac:dyDescent="0.2">
      <c r="B41" s="28">
        <v>139</v>
      </c>
      <c r="C41" s="13" t="s">
        <v>7</v>
      </c>
      <c r="D41" s="13" t="s">
        <v>21</v>
      </c>
      <c r="E41" s="13" t="s">
        <v>16</v>
      </c>
      <c r="F41" s="29">
        <v>7.7</v>
      </c>
      <c r="G41" s="38">
        <f t="shared" si="0"/>
        <v>0</v>
      </c>
      <c r="H41" s="11">
        <f t="shared" si="1"/>
        <v>1</v>
      </c>
      <c r="I41" s="10">
        <f t="shared" si="4"/>
        <v>0</v>
      </c>
      <c r="J41" s="9">
        <f t="shared" si="4"/>
        <v>0</v>
      </c>
      <c r="K41" s="9">
        <f t="shared" si="4"/>
        <v>1</v>
      </c>
      <c r="L41" s="9">
        <f t="shared" si="4"/>
        <v>0</v>
      </c>
      <c r="M41" s="9">
        <f t="shared" si="4"/>
        <v>0</v>
      </c>
      <c r="N41" s="39">
        <f t="shared" si="4"/>
        <v>0</v>
      </c>
      <c r="P41" s="15">
        <v>139</v>
      </c>
      <c r="Q41" s="16">
        <v>0</v>
      </c>
      <c r="R41" s="14">
        <v>0</v>
      </c>
      <c r="S41" s="14">
        <v>0</v>
      </c>
      <c r="T41" s="14">
        <v>0</v>
      </c>
      <c r="U41" s="14">
        <v>1</v>
      </c>
      <c r="V41" s="14">
        <v>0</v>
      </c>
      <c r="W41" s="14">
        <v>0</v>
      </c>
      <c r="X41" s="14">
        <v>0</v>
      </c>
      <c r="Y41" s="14">
        <v>0</v>
      </c>
      <c r="Z41" s="17">
        <f t="shared" si="3"/>
        <v>1</v>
      </c>
      <c r="AA41" s="3" t="s">
        <v>28</v>
      </c>
      <c r="AB41" s="17">
        <v>1</v>
      </c>
      <c r="AD41" s="56"/>
      <c r="AE41" s="43" t="s">
        <v>27</v>
      </c>
      <c r="AF41" s="43" t="s">
        <v>27</v>
      </c>
      <c r="AG41" s="43" t="s">
        <v>27</v>
      </c>
      <c r="AH41" s="43" t="s">
        <v>27</v>
      </c>
      <c r="AI41" s="43" t="s">
        <v>27</v>
      </c>
      <c r="AJ41" s="43" t="s">
        <v>27</v>
      </c>
      <c r="AK41" s="43" t="s">
        <v>27</v>
      </c>
      <c r="AL41" s="43" t="s">
        <v>27</v>
      </c>
      <c r="AM41" s="43" t="s">
        <v>27</v>
      </c>
      <c r="AN41" s="92"/>
      <c r="AO41" s="57"/>
    </row>
    <row r="42" spans="2:41" ht="16" thickBot="1" x14ac:dyDescent="0.25">
      <c r="B42" s="28">
        <v>140</v>
      </c>
      <c r="C42" s="13" t="s">
        <v>1</v>
      </c>
      <c r="D42" s="13" t="s">
        <v>1</v>
      </c>
      <c r="E42" s="13" t="s">
        <v>15</v>
      </c>
      <c r="F42" s="29">
        <v>4.7</v>
      </c>
      <c r="G42" s="38">
        <f t="shared" si="0"/>
        <v>1</v>
      </c>
      <c r="H42" s="11">
        <f t="shared" si="1"/>
        <v>0</v>
      </c>
      <c r="I42" s="10">
        <f t="shared" si="4"/>
        <v>1</v>
      </c>
      <c r="J42" s="9">
        <f t="shared" si="4"/>
        <v>0</v>
      </c>
      <c r="K42" s="9">
        <f t="shared" si="4"/>
        <v>0</v>
      </c>
      <c r="L42" s="9">
        <f t="shared" si="4"/>
        <v>0</v>
      </c>
      <c r="M42" s="9">
        <f t="shared" si="4"/>
        <v>0</v>
      </c>
      <c r="N42" s="39">
        <f t="shared" si="4"/>
        <v>0</v>
      </c>
      <c r="P42" s="15">
        <v>140</v>
      </c>
      <c r="Q42" s="16">
        <v>0</v>
      </c>
      <c r="R42" s="14">
        <v>0</v>
      </c>
      <c r="S42" s="14">
        <v>0</v>
      </c>
      <c r="T42" s="14">
        <v>0</v>
      </c>
      <c r="U42" s="14">
        <v>1</v>
      </c>
      <c r="V42" s="14">
        <v>0</v>
      </c>
      <c r="W42" s="14">
        <v>0</v>
      </c>
      <c r="X42" s="14">
        <v>0</v>
      </c>
      <c r="Y42" s="14">
        <v>0</v>
      </c>
      <c r="Z42" s="17">
        <f t="shared" si="3"/>
        <v>1</v>
      </c>
      <c r="AA42" s="3" t="s">
        <v>28</v>
      </c>
      <c r="AB42" s="17">
        <v>1</v>
      </c>
      <c r="AD42" s="58"/>
      <c r="AE42" s="99">
        <f t="shared" ref="AE42:AM42" si="16">$N$50</f>
        <v>0</v>
      </c>
      <c r="AF42" s="99">
        <f t="shared" si="16"/>
        <v>0</v>
      </c>
      <c r="AG42" s="99">
        <f t="shared" si="16"/>
        <v>0</v>
      </c>
      <c r="AH42" s="99">
        <f t="shared" si="16"/>
        <v>0</v>
      </c>
      <c r="AI42" s="99">
        <f t="shared" si="16"/>
        <v>0</v>
      </c>
      <c r="AJ42" s="99">
        <f t="shared" si="16"/>
        <v>0</v>
      </c>
      <c r="AK42" s="99">
        <f t="shared" si="16"/>
        <v>0</v>
      </c>
      <c r="AL42" s="99">
        <f t="shared" si="16"/>
        <v>0</v>
      </c>
      <c r="AM42" s="99">
        <f t="shared" si="16"/>
        <v>0</v>
      </c>
      <c r="AN42" s="92"/>
      <c r="AO42" s="57"/>
    </row>
    <row r="43" spans="2:41" x14ac:dyDescent="0.2">
      <c r="B43" s="28">
        <v>141</v>
      </c>
      <c r="C43" s="13" t="s">
        <v>3</v>
      </c>
      <c r="D43" s="13" t="s">
        <v>22</v>
      </c>
      <c r="E43" s="13" t="s">
        <v>15</v>
      </c>
      <c r="F43" s="29">
        <v>7.5</v>
      </c>
      <c r="G43" s="38">
        <f t="shared" si="0"/>
        <v>1</v>
      </c>
      <c r="H43" s="11">
        <f t="shared" si="1"/>
        <v>0</v>
      </c>
      <c r="I43" s="10">
        <f t="shared" si="4"/>
        <v>0</v>
      </c>
      <c r="J43" s="9">
        <f t="shared" si="4"/>
        <v>1</v>
      </c>
      <c r="K43" s="9">
        <f t="shared" si="4"/>
        <v>0</v>
      </c>
      <c r="L43" s="9">
        <f t="shared" si="4"/>
        <v>0</v>
      </c>
      <c r="M43" s="9">
        <f t="shared" si="4"/>
        <v>0</v>
      </c>
      <c r="N43" s="39">
        <f t="shared" si="4"/>
        <v>0</v>
      </c>
      <c r="P43" s="15">
        <v>141</v>
      </c>
      <c r="Q43" s="16">
        <v>0</v>
      </c>
      <c r="R43" s="14">
        <v>0</v>
      </c>
      <c r="S43" s="14">
        <v>0</v>
      </c>
      <c r="T43" s="14">
        <v>0</v>
      </c>
      <c r="U43" s="14">
        <v>0</v>
      </c>
      <c r="V43" s="14">
        <v>1</v>
      </c>
      <c r="W43" s="14">
        <v>0</v>
      </c>
      <c r="X43" s="14">
        <v>0</v>
      </c>
      <c r="Y43" s="14">
        <v>0</v>
      </c>
      <c r="Z43" s="17">
        <f t="shared" si="3"/>
        <v>1</v>
      </c>
      <c r="AA43" s="3" t="s">
        <v>28</v>
      </c>
      <c r="AB43" s="17">
        <v>1</v>
      </c>
      <c r="AD43" s="59" t="s">
        <v>39</v>
      </c>
      <c r="AN43" s="54"/>
      <c r="AO43" s="55"/>
    </row>
    <row r="44" spans="2:41" ht="16" thickBot="1" x14ac:dyDescent="0.25">
      <c r="B44" s="28">
        <v>142</v>
      </c>
      <c r="C44" s="13" t="s">
        <v>3</v>
      </c>
      <c r="D44" s="13" t="s">
        <v>22</v>
      </c>
      <c r="E44" s="13" t="s">
        <v>15</v>
      </c>
      <c r="F44" s="29">
        <v>7.6</v>
      </c>
      <c r="G44" s="38">
        <f t="shared" si="0"/>
        <v>1</v>
      </c>
      <c r="H44" s="11">
        <f t="shared" si="1"/>
        <v>0</v>
      </c>
      <c r="I44" s="10">
        <f t="shared" si="4"/>
        <v>0</v>
      </c>
      <c r="J44" s="9">
        <f t="shared" si="4"/>
        <v>1</v>
      </c>
      <c r="K44" s="9">
        <f t="shared" si="4"/>
        <v>0</v>
      </c>
      <c r="L44" s="9">
        <f t="shared" si="4"/>
        <v>0</v>
      </c>
      <c r="M44" s="9">
        <f t="shared" si="4"/>
        <v>0</v>
      </c>
      <c r="N44" s="39">
        <f t="shared" si="4"/>
        <v>0</v>
      </c>
      <c r="P44" s="15">
        <v>142</v>
      </c>
      <c r="Q44" s="16">
        <v>0</v>
      </c>
      <c r="R44" s="14">
        <v>0</v>
      </c>
      <c r="S44" s="14">
        <v>0</v>
      </c>
      <c r="T44" s="14">
        <v>0</v>
      </c>
      <c r="U44" s="14">
        <v>1</v>
      </c>
      <c r="V44" s="14">
        <v>0</v>
      </c>
      <c r="W44" s="14">
        <v>0</v>
      </c>
      <c r="X44" s="14">
        <v>0</v>
      </c>
      <c r="Y44" s="14">
        <v>0</v>
      </c>
      <c r="Z44" s="17">
        <f t="shared" si="3"/>
        <v>1</v>
      </c>
      <c r="AA44" s="3" t="s">
        <v>28</v>
      </c>
      <c r="AB44" s="17">
        <v>1</v>
      </c>
      <c r="AD44" s="61" t="s">
        <v>41</v>
      </c>
      <c r="AE44" t="s">
        <v>76</v>
      </c>
      <c r="AF44" s="1"/>
      <c r="AG44" s="1"/>
      <c r="AH44" s="1"/>
      <c r="AI44" s="1"/>
      <c r="AJ44" s="1"/>
      <c r="AK44" s="1"/>
      <c r="AN44" s="3"/>
      <c r="AO44" s="57"/>
    </row>
    <row r="45" spans="2:41" ht="16" thickBot="1" x14ac:dyDescent="0.25">
      <c r="B45" s="28">
        <v>143</v>
      </c>
      <c r="C45" s="13" t="s">
        <v>3</v>
      </c>
      <c r="D45" s="13" t="s">
        <v>22</v>
      </c>
      <c r="E45" s="13" t="s">
        <v>15</v>
      </c>
      <c r="F45" s="29">
        <v>7.9</v>
      </c>
      <c r="G45" s="38">
        <f t="shared" si="0"/>
        <v>1</v>
      </c>
      <c r="H45" s="11">
        <f t="shared" si="1"/>
        <v>0</v>
      </c>
      <c r="I45" s="10">
        <f t="shared" si="4"/>
        <v>0</v>
      </c>
      <c r="J45" s="9">
        <f t="shared" si="4"/>
        <v>1</v>
      </c>
      <c r="K45" s="9">
        <f t="shared" si="4"/>
        <v>0</v>
      </c>
      <c r="L45" s="9">
        <f t="shared" si="4"/>
        <v>0</v>
      </c>
      <c r="M45" s="9">
        <f t="shared" si="4"/>
        <v>0</v>
      </c>
      <c r="N45" s="39">
        <f t="shared" si="4"/>
        <v>0</v>
      </c>
      <c r="P45" s="15">
        <v>143</v>
      </c>
      <c r="Q45" s="16">
        <v>0</v>
      </c>
      <c r="R45" s="14">
        <v>0</v>
      </c>
      <c r="S45" s="14">
        <v>0</v>
      </c>
      <c r="T45" s="14">
        <v>0</v>
      </c>
      <c r="U45" s="14">
        <v>0</v>
      </c>
      <c r="V45" s="14">
        <v>0</v>
      </c>
      <c r="W45" s="14">
        <v>0</v>
      </c>
      <c r="X45" s="14">
        <v>0</v>
      </c>
      <c r="Y45" s="14">
        <v>1</v>
      </c>
      <c r="Z45" s="17">
        <f t="shared" si="3"/>
        <v>1</v>
      </c>
      <c r="AA45" s="3" t="s">
        <v>28</v>
      </c>
      <c r="AB45" s="17">
        <v>1</v>
      </c>
      <c r="AD45" s="61"/>
      <c r="AE45" s="91" t="s">
        <v>29</v>
      </c>
      <c r="AF45" s="91" t="s">
        <v>30</v>
      </c>
      <c r="AG45" s="91" t="s">
        <v>31</v>
      </c>
      <c r="AH45" s="91" t="s">
        <v>32</v>
      </c>
      <c r="AI45" s="91" t="s">
        <v>33</v>
      </c>
      <c r="AJ45" s="91" t="s">
        <v>34</v>
      </c>
      <c r="AK45" s="91" t="s">
        <v>35</v>
      </c>
      <c r="AL45" s="91" t="s">
        <v>36</v>
      </c>
      <c r="AM45" s="91" t="s">
        <v>37</v>
      </c>
      <c r="AN45" s="4" t="s">
        <v>72</v>
      </c>
      <c r="AO45" s="57"/>
    </row>
    <row r="46" spans="2:41" ht="16" thickBot="1" x14ac:dyDescent="0.25">
      <c r="B46" s="28">
        <v>144</v>
      </c>
      <c r="C46" s="13" t="s">
        <v>3</v>
      </c>
      <c r="D46" s="13" t="s">
        <v>22</v>
      </c>
      <c r="E46" s="13" t="s">
        <v>15</v>
      </c>
      <c r="F46" s="29">
        <v>5.7</v>
      </c>
      <c r="G46" s="38">
        <f t="shared" si="0"/>
        <v>1</v>
      </c>
      <c r="H46" s="11">
        <f t="shared" si="1"/>
        <v>0</v>
      </c>
      <c r="I46" s="10">
        <f t="shared" si="4"/>
        <v>0</v>
      </c>
      <c r="J46" s="9">
        <f t="shared" si="4"/>
        <v>1</v>
      </c>
      <c r="K46" s="9">
        <f t="shared" ref="J46:N47" si="17">IF($D46=K$2,1,0)</f>
        <v>0</v>
      </c>
      <c r="L46" s="9">
        <f t="shared" si="17"/>
        <v>0</v>
      </c>
      <c r="M46" s="9">
        <f t="shared" si="17"/>
        <v>0</v>
      </c>
      <c r="N46" s="39">
        <f t="shared" si="17"/>
        <v>0</v>
      </c>
      <c r="P46" s="15">
        <v>144</v>
      </c>
      <c r="Q46" s="16">
        <v>0</v>
      </c>
      <c r="R46" s="14">
        <v>0</v>
      </c>
      <c r="S46" s="14">
        <v>0</v>
      </c>
      <c r="T46" s="14">
        <v>0</v>
      </c>
      <c r="U46" s="14">
        <v>0</v>
      </c>
      <c r="V46" s="14">
        <v>0</v>
      </c>
      <c r="W46" s="14">
        <v>1</v>
      </c>
      <c r="X46" s="14">
        <v>0</v>
      </c>
      <c r="Y46" s="14">
        <v>0</v>
      </c>
      <c r="Z46" s="17">
        <f t="shared" si="3"/>
        <v>1</v>
      </c>
      <c r="AA46" s="3" t="s">
        <v>28</v>
      </c>
      <c r="AB46" s="17">
        <v>1</v>
      </c>
      <c r="AD46" s="56"/>
      <c r="AE46" s="5">
        <f t="shared" ref="AE46:AM46" si="18">SUMPRODUCT(Q3:Q47,$F3:$F47)/Q50</f>
        <v>7.12</v>
      </c>
      <c r="AF46" s="5">
        <f t="shared" si="18"/>
        <v>7.1399999999999988</v>
      </c>
      <c r="AG46" s="5">
        <f t="shared" si="18"/>
        <v>6.4599999999999991</v>
      </c>
      <c r="AH46" s="5">
        <f t="shared" si="18"/>
        <v>7.080000000000001</v>
      </c>
      <c r="AI46" s="5">
        <f t="shared" si="18"/>
        <v>6.9399999999999995</v>
      </c>
      <c r="AJ46" s="5">
        <f t="shared" si="18"/>
        <v>7.12</v>
      </c>
      <c r="AK46" s="5">
        <f t="shared" si="18"/>
        <v>7.7200000000000006</v>
      </c>
      <c r="AL46" s="5">
        <f t="shared" si="18"/>
        <v>6.5600000000000005</v>
      </c>
      <c r="AM46" s="5">
        <f t="shared" si="18"/>
        <v>6.6400000000000006</v>
      </c>
      <c r="AN46" s="22">
        <f>AVERAGE(AE46:AM46)</f>
        <v>6.9755555555555553</v>
      </c>
      <c r="AO46" s="57"/>
    </row>
    <row r="47" spans="2:41" ht="16" thickBot="1" x14ac:dyDescent="0.25">
      <c r="B47" s="30">
        <v>145</v>
      </c>
      <c r="C47" s="31" t="s">
        <v>7</v>
      </c>
      <c r="D47" s="31" t="s">
        <v>21</v>
      </c>
      <c r="E47" s="31" t="s">
        <v>15</v>
      </c>
      <c r="F47" s="32">
        <v>6</v>
      </c>
      <c r="G47" s="38">
        <f t="shared" si="0"/>
        <v>1</v>
      </c>
      <c r="H47" s="11">
        <f t="shared" si="1"/>
        <v>0</v>
      </c>
      <c r="I47" s="10">
        <f t="shared" si="4"/>
        <v>0</v>
      </c>
      <c r="J47" s="9">
        <f t="shared" si="17"/>
        <v>0</v>
      </c>
      <c r="K47" s="9">
        <f t="shared" si="17"/>
        <v>1</v>
      </c>
      <c r="L47" s="9">
        <f t="shared" si="17"/>
        <v>0</v>
      </c>
      <c r="M47" s="9">
        <f t="shared" si="17"/>
        <v>0</v>
      </c>
      <c r="N47" s="39">
        <f t="shared" si="17"/>
        <v>0</v>
      </c>
      <c r="P47" s="23">
        <v>145</v>
      </c>
      <c r="Q47" s="16">
        <v>0</v>
      </c>
      <c r="R47" s="14">
        <v>0</v>
      </c>
      <c r="S47" s="14">
        <v>0</v>
      </c>
      <c r="T47" s="14">
        <v>0</v>
      </c>
      <c r="U47" s="14">
        <v>0</v>
      </c>
      <c r="V47" s="14">
        <v>1</v>
      </c>
      <c r="W47" s="14">
        <v>0</v>
      </c>
      <c r="X47" s="14">
        <v>0</v>
      </c>
      <c r="Y47" s="14">
        <v>0</v>
      </c>
      <c r="Z47" s="18">
        <f t="shared" si="3"/>
        <v>1</v>
      </c>
      <c r="AA47" s="3" t="s">
        <v>28</v>
      </c>
      <c r="AB47" s="18">
        <v>1</v>
      </c>
      <c r="AD47" s="56"/>
      <c r="AE47" s="1"/>
      <c r="AF47" s="1"/>
      <c r="AG47" s="1"/>
      <c r="AH47" s="1"/>
      <c r="AI47" s="1"/>
      <c r="AJ47" s="1"/>
      <c r="AK47" s="1"/>
      <c r="AL47" s="1"/>
      <c r="AM47" s="1"/>
      <c r="AN47" s="3"/>
      <c r="AO47" s="57"/>
    </row>
    <row r="48" spans="2:41" s="69" customFormat="1" ht="19" customHeight="1" x14ac:dyDescent="0.2">
      <c r="B48" s="63"/>
      <c r="C48" s="63"/>
      <c r="D48" s="63"/>
      <c r="E48" s="63"/>
      <c r="F48" s="63"/>
      <c r="G48" s="64" t="s">
        <v>68</v>
      </c>
      <c r="H48" s="65"/>
      <c r="I48" s="66">
        <f>SUM(I3:I47)</f>
        <v>9</v>
      </c>
      <c r="J48" s="67">
        <f t="shared" ref="J48:N48" si="19">SUM(J3:J47)</f>
        <v>20</v>
      </c>
      <c r="K48" s="67">
        <f t="shared" si="19"/>
        <v>6</v>
      </c>
      <c r="L48" s="67">
        <f t="shared" si="19"/>
        <v>5</v>
      </c>
      <c r="M48" s="67">
        <f t="shared" si="19"/>
        <v>3</v>
      </c>
      <c r="N48" s="68">
        <f t="shared" si="19"/>
        <v>2</v>
      </c>
      <c r="P48" s="70" t="s">
        <v>61</v>
      </c>
      <c r="Q48" s="71">
        <f>SUM(Q3:Q47)</f>
        <v>5</v>
      </c>
      <c r="R48" s="72">
        <f t="shared" ref="R48:Y48" si="20">SUM(R3:R47)</f>
        <v>5</v>
      </c>
      <c r="S48" s="72">
        <f t="shared" si="20"/>
        <v>5</v>
      </c>
      <c r="T48" s="72">
        <f t="shared" si="20"/>
        <v>5</v>
      </c>
      <c r="U48" s="72">
        <f t="shared" si="20"/>
        <v>5</v>
      </c>
      <c r="V48" s="72">
        <f t="shared" si="20"/>
        <v>5</v>
      </c>
      <c r="W48" s="72">
        <f t="shared" si="20"/>
        <v>5</v>
      </c>
      <c r="X48" s="72">
        <f t="shared" si="20"/>
        <v>5</v>
      </c>
      <c r="Y48" s="73">
        <f t="shared" si="20"/>
        <v>5</v>
      </c>
      <c r="Z48" s="93"/>
      <c r="AA48" s="93"/>
      <c r="AB48" s="93"/>
      <c r="AD48" s="59" t="s">
        <v>75</v>
      </c>
      <c r="AE48"/>
      <c r="AF48"/>
      <c r="AG48"/>
      <c r="AH48"/>
      <c r="AI48"/>
      <c r="AJ48"/>
      <c r="AK48"/>
      <c r="AL48"/>
      <c r="AM48"/>
      <c r="AN48"/>
      <c r="AO48" s="57"/>
    </row>
    <row r="49" spans="2:41" s="69" customFormat="1" ht="19" customHeight="1" x14ac:dyDescent="0.2">
      <c r="B49" s="63"/>
      <c r="C49" s="63"/>
      <c r="D49" s="63"/>
      <c r="E49" s="63"/>
      <c r="F49" s="63"/>
      <c r="G49" s="76" t="s">
        <v>69</v>
      </c>
      <c r="H49" s="77"/>
      <c r="I49" s="78">
        <f>Index!$C$2</f>
        <v>9</v>
      </c>
      <c r="J49" s="3">
        <f>Index!$C$2</f>
        <v>9</v>
      </c>
      <c r="K49" s="3">
        <f>Index!$C$2</f>
        <v>9</v>
      </c>
      <c r="L49" s="3">
        <f>Index!$C$2</f>
        <v>9</v>
      </c>
      <c r="M49" s="3">
        <f>Index!$C$2</f>
        <v>9</v>
      </c>
      <c r="N49" s="60">
        <f>Index!$C$2</f>
        <v>9</v>
      </c>
      <c r="Q49" s="3" t="s">
        <v>28</v>
      </c>
      <c r="R49" s="3" t="s">
        <v>28</v>
      </c>
      <c r="S49" s="3" t="s">
        <v>28</v>
      </c>
      <c r="T49" s="3" t="s">
        <v>28</v>
      </c>
      <c r="U49" s="3" t="s">
        <v>28</v>
      </c>
      <c r="V49" s="3" t="s">
        <v>28</v>
      </c>
      <c r="W49" s="3" t="s">
        <v>28</v>
      </c>
      <c r="X49" s="3" t="s">
        <v>28</v>
      </c>
      <c r="Y49" s="3" t="s">
        <v>28</v>
      </c>
      <c r="Z49" s="93"/>
      <c r="AA49" s="93"/>
      <c r="AB49" s="93"/>
      <c r="AD49" s="74" t="s">
        <v>41</v>
      </c>
      <c r="AE49" s="69" t="s">
        <v>54</v>
      </c>
      <c r="AI49" s="75">
        <f>_xlfn.VAR.S(AE46:AM46)</f>
        <v>0.1482777777777779</v>
      </c>
      <c r="AN49" s="3"/>
      <c r="AO49" s="88"/>
    </row>
    <row r="50" spans="2:41" s="69" customFormat="1" ht="19" customHeight="1" thickBot="1" x14ac:dyDescent="0.25">
      <c r="B50" s="63"/>
      <c r="C50" s="63"/>
      <c r="D50" s="63"/>
      <c r="E50" s="63"/>
      <c r="F50" s="63"/>
      <c r="G50" s="79" t="s">
        <v>79</v>
      </c>
      <c r="H50" s="80"/>
      <c r="I50" s="81">
        <f>ROUNDDOWN(I48/I49,0)</f>
        <v>1</v>
      </c>
      <c r="J50" s="82">
        <f t="shared" ref="J50:N50" si="21">ROUNDDOWN(J48/J49,0)</f>
        <v>2</v>
      </c>
      <c r="K50" s="82">
        <f t="shared" si="21"/>
        <v>0</v>
      </c>
      <c r="L50" s="82">
        <f t="shared" si="21"/>
        <v>0</v>
      </c>
      <c r="M50" s="82">
        <f t="shared" si="21"/>
        <v>0</v>
      </c>
      <c r="N50" s="83">
        <f t="shared" si="21"/>
        <v>0</v>
      </c>
      <c r="P50" s="70" t="s">
        <v>60</v>
      </c>
      <c r="Q50" s="72">
        <f>Index!$C$7/Index!$C$2</f>
        <v>5</v>
      </c>
      <c r="R50" s="72">
        <f>Index!$C$7/Index!$C$2</f>
        <v>5</v>
      </c>
      <c r="S50" s="72">
        <f>Index!$C$7/Index!$C$2</f>
        <v>5</v>
      </c>
      <c r="T50" s="72">
        <f>Index!$C$7/Index!$C$2</f>
        <v>5</v>
      </c>
      <c r="U50" s="72">
        <f>Index!$C$7/Index!$C$2</f>
        <v>5</v>
      </c>
      <c r="V50" s="72">
        <f>Index!$C$7/Index!$C$2</f>
        <v>5</v>
      </c>
      <c r="W50" s="72">
        <f>Index!$C$7/Index!$C$2</f>
        <v>5</v>
      </c>
      <c r="X50" s="72">
        <f>Index!$C$7/Index!$C$2</f>
        <v>5</v>
      </c>
      <c r="Y50" s="73">
        <f>Index!$C$7/Index!$C$2</f>
        <v>5</v>
      </c>
      <c r="Z50" s="93"/>
      <c r="AA50" s="93"/>
      <c r="AB50" s="93"/>
      <c r="AD50" s="74" t="s">
        <v>41</v>
      </c>
      <c r="AE50" s="69" t="s">
        <v>56</v>
      </c>
      <c r="AI50" s="75">
        <f>STDEV(AE46:AM46)</f>
        <v>0.38506853646822131</v>
      </c>
      <c r="AN50" s="3"/>
      <c r="AO50" s="88"/>
    </row>
    <row r="51" spans="2:41" ht="16" thickBot="1" x14ac:dyDescent="0.25">
      <c r="P51" t="s">
        <v>83</v>
      </c>
      <c r="AD51" s="84" t="s">
        <v>41</v>
      </c>
      <c r="AE51" s="85" t="s">
        <v>55</v>
      </c>
      <c r="AF51" s="85"/>
      <c r="AG51" s="85"/>
      <c r="AH51" s="85"/>
      <c r="AI51" s="86">
        <f>AI50/AN46</f>
        <v>5.5202561774673337E-2</v>
      </c>
      <c r="AJ51" s="85"/>
      <c r="AK51" s="85"/>
      <c r="AL51" s="85"/>
      <c r="AM51" s="85"/>
      <c r="AN51" s="89"/>
      <c r="AO51" s="90"/>
    </row>
    <row r="54" spans="2:41" x14ac:dyDescent="0.2">
      <c r="G54"/>
      <c r="H54"/>
      <c r="I54"/>
      <c r="J54"/>
      <c r="K54"/>
      <c r="L54"/>
      <c r="M54"/>
    </row>
    <row r="55" spans="2:41" x14ac:dyDescent="0.2">
      <c r="G55"/>
      <c r="H55"/>
      <c r="I55"/>
      <c r="J55"/>
      <c r="K55"/>
      <c r="L55"/>
      <c r="M55"/>
    </row>
    <row r="56" spans="2:41" x14ac:dyDescent="0.2">
      <c r="G56"/>
      <c r="H56"/>
      <c r="I56"/>
      <c r="J56"/>
      <c r="K56"/>
      <c r="L56"/>
      <c r="M56"/>
    </row>
    <row r="62" spans="2:41" x14ac:dyDescent="0.2">
      <c r="E62"/>
      <c r="G62"/>
    </row>
    <row r="63" spans="2:41" x14ac:dyDescent="0.2">
      <c r="E63"/>
      <c r="G63"/>
    </row>
    <row r="64" spans="2:41" x14ac:dyDescent="0.2">
      <c r="E64"/>
      <c r="G64"/>
    </row>
    <row r="65" spans="3:7" x14ac:dyDescent="0.2">
      <c r="E65"/>
      <c r="G65"/>
    </row>
    <row r="66" spans="3:7" x14ac:dyDescent="0.2">
      <c r="E66"/>
      <c r="G66"/>
    </row>
    <row r="67" spans="3:7" x14ac:dyDescent="0.2">
      <c r="E67"/>
      <c r="G67"/>
    </row>
    <row r="68" spans="3:7" x14ac:dyDescent="0.2">
      <c r="E68"/>
      <c r="G68"/>
    </row>
    <row r="69" spans="3:7" x14ac:dyDescent="0.2">
      <c r="E69"/>
      <c r="G69"/>
    </row>
    <row r="70" spans="3:7" x14ac:dyDescent="0.2">
      <c r="E70"/>
    </row>
    <row r="71" spans="3:7" x14ac:dyDescent="0.2">
      <c r="E71"/>
    </row>
    <row r="72" spans="3:7" x14ac:dyDescent="0.2">
      <c r="E72"/>
    </row>
    <row r="73" spans="3:7" x14ac:dyDescent="0.2">
      <c r="E73"/>
    </row>
    <row r="74" spans="3:7" x14ac:dyDescent="0.2">
      <c r="E74"/>
    </row>
    <row r="75" spans="3:7" x14ac:dyDescent="0.2">
      <c r="E75"/>
    </row>
    <row r="76" spans="3:7" x14ac:dyDescent="0.2">
      <c r="C76"/>
      <c r="D76"/>
      <c r="E76"/>
    </row>
    <row r="77" spans="3:7" x14ac:dyDescent="0.2">
      <c r="C77"/>
      <c r="D77"/>
      <c r="E77"/>
    </row>
    <row r="78" spans="3:7" x14ac:dyDescent="0.2">
      <c r="C78"/>
      <c r="D78"/>
      <c r="E78"/>
    </row>
    <row r="79" spans="3:7" x14ac:dyDescent="0.2">
      <c r="C79"/>
      <c r="D79"/>
      <c r="E79"/>
    </row>
  </sheetData>
  <autoFilter ref="B2:F49" xr:uid="{AAAB4336-B969-F444-B8FD-0EEAF1770FBF}"/>
  <mergeCells count="2">
    <mergeCell ref="AN15:AN42"/>
    <mergeCell ref="Z48:AB50"/>
  </mergeCells>
  <phoneticPr fontId="6" type="noConversion"/>
  <pageMargins left="0.7" right="0.7" top="0.75" bottom="0.75" header="0.3" footer="0.3"/>
  <ignoredErrors>
    <ignoredError sqref="Z3:Z47"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09855-790D-764C-A8EE-A3E189E300A8}">
  <dimension ref="B1:D29"/>
  <sheetViews>
    <sheetView showGridLines="0" zoomScale="125" workbookViewId="0">
      <selection activeCell="V21" sqref="V21"/>
    </sheetView>
  </sheetViews>
  <sheetFormatPr baseColWidth="10" defaultRowHeight="15" x14ac:dyDescent="0.2"/>
  <cols>
    <col min="1" max="1" width="2.83203125" customWidth="1"/>
    <col min="2" max="2" width="39.5" bestFit="1" customWidth="1"/>
    <col min="3" max="3" width="14.1640625" style="1" customWidth="1"/>
  </cols>
  <sheetData>
    <row r="1" spans="2:4" x14ac:dyDescent="0.2">
      <c r="C1"/>
    </row>
    <row r="2" spans="2:4" x14ac:dyDescent="0.2">
      <c r="B2" s="40" t="s">
        <v>66</v>
      </c>
      <c r="C2" s="53">
        <v>9</v>
      </c>
    </row>
    <row r="3" spans="2:4" x14ac:dyDescent="0.2">
      <c r="C3"/>
    </row>
    <row r="4" spans="2:4" x14ac:dyDescent="0.2">
      <c r="B4" s="51" t="s">
        <v>62</v>
      </c>
      <c r="C4" s="50" t="s">
        <v>64</v>
      </c>
      <c r="D4" s="2"/>
    </row>
    <row r="5" spans="2:4" x14ac:dyDescent="0.2">
      <c r="B5" s="44" t="s">
        <v>15</v>
      </c>
      <c r="C5" s="49">
        <f>COUNTIF('Balanced Syndicate Model'!$E$3:$E$47,Index!B5)</f>
        <v>24</v>
      </c>
      <c r="D5" s="2"/>
    </row>
    <row r="6" spans="2:4" x14ac:dyDescent="0.2">
      <c r="B6" s="45" t="s">
        <v>16</v>
      </c>
      <c r="C6" s="24">
        <f>COUNTIF('Balanced Syndicate Model'!$E$3:$E$47,Index!B6)</f>
        <v>21</v>
      </c>
      <c r="D6" s="2"/>
    </row>
    <row r="7" spans="2:4" x14ac:dyDescent="0.2">
      <c r="B7" s="47" t="s">
        <v>65</v>
      </c>
      <c r="C7" s="48">
        <f>SUM(C5:C6)</f>
        <v>45</v>
      </c>
      <c r="D7" s="2"/>
    </row>
    <row r="8" spans="2:4" x14ac:dyDescent="0.2">
      <c r="D8" s="2"/>
    </row>
    <row r="9" spans="2:4" x14ac:dyDescent="0.2">
      <c r="B9" s="40" t="s">
        <v>67</v>
      </c>
      <c r="C9" s="52">
        <f>ROUNDDOWN(MIN(C5:C6)/C2,0)</f>
        <v>2</v>
      </c>
      <c r="D9" s="2"/>
    </row>
    <row r="10" spans="2:4" x14ac:dyDescent="0.2">
      <c r="B10" s="40" t="s">
        <v>73</v>
      </c>
      <c r="C10" s="87">
        <f>AVERAGE('Balanced Syndicate Model'!F3:F47)</f>
        <v>6.9755555555555526</v>
      </c>
      <c r="D10" s="2"/>
    </row>
    <row r="11" spans="2:4" x14ac:dyDescent="0.2">
      <c r="C11"/>
      <c r="D11" s="2"/>
    </row>
    <row r="12" spans="2:4" x14ac:dyDescent="0.2">
      <c r="B12" s="41" t="s">
        <v>63</v>
      </c>
      <c r="C12" s="42" t="s">
        <v>64</v>
      </c>
    </row>
    <row r="13" spans="2:4" x14ac:dyDescent="0.2">
      <c r="B13" s="46" t="str">
        <f t="array" ref="B13">INDEX('Balanced Syndicate Model'!$D$3:$D$47, MATCH(SMALL(IF(COUNTIF(B$12:$B12, 'Balanced Syndicate Model'!$D$3:$D$47)=0, COUNTIF('Balanced Syndicate Model'!$D$3:$D$47, "&lt;"&amp;'Balanced Syndicate Model'!$D$3:$D$47), ""), 1), COUNTIF('Balanced Syndicate Model'!$D$3:$D$47, "&lt;"&amp;'Balanced Syndicate Model'!$D$3:$D$47),0))</f>
        <v>British</v>
      </c>
      <c r="C13" s="43">
        <f>COUNTIF('Balanced Syndicate Model'!$D$3:$D$47,Index!B13)</f>
        <v>9</v>
      </c>
    </row>
    <row r="14" spans="2:4" x14ac:dyDescent="0.2">
      <c r="B14" s="46" t="str">
        <f t="array" ref="B14">INDEX('Balanced Syndicate Model'!$D$3:$D$47, MATCH(SMALL(IF(COUNTIF(B$12:$B13, 'Balanced Syndicate Model'!$D$3:$D$47)=0, COUNTIF('Balanced Syndicate Model'!$D$3:$D$47, "&lt;"&amp;'Balanced Syndicate Model'!$D$3:$D$47), ""), 1), COUNTIF('Balanced Syndicate Model'!$D$3:$D$47, "&lt;"&amp;'Balanced Syndicate Model'!$D$3:$D$47),0))</f>
        <v>East Asia</v>
      </c>
      <c r="C14" s="43">
        <f>COUNTIF('Balanced Syndicate Model'!$D$3:$D$47,Index!B14)</f>
        <v>20</v>
      </c>
    </row>
    <row r="15" spans="2:4" x14ac:dyDescent="0.2">
      <c r="B15" s="46" t="str">
        <f t="array" ref="B15">INDEX('Balanced Syndicate Model'!$D$3:$D$47, MATCH(SMALL(IF(COUNTIF(B$12:$B14, 'Balanced Syndicate Model'!$D$3:$D$47)=0, COUNTIF('Balanced Syndicate Model'!$D$3:$D$47, "&lt;"&amp;'Balanced Syndicate Model'!$D$3:$D$47), ""), 1), COUNTIF('Balanced Syndicate Model'!$D$3:$D$47, "&lt;"&amp;'Balanced Syndicate Model'!$D$3:$D$47),0))</f>
        <v>Eastern Europe</v>
      </c>
      <c r="C15" s="43">
        <f>COUNTIF('Balanced Syndicate Model'!$D$3:$D$47,Index!B15)</f>
        <v>6</v>
      </c>
    </row>
    <row r="16" spans="2:4" x14ac:dyDescent="0.2">
      <c r="B16" s="46" t="str">
        <f t="array" ref="B16">INDEX('Balanced Syndicate Model'!$D$3:$D$47, MATCH(SMALL(IF(COUNTIF(B$12:$B15, 'Balanced Syndicate Model'!$D$3:$D$47)=0, COUNTIF('Balanced Syndicate Model'!$D$3:$D$47, "&lt;"&amp;'Balanced Syndicate Model'!$D$3:$D$47), ""), 1), COUNTIF('Balanced Syndicate Model'!$D$3:$D$47, "&lt;"&amp;'Balanced Syndicate Model'!$D$3:$D$47),0))</f>
        <v>Middle East</v>
      </c>
      <c r="C16" s="43">
        <f>COUNTIF('Balanced Syndicate Model'!$D$3:$D$47,Index!B16)</f>
        <v>5</v>
      </c>
    </row>
    <row r="17" spans="2:3" x14ac:dyDescent="0.2">
      <c r="B17" s="46" t="str">
        <f t="array" ref="B17">INDEX('Balanced Syndicate Model'!$D$3:$D$47, MATCH(SMALL(IF(COUNTIF(B$12:$B16, 'Balanced Syndicate Model'!$D$3:$D$47)=0, COUNTIF('Balanced Syndicate Model'!$D$3:$D$47, "&lt;"&amp;'Balanced Syndicate Model'!$D$3:$D$47), ""), 1), COUNTIF('Balanced Syndicate Model'!$D$3:$D$47, "&lt;"&amp;'Balanced Syndicate Model'!$D$3:$D$47),0))</f>
        <v>South Asia</v>
      </c>
      <c r="C17" s="43">
        <f>COUNTIF('Balanced Syndicate Model'!$D$3:$D$47,Index!B17)</f>
        <v>3</v>
      </c>
    </row>
    <row r="18" spans="2:3" x14ac:dyDescent="0.2">
      <c r="B18" s="46" t="str">
        <f t="array" ref="B18">INDEX('Balanced Syndicate Model'!$D$3:$D$47, MATCH(SMALL(IF(COUNTIF(B$12:$B17, 'Balanced Syndicate Model'!$D$3:$D$47)=0, COUNTIF('Balanced Syndicate Model'!$D$3:$D$47, "&lt;"&amp;'Balanced Syndicate Model'!$D$3:$D$47), ""), 1), COUNTIF('Balanced Syndicate Model'!$D$3:$D$47, "&lt;"&amp;'Balanced Syndicate Model'!$D$3:$D$47),0))</f>
        <v>Western Europe</v>
      </c>
      <c r="C18" s="43">
        <f>COUNTIF('Balanced Syndicate Model'!$D$3:$D$47,Index!B18)</f>
        <v>2</v>
      </c>
    </row>
    <row r="19" spans="2:3" x14ac:dyDescent="0.2">
      <c r="B19" s="46" t="e">
        <f t="array" ref="B19">INDEX('Balanced Syndicate Model'!$D$3:$D$47, MATCH(SMALL(IF(COUNTIF(B$12:$B18, 'Balanced Syndicate Model'!$D$3:$D$47)=0, COUNTIF('Balanced Syndicate Model'!$D$3:$D$47, "&lt;"&amp;'Balanced Syndicate Model'!$D$3:$D$47), ""), 1), COUNTIF('Balanced Syndicate Model'!$D$3:$D$47, "&lt;"&amp;'Balanced Syndicate Model'!$D$3:$D$47),0))</f>
        <v>#NUM!</v>
      </c>
      <c r="C19" s="43">
        <f>COUNTIF('Balanced Syndicate Model'!$D$3:$D$47,Index!B19)</f>
        <v>0</v>
      </c>
    </row>
    <row r="20" spans="2:3" x14ac:dyDescent="0.2">
      <c r="B20" s="46" t="e">
        <f t="array" ref="B20">INDEX('Balanced Syndicate Model'!$D$3:$D$47, MATCH(SMALL(IF(COUNTIF(B$12:$B19, 'Balanced Syndicate Model'!$D$3:$D$47)=0, COUNTIF('Balanced Syndicate Model'!$D$3:$D$47, "&lt;"&amp;'Balanced Syndicate Model'!$D$3:$D$47), ""), 1), COUNTIF('Balanced Syndicate Model'!$D$3:$D$47, "&lt;"&amp;'Balanced Syndicate Model'!$D$3:$D$47),0))</f>
        <v>#NUM!</v>
      </c>
      <c r="C20" s="43">
        <f>COUNTIF('Balanced Syndicate Model'!$D$3:$D$47,Index!B20)</f>
        <v>0</v>
      </c>
    </row>
    <row r="21" spans="2:3" x14ac:dyDescent="0.2">
      <c r="B21" s="46" t="e">
        <f t="array" ref="B21">INDEX('Balanced Syndicate Model'!$D$3:$D$47, MATCH(SMALL(IF(COUNTIF(B$12:$B20, 'Balanced Syndicate Model'!$D$3:$D$47)=0, COUNTIF('Balanced Syndicate Model'!$D$3:$D$47, "&lt;"&amp;'Balanced Syndicate Model'!$D$3:$D$47), ""), 1), COUNTIF('Balanced Syndicate Model'!$D$3:$D$47, "&lt;"&amp;'Balanced Syndicate Model'!$D$3:$D$47),0))</f>
        <v>#NUM!</v>
      </c>
      <c r="C21" s="43">
        <f>COUNTIF('Balanced Syndicate Model'!$D$3:$D$47,Index!B21)</f>
        <v>0</v>
      </c>
    </row>
    <row r="22" spans="2:3" x14ac:dyDescent="0.2">
      <c r="B22" s="46" t="e">
        <f t="array" ref="B22">INDEX('Balanced Syndicate Model'!$D$3:$D$47, MATCH(SMALL(IF(COUNTIF(B$12:$B21, 'Balanced Syndicate Model'!$D$3:$D$47)=0, COUNTIF('Balanced Syndicate Model'!$D$3:$D$47, "&lt;"&amp;'Balanced Syndicate Model'!$D$3:$D$47), ""), 1), COUNTIF('Balanced Syndicate Model'!$D$3:$D$47, "&lt;"&amp;'Balanced Syndicate Model'!$D$3:$D$47),0))</f>
        <v>#NUM!</v>
      </c>
      <c r="C22" s="43">
        <f>COUNTIF('Balanced Syndicate Model'!$D$3:$D$47,Index!B22)</f>
        <v>0</v>
      </c>
    </row>
    <row r="23" spans="2:3" x14ac:dyDescent="0.2">
      <c r="B23" s="46" t="e">
        <f t="array" ref="B23">INDEX('Balanced Syndicate Model'!$D$3:$D$47, MATCH(SMALL(IF(COUNTIF(B$12:$B22, 'Balanced Syndicate Model'!$D$3:$D$47)=0, COUNTIF('Balanced Syndicate Model'!$D$3:$D$47, "&lt;"&amp;'Balanced Syndicate Model'!$D$3:$D$47), ""), 1), COUNTIF('Balanced Syndicate Model'!$D$3:$D$47, "&lt;"&amp;'Balanced Syndicate Model'!$D$3:$D$47),0))</f>
        <v>#NUM!</v>
      </c>
      <c r="C23" s="43">
        <f>COUNTIF('Balanced Syndicate Model'!$D$3:$D$47,Index!B23)</f>
        <v>0</v>
      </c>
    </row>
    <row r="24" spans="2:3" x14ac:dyDescent="0.2">
      <c r="B24" s="46" t="e">
        <f t="array" ref="B24">INDEX('Balanced Syndicate Model'!$D$3:$D$47, MATCH(SMALL(IF(COUNTIF(B$12:$B23, 'Balanced Syndicate Model'!$D$3:$D$47)=0, COUNTIF('Balanced Syndicate Model'!$D$3:$D$47, "&lt;"&amp;'Balanced Syndicate Model'!$D$3:$D$47), ""), 1), COUNTIF('Balanced Syndicate Model'!$D$3:$D$47, "&lt;"&amp;'Balanced Syndicate Model'!$D$3:$D$47),0))</f>
        <v>#NUM!</v>
      </c>
      <c r="C24" s="43">
        <f>COUNTIF('Balanced Syndicate Model'!$D$3:$D$47,Index!B24)</f>
        <v>0</v>
      </c>
    </row>
    <row r="25" spans="2:3" x14ac:dyDescent="0.2">
      <c r="B25" s="46" t="e">
        <f t="array" ref="B25">INDEX('Balanced Syndicate Model'!$D$3:$D$47, MATCH(SMALL(IF(COUNTIF(B$12:$B24, 'Balanced Syndicate Model'!$D$3:$D$47)=0, COUNTIF('Balanced Syndicate Model'!$D$3:$D$47, "&lt;"&amp;'Balanced Syndicate Model'!$D$3:$D$47), ""), 1), COUNTIF('Balanced Syndicate Model'!$D$3:$D$47, "&lt;"&amp;'Balanced Syndicate Model'!$D$3:$D$47),0))</f>
        <v>#NUM!</v>
      </c>
      <c r="C25" s="43">
        <f>COUNTIF('Balanced Syndicate Model'!$D$3:$D$47,Index!B25)</f>
        <v>0</v>
      </c>
    </row>
    <row r="26" spans="2:3" x14ac:dyDescent="0.2">
      <c r="B26" s="47" t="s">
        <v>65</v>
      </c>
      <c r="C26" s="48">
        <f>SUM(C13:C25)</f>
        <v>45</v>
      </c>
    </row>
    <row r="27" spans="2:3" x14ac:dyDescent="0.2">
      <c r="C27"/>
    </row>
    <row r="28" spans="2:3" x14ac:dyDescent="0.2">
      <c r="C28"/>
    </row>
    <row r="29" spans="2:3" x14ac:dyDescent="0.2">
      <c r="C2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5E4EF-C806-6F46-BFF4-BD11B5EE0BF7}">
  <dimension ref="B3:C14"/>
  <sheetViews>
    <sheetView showGridLines="0" zoomScale="134" workbookViewId="0">
      <selection activeCell="K24" sqref="K24"/>
    </sheetView>
  </sheetViews>
  <sheetFormatPr baseColWidth="10" defaultRowHeight="15" x14ac:dyDescent="0.2"/>
  <cols>
    <col min="1" max="1" width="2.1640625" customWidth="1"/>
    <col min="2" max="2" width="3.33203125" customWidth="1"/>
  </cols>
  <sheetData>
    <row r="3" spans="2:3" x14ac:dyDescent="0.2">
      <c r="B3" s="12" t="s">
        <v>84</v>
      </c>
    </row>
    <row r="4" spans="2:3" x14ac:dyDescent="0.2">
      <c r="B4" s="7" t="s">
        <v>41</v>
      </c>
      <c r="C4" t="s">
        <v>85</v>
      </c>
    </row>
    <row r="5" spans="2:3" x14ac:dyDescent="0.2">
      <c r="B5" s="7" t="s">
        <v>41</v>
      </c>
      <c r="C5" t="s">
        <v>77</v>
      </c>
    </row>
    <row r="6" spans="2:3" x14ac:dyDescent="0.2">
      <c r="B6" s="7" t="s">
        <v>41</v>
      </c>
      <c r="C6" t="s">
        <v>78</v>
      </c>
    </row>
    <row r="7" spans="2:3" x14ac:dyDescent="0.2">
      <c r="B7" s="7" t="s">
        <v>41</v>
      </c>
      <c r="C7" t="s">
        <v>81</v>
      </c>
    </row>
    <row r="8" spans="2:3" x14ac:dyDescent="0.2">
      <c r="B8" s="7" t="s">
        <v>41</v>
      </c>
      <c r="C8" t="s">
        <v>74</v>
      </c>
    </row>
    <row r="9" spans="2:3" x14ac:dyDescent="0.2">
      <c r="B9" s="7" t="s">
        <v>41</v>
      </c>
      <c r="C9" t="s">
        <v>86</v>
      </c>
    </row>
    <row r="10" spans="2:3" x14ac:dyDescent="0.2">
      <c r="B10" s="7" t="s">
        <v>41</v>
      </c>
      <c r="C10" t="s">
        <v>82</v>
      </c>
    </row>
    <row r="11" spans="2:3" x14ac:dyDescent="0.2">
      <c r="B11" s="7"/>
    </row>
    <row r="12" spans="2:3" x14ac:dyDescent="0.2">
      <c r="B12" s="7"/>
    </row>
    <row r="13" spans="2:3" x14ac:dyDescent="0.2">
      <c r="B13" s="7"/>
    </row>
    <row r="14" spans="2:3" x14ac:dyDescent="0.2">
      <c r="B14" s="7"/>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Balanced Syndicate Model</vt:lpstr>
      <vt:lpstr>Index</vt:lpstr>
      <vt:lpstr>Model Considerations</vt:lpstr>
    </vt:vector>
  </TitlesOfParts>
  <Company>Aston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Creating Balanced Syndicate Groups</dc:title>
  <dc:creator>Ozren Despic</dc:creator>
  <cp:lastModifiedBy>Giwa Iziomo</cp:lastModifiedBy>
  <dcterms:created xsi:type="dcterms:W3CDTF">2012-06-05T06:58:13Z</dcterms:created>
  <dcterms:modified xsi:type="dcterms:W3CDTF">2025-10-06T15:50:48Z</dcterms:modified>
</cp:coreProperties>
</file>