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\Desktop\tfg_docs\EXCELS_RESULTADOS\"/>
    </mc:Choice>
  </mc:AlternateContent>
  <xr:revisionPtr revIDLastSave="0" documentId="13_ncr:1_{CC4326B9-0812-4248-A65E-89C9FC949CF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GSSG 1" sheetId="5" r:id="rId1"/>
    <sheet name="GSSG 2" sheetId="6" r:id="rId2"/>
    <sheet name="GSSG DEF" sheetId="7" r:id="rId3"/>
    <sheet name="GSH 1" sheetId="2" r:id="rId4"/>
    <sheet name="GSH 2" sheetId="3" r:id="rId5"/>
    <sheet name="Cal GSH" sheetId="1" r:id="rId6"/>
    <sheet name="GSH DEF" sheetId="8" r:id="rId7"/>
  </sheets>
  <definedNames>
    <definedName name="_xlnm._FilterDatabase" localSheetId="6" hidden="1">'GSH DEF'!$A$1:$D$1</definedName>
    <definedName name="MethodPointer" localSheetId="3">176149992</definedName>
    <definedName name="MethodPointer" localSheetId="4">177979160</definedName>
    <definedName name="MethodPointer" localSheetId="0">177979160</definedName>
    <definedName name="MethodPointer" localSheetId="1">176149992</definedName>
    <definedName name="MethodPointer">175955344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3" l="1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43" i="3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41" i="2"/>
  <c r="D47" i="6" l="1"/>
  <c r="G78" i="3"/>
  <c r="F78" i="3"/>
  <c r="H78" i="3" s="1"/>
  <c r="K78" i="3" s="1"/>
  <c r="L78" i="3" s="1"/>
  <c r="G77" i="3"/>
  <c r="F77" i="3"/>
  <c r="H77" i="3" s="1"/>
  <c r="K77" i="3" s="1"/>
  <c r="L77" i="3" s="1"/>
  <c r="G76" i="3"/>
  <c r="F76" i="3"/>
  <c r="H76" i="3" s="1"/>
  <c r="K76" i="3" s="1"/>
  <c r="L76" i="3" s="1"/>
  <c r="G75" i="3"/>
  <c r="F75" i="3"/>
  <c r="H75" i="3" s="1"/>
  <c r="K75" i="3" s="1"/>
  <c r="L75" i="3" s="1"/>
  <c r="G74" i="3"/>
  <c r="F74" i="3"/>
  <c r="H74" i="3" s="1"/>
  <c r="K74" i="3" s="1"/>
  <c r="L74" i="3" s="1"/>
  <c r="G73" i="3"/>
  <c r="F73" i="3"/>
  <c r="H73" i="3" s="1"/>
  <c r="K73" i="3" s="1"/>
  <c r="L73" i="3" s="1"/>
  <c r="G72" i="3"/>
  <c r="F72" i="3"/>
  <c r="H72" i="3" s="1"/>
  <c r="K72" i="3" s="1"/>
  <c r="L72" i="3" s="1"/>
  <c r="G71" i="3"/>
  <c r="F71" i="3"/>
  <c r="H71" i="3" s="1"/>
  <c r="K71" i="3" s="1"/>
  <c r="L71" i="3" s="1"/>
  <c r="G70" i="3"/>
  <c r="F70" i="3"/>
  <c r="H70" i="3" s="1"/>
  <c r="K70" i="3" s="1"/>
  <c r="L70" i="3" s="1"/>
  <c r="G69" i="3"/>
  <c r="F69" i="3"/>
  <c r="H69" i="3" s="1"/>
  <c r="K69" i="3" s="1"/>
  <c r="L69" i="3" s="1"/>
  <c r="G68" i="3"/>
  <c r="F68" i="3"/>
  <c r="H68" i="3" s="1"/>
  <c r="K68" i="3" s="1"/>
  <c r="L68" i="3" s="1"/>
  <c r="G67" i="3"/>
  <c r="F67" i="3"/>
  <c r="H67" i="3" s="1"/>
  <c r="K67" i="3" s="1"/>
  <c r="L67" i="3" s="1"/>
  <c r="G66" i="3"/>
  <c r="F66" i="3"/>
  <c r="H66" i="3" s="1"/>
  <c r="K66" i="3" s="1"/>
  <c r="L66" i="3" s="1"/>
  <c r="G65" i="3"/>
  <c r="F65" i="3"/>
  <c r="H65" i="3" s="1"/>
  <c r="K65" i="3" s="1"/>
  <c r="L65" i="3" s="1"/>
  <c r="G64" i="3"/>
  <c r="F64" i="3"/>
  <c r="H64" i="3" s="1"/>
  <c r="K64" i="3" s="1"/>
  <c r="L64" i="3" s="1"/>
  <c r="G63" i="3"/>
  <c r="F63" i="3"/>
  <c r="H63" i="3" s="1"/>
  <c r="K63" i="3" s="1"/>
  <c r="L63" i="3" s="1"/>
  <c r="G62" i="3"/>
  <c r="F62" i="3"/>
  <c r="H62" i="3" s="1"/>
  <c r="K62" i="3" s="1"/>
  <c r="L62" i="3" s="1"/>
  <c r="G61" i="3"/>
  <c r="F61" i="3"/>
  <c r="H61" i="3" s="1"/>
  <c r="K61" i="3" s="1"/>
  <c r="L61" i="3" s="1"/>
  <c r="G60" i="3"/>
  <c r="F60" i="3"/>
  <c r="H60" i="3" s="1"/>
  <c r="K60" i="3" s="1"/>
  <c r="L60" i="3" s="1"/>
  <c r="G59" i="3"/>
  <c r="F59" i="3"/>
  <c r="H59" i="3" s="1"/>
  <c r="K59" i="3" s="1"/>
  <c r="L59" i="3" s="1"/>
  <c r="G58" i="3"/>
  <c r="F58" i="3"/>
  <c r="H58" i="3" s="1"/>
  <c r="K58" i="3" s="1"/>
  <c r="L58" i="3" s="1"/>
  <c r="G57" i="3"/>
  <c r="F57" i="3"/>
  <c r="H57" i="3" s="1"/>
  <c r="K57" i="3" s="1"/>
  <c r="L57" i="3" s="1"/>
  <c r="G56" i="3"/>
  <c r="F56" i="3"/>
  <c r="H56" i="3" s="1"/>
  <c r="K56" i="3" s="1"/>
  <c r="L56" i="3" s="1"/>
  <c r="G55" i="3"/>
  <c r="F55" i="3"/>
  <c r="H55" i="3" s="1"/>
  <c r="K55" i="3" s="1"/>
  <c r="L55" i="3" s="1"/>
  <c r="G54" i="3"/>
  <c r="F54" i="3"/>
  <c r="H54" i="3" s="1"/>
  <c r="K54" i="3" s="1"/>
  <c r="L54" i="3" s="1"/>
  <c r="G53" i="3"/>
  <c r="F53" i="3"/>
  <c r="H53" i="3" s="1"/>
  <c r="K53" i="3" s="1"/>
  <c r="L53" i="3" s="1"/>
  <c r="G52" i="3"/>
  <c r="F52" i="3"/>
  <c r="H52" i="3" s="1"/>
  <c r="K52" i="3" s="1"/>
  <c r="L52" i="3" s="1"/>
  <c r="G51" i="3"/>
  <c r="F51" i="3"/>
  <c r="H51" i="3" s="1"/>
  <c r="K51" i="3" s="1"/>
  <c r="L51" i="3" s="1"/>
  <c r="G50" i="3"/>
  <c r="F50" i="3"/>
  <c r="H50" i="3" s="1"/>
  <c r="K50" i="3" s="1"/>
  <c r="L50" i="3" s="1"/>
  <c r="G49" i="3"/>
  <c r="F49" i="3"/>
  <c r="H49" i="3" s="1"/>
  <c r="K49" i="3" s="1"/>
  <c r="L49" i="3" s="1"/>
  <c r="G48" i="3"/>
  <c r="F48" i="3"/>
  <c r="H48" i="3" s="1"/>
  <c r="K48" i="3" s="1"/>
  <c r="L48" i="3" s="1"/>
  <c r="G47" i="3"/>
  <c r="F47" i="3"/>
  <c r="H47" i="3" s="1"/>
  <c r="K47" i="3" s="1"/>
  <c r="L47" i="3" s="1"/>
  <c r="G46" i="3"/>
  <c r="F46" i="3"/>
  <c r="H46" i="3" s="1"/>
  <c r="K46" i="3" s="1"/>
  <c r="L46" i="3" s="1"/>
  <c r="G45" i="3"/>
  <c r="F45" i="3"/>
  <c r="H45" i="3" s="1"/>
  <c r="K45" i="3" s="1"/>
  <c r="L45" i="3" s="1"/>
  <c r="G44" i="3"/>
  <c r="F44" i="3"/>
  <c r="H44" i="3" s="1"/>
  <c r="K44" i="3" s="1"/>
  <c r="L44" i="3" s="1"/>
  <c r="G43" i="3"/>
  <c r="F43" i="3"/>
  <c r="H43" i="3" s="1"/>
  <c r="K43" i="3" s="1"/>
  <c r="L43" i="3" s="1"/>
  <c r="G82" i="2"/>
  <c r="G81" i="2"/>
  <c r="G45" i="2"/>
  <c r="G86" i="2"/>
  <c r="F86" i="2"/>
  <c r="H86" i="2" s="1"/>
  <c r="K86" i="2" s="1"/>
  <c r="L86" i="2" s="1"/>
  <c r="G85" i="2"/>
  <c r="F85" i="2"/>
  <c r="H85" i="2" s="1"/>
  <c r="K85" i="2" s="1"/>
  <c r="L85" i="2" s="1"/>
  <c r="G84" i="2"/>
  <c r="F84" i="2"/>
  <c r="H84" i="2" s="1"/>
  <c r="K84" i="2" s="1"/>
  <c r="L84" i="2" s="1"/>
  <c r="G83" i="2"/>
  <c r="F83" i="2"/>
  <c r="H83" i="2" s="1"/>
  <c r="K83" i="2" s="1"/>
  <c r="L83" i="2" s="1"/>
  <c r="F82" i="2"/>
  <c r="H82" i="2" s="1"/>
  <c r="K82" i="2" s="1"/>
  <c r="L82" i="2" s="1"/>
  <c r="F81" i="2"/>
  <c r="H81" i="2" s="1"/>
  <c r="K81" i="2" s="1"/>
  <c r="L81" i="2" s="1"/>
  <c r="G80" i="2"/>
  <c r="F80" i="2"/>
  <c r="H80" i="2" s="1"/>
  <c r="K80" i="2" s="1"/>
  <c r="L80" i="2" s="1"/>
  <c r="G79" i="2"/>
  <c r="F79" i="2"/>
  <c r="H79" i="2" s="1"/>
  <c r="K79" i="2" s="1"/>
  <c r="L79" i="2" s="1"/>
  <c r="G78" i="2"/>
  <c r="F78" i="2"/>
  <c r="H78" i="2" s="1"/>
  <c r="K78" i="2" s="1"/>
  <c r="L78" i="2" s="1"/>
  <c r="G77" i="2"/>
  <c r="F77" i="2"/>
  <c r="H77" i="2" s="1"/>
  <c r="K77" i="2" s="1"/>
  <c r="L77" i="2" s="1"/>
  <c r="G76" i="2"/>
  <c r="F76" i="2"/>
  <c r="H76" i="2" s="1"/>
  <c r="K76" i="2" s="1"/>
  <c r="L76" i="2" s="1"/>
  <c r="G75" i="2"/>
  <c r="F75" i="2"/>
  <c r="H75" i="2" s="1"/>
  <c r="K75" i="2" s="1"/>
  <c r="L75" i="2" s="1"/>
  <c r="G74" i="2"/>
  <c r="F74" i="2"/>
  <c r="H74" i="2" s="1"/>
  <c r="K74" i="2" s="1"/>
  <c r="L74" i="2" s="1"/>
  <c r="G73" i="2"/>
  <c r="F73" i="2"/>
  <c r="H73" i="2" s="1"/>
  <c r="K73" i="2" s="1"/>
  <c r="L73" i="2" s="1"/>
  <c r="G72" i="2"/>
  <c r="F72" i="2"/>
  <c r="H72" i="2" s="1"/>
  <c r="K72" i="2" s="1"/>
  <c r="L72" i="2" s="1"/>
  <c r="G71" i="2"/>
  <c r="F71" i="2"/>
  <c r="H71" i="2" s="1"/>
  <c r="K71" i="2" s="1"/>
  <c r="L71" i="2" s="1"/>
  <c r="G70" i="2"/>
  <c r="F70" i="2"/>
  <c r="H70" i="2" s="1"/>
  <c r="K70" i="2" s="1"/>
  <c r="L70" i="2" s="1"/>
  <c r="G69" i="2"/>
  <c r="F69" i="2"/>
  <c r="H69" i="2" s="1"/>
  <c r="K69" i="2" s="1"/>
  <c r="L69" i="2" s="1"/>
  <c r="G68" i="2"/>
  <c r="F68" i="2"/>
  <c r="H68" i="2" s="1"/>
  <c r="K68" i="2" s="1"/>
  <c r="L68" i="2" s="1"/>
  <c r="G67" i="2"/>
  <c r="F67" i="2"/>
  <c r="H67" i="2" s="1"/>
  <c r="K67" i="2" s="1"/>
  <c r="L67" i="2" s="1"/>
  <c r="G66" i="2"/>
  <c r="F66" i="2"/>
  <c r="H66" i="2" s="1"/>
  <c r="K66" i="2" s="1"/>
  <c r="L66" i="2" s="1"/>
  <c r="G65" i="2"/>
  <c r="F65" i="2"/>
  <c r="H65" i="2" s="1"/>
  <c r="K65" i="2" s="1"/>
  <c r="L65" i="2" s="1"/>
  <c r="G64" i="2"/>
  <c r="F64" i="2"/>
  <c r="H64" i="2" s="1"/>
  <c r="K64" i="2" s="1"/>
  <c r="L64" i="2" s="1"/>
  <c r="G63" i="2"/>
  <c r="F63" i="2"/>
  <c r="H63" i="2" s="1"/>
  <c r="K63" i="2" s="1"/>
  <c r="L63" i="2" s="1"/>
  <c r="G62" i="2"/>
  <c r="F62" i="2"/>
  <c r="H62" i="2" s="1"/>
  <c r="K62" i="2" s="1"/>
  <c r="L62" i="2" s="1"/>
  <c r="G61" i="2"/>
  <c r="F61" i="2"/>
  <c r="H61" i="2" s="1"/>
  <c r="K61" i="2" s="1"/>
  <c r="L61" i="2" s="1"/>
  <c r="G60" i="2"/>
  <c r="F60" i="2"/>
  <c r="H60" i="2" s="1"/>
  <c r="K60" i="2" s="1"/>
  <c r="L60" i="2" s="1"/>
  <c r="G59" i="2"/>
  <c r="F59" i="2"/>
  <c r="H59" i="2" s="1"/>
  <c r="K59" i="2" s="1"/>
  <c r="L59" i="2" s="1"/>
  <c r="G58" i="2"/>
  <c r="F58" i="2"/>
  <c r="H58" i="2" s="1"/>
  <c r="K58" i="2" s="1"/>
  <c r="L58" i="2" s="1"/>
  <c r="G57" i="2"/>
  <c r="F57" i="2"/>
  <c r="H57" i="2" s="1"/>
  <c r="K57" i="2" s="1"/>
  <c r="L57" i="2" s="1"/>
  <c r="G56" i="2"/>
  <c r="F56" i="2"/>
  <c r="H56" i="2" s="1"/>
  <c r="K56" i="2" s="1"/>
  <c r="L56" i="2" s="1"/>
  <c r="G55" i="2"/>
  <c r="F55" i="2"/>
  <c r="H55" i="2" s="1"/>
  <c r="K55" i="2" s="1"/>
  <c r="L55" i="2" s="1"/>
  <c r="G54" i="2"/>
  <c r="F54" i="2"/>
  <c r="H54" i="2" s="1"/>
  <c r="K54" i="2" s="1"/>
  <c r="L54" i="2" s="1"/>
  <c r="G53" i="2"/>
  <c r="F53" i="2"/>
  <c r="H53" i="2" s="1"/>
  <c r="K53" i="2" s="1"/>
  <c r="L53" i="2" s="1"/>
  <c r="G52" i="2"/>
  <c r="F52" i="2"/>
  <c r="H52" i="2" s="1"/>
  <c r="K52" i="2" s="1"/>
  <c r="L52" i="2" s="1"/>
  <c r="G51" i="2"/>
  <c r="F51" i="2"/>
  <c r="H51" i="2" s="1"/>
  <c r="K51" i="2" s="1"/>
  <c r="L51" i="2" s="1"/>
  <c r="G50" i="2"/>
  <c r="F50" i="2"/>
  <c r="H50" i="2" s="1"/>
  <c r="K50" i="2" s="1"/>
  <c r="L50" i="2" s="1"/>
  <c r="G49" i="2"/>
  <c r="F49" i="2"/>
  <c r="H49" i="2" s="1"/>
  <c r="K49" i="2" s="1"/>
  <c r="L49" i="2" s="1"/>
  <c r="G48" i="2"/>
  <c r="F48" i="2"/>
  <c r="H48" i="2" s="1"/>
  <c r="K48" i="2" s="1"/>
  <c r="L48" i="2" s="1"/>
  <c r="G47" i="2"/>
  <c r="F47" i="2"/>
  <c r="H47" i="2" s="1"/>
  <c r="K47" i="2" s="1"/>
  <c r="L47" i="2" s="1"/>
  <c r="G46" i="2"/>
  <c r="F46" i="2"/>
  <c r="H46" i="2" s="1"/>
  <c r="K46" i="2" s="1"/>
  <c r="L46" i="2" s="1"/>
  <c r="F45" i="2"/>
  <c r="H45" i="2" s="1"/>
  <c r="K45" i="2" s="1"/>
  <c r="L45" i="2" s="1"/>
  <c r="G44" i="2"/>
  <c r="F44" i="2"/>
  <c r="H44" i="2" s="1"/>
  <c r="K44" i="2" s="1"/>
  <c r="L44" i="2" s="1"/>
  <c r="G43" i="2"/>
  <c r="F43" i="2"/>
  <c r="H43" i="2" s="1"/>
  <c r="K43" i="2" s="1"/>
  <c r="L43" i="2" s="1"/>
  <c r="G42" i="2"/>
  <c r="F42" i="2"/>
  <c r="H42" i="2" s="1"/>
  <c r="K42" i="2" s="1"/>
  <c r="L42" i="2" s="1"/>
  <c r="G41" i="2"/>
  <c r="F41" i="2"/>
  <c r="H41" i="2" s="1"/>
  <c r="K41" i="2" s="1"/>
  <c r="L41" i="2" s="1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91" i="5"/>
  <c r="G92" i="5"/>
  <c r="G93" i="5"/>
  <c r="G94" i="5"/>
  <c r="G50" i="5"/>
  <c r="G51" i="5"/>
  <c r="G52" i="5"/>
  <c r="G49" i="5"/>
  <c r="F50" i="5"/>
  <c r="H50" i="5" s="1"/>
  <c r="J50" i="5" s="1"/>
  <c r="F51" i="5"/>
  <c r="H51" i="5" s="1"/>
  <c r="J51" i="5" s="1"/>
  <c r="F52" i="5"/>
  <c r="H52" i="5" s="1"/>
  <c r="J52" i="5" s="1"/>
  <c r="F53" i="5"/>
  <c r="H53" i="5" s="1"/>
  <c r="J53" i="5" s="1"/>
  <c r="F54" i="5"/>
  <c r="H54" i="5" s="1"/>
  <c r="J54" i="5" s="1"/>
  <c r="F55" i="5"/>
  <c r="H55" i="5" s="1"/>
  <c r="J55" i="5" s="1"/>
  <c r="F56" i="5"/>
  <c r="H56" i="5" s="1"/>
  <c r="J56" i="5" s="1"/>
  <c r="F57" i="5"/>
  <c r="H57" i="5" s="1"/>
  <c r="J57" i="5" s="1"/>
  <c r="F58" i="5"/>
  <c r="H58" i="5" s="1"/>
  <c r="J58" i="5" s="1"/>
  <c r="F59" i="5"/>
  <c r="H59" i="5" s="1"/>
  <c r="J59" i="5" s="1"/>
  <c r="F60" i="5"/>
  <c r="H60" i="5" s="1"/>
  <c r="J60" i="5" s="1"/>
  <c r="F61" i="5"/>
  <c r="H61" i="5" s="1"/>
  <c r="J61" i="5" s="1"/>
  <c r="F62" i="5"/>
  <c r="H62" i="5" s="1"/>
  <c r="J62" i="5" s="1"/>
  <c r="F63" i="5"/>
  <c r="H63" i="5" s="1"/>
  <c r="J63" i="5" s="1"/>
  <c r="F64" i="5"/>
  <c r="H64" i="5" s="1"/>
  <c r="J64" i="5" s="1"/>
  <c r="F65" i="5"/>
  <c r="H65" i="5" s="1"/>
  <c r="J65" i="5" s="1"/>
  <c r="F66" i="5"/>
  <c r="H66" i="5" s="1"/>
  <c r="J66" i="5" s="1"/>
  <c r="F67" i="5"/>
  <c r="H67" i="5" s="1"/>
  <c r="J67" i="5" s="1"/>
  <c r="F68" i="5"/>
  <c r="H68" i="5" s="1"/>
  <c r="J68" i="5" s="1"/>
  <c r="F69" i="5"/>
  <c r="H69" i="5" s="1"/>
  <c r="J69" i="5" s="1"/>
  <c r="F70" i="5"/>
  <c r="H70" i="5" s="1"/>
  <c r="J70" i="5" s="1"/>
  <c r="F71" i="5"/>
  <c r="H71" i="5" s="1"/>
  <c r="J71" i="5" s="1"/>
  <c r="F72" i="5"/>
  <c r="H72" i="5" s="1"/>
  <c r="J72" i="5" s="1"/>
  <c r="F73" i="5"/>
  <c r="H73" i="5" s="1"/>
  <c r="J73" i="5" s="1"/>
  <c r="F74" i="5"/>
  <c r="H74" i="5" s="1"/>
  <c r="J74" i="5" s="1"/>
  <c r="F75" i="5"/>
  <c r="H75" i="5" s="1"/>
  <c r="J75" i="5" s="1"/>
  <c r="F76" i="5"/>
  <c r="H76" i="5" s="1"/>
  <c r="J76" i="5" s="1"/>
  <c r="F77" i="5"/>
  <c r="H77" i="5" s="1"/>
  <c r="J77" i="5" s="1"/>
  <c r="F78" i="5"/>
  <c r="H78" i="5" s="1"/>
  <c r="J78" i="5" s="1"/>
  <c r="F79" i="5"/>
  <c r="H79" i="5" s="1"/>
  <c r="J79" i="5" s="1"/>
  <c r="F80" i="5"/>
  <c r="H80" i="5" s="1"/>
  <c r="J80" i="5" s="1"/>
  <c r="F81" i="5"/>
  <c r="H81" i="5" s="1"/>
  <c r="J81" i="5" s="1"/>
  <c r="F82" i="5"/>
  <c r="H82" i="5" s="1"/>
  <c r="J82" i="5" s="1"/>
  <c r="F83" i="5"/>
  <c r="H83" i="5" s="1"/>
  <c r="J83" i="5" s="1"/>
  <c r="F84" i="5"/>
  <c r="H84" i="5" s="1"/>
  <c r="J84" i="5" s="1"/>
  <c r="F85" i="5"/>
  <c r="H85" i="5" s="1"/>
  <c r="J85" i="5" s="1"/>
  <c r="F86" i="5"/>
  <c r="H86" i="5" s="1"/>
  <c r="J86" i="5" s="1"/>
  <c r="F87" i="5"/>
  <c r="H87" i="5" s="1"/>
  <c r="J87" i="5" s="1"/>
  <c r="F88" i="5"/>
  <c r="H88" i="5" s="1"/>
  <c r="J88" i="5" s="1"/>
  <c r="F89" i="5"/>
  <c r="H89" i="5" s="1"/>
  <c r="J89" i="5" s="1"/>
  <c r="F90" i="5"/>
  <c r="H90" i="5" s="1"/>
  <c r="J90" i="5" s="1"/>
  <c r="F91" i="5"/>
  <c r="H91" i="5" s="1"/>
  <c r="J91" i="5" s="1"/>
  <c r="F92" i="5"/>
  <c r="H92" i="5" s="1"/>
  <c r="J92" i="5" s="1"/>
  <c r="F93" i="5"/>
  <c r="H93" i="5" s="1"/>
  <c r="J93" i="5" s="1"/>
  <c r="F94" i="5"/>
  <c r="H94" i="5" s="1"/>
  <c r="J94" i="5" s="1"/>
  <c r="F49" i="5"/>
  <c r="H49" i="5" s="1"/>
  <c r="J49" i="5" s="1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49" i="6"/>
  <c r="D50" i="6"/>
  <c r="D51" i="6"/>
  <c r="D52" i="6"/>
  <c r="D53" i="6"/>
  <c r="D54" i="6"/>
  <c r="D48" i="6"/>
  <c r="AA6" i="6"/>
  <c r="AA13" i="6"/>
  <c r="AA12" i="6"/>
  <c r="AA11" i="6"/>
  <c r="AA10" i="6"/>
  <c r="AA9" i="6"/>
  <c r="AA8" i="6"/>
  <c r="AA7" i="6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S40" i="6"/>
  <c r="S39" i="6"/>
  <c r="R34" i="6"/>
  <c r="S34" i="6"/>
  <c r="R35" i="6"/>
  <c r="S35" i="6"/>
  <c r="R36" i="6"/>
  <c r="S36" i="6"/>
  <c r="R37" i="6"/>
  <c r="S37" i="6"/>
  <c r="R38" i="6"/>
  <c r="S38" i="6"/>
  <c r="R39" i="6"/>
  <c r="R40" i="6"/>
  <c r="S33" i="6"/>
  <c r="S30" i="6"/>
  <c r="S31" i="6"/>
  <c r="S32" i="6"/>
  <c r="S29" i="6"/>
  <c r="R33" i="6"/>
  <c r="R30" i="6"/>
  <c r="R31" i="6"/>
  <c r="R32" i="6"/>
  <c r="R29" i="6"/>
  <c r="R38" i="1"/>
  <c r="R39" i="1"/>
  <c r="R40" i="1"/>
  <c r="R30" i="1"/>
  <c r="R31" i="1"/>
  <c r="R32" i="1"/>
  <c r="R33" i="1"/>
  <c r="R34" i="1"/>
  <c r="R35" i="1"/>
  <c r="R36" i="1"/>
  <c r="R29" i="1"/>
  <c r="Q29" i="1"/>
  <c r="Q38" i="1"/>
  <c r="Q39" i="1"/>
  <c r="Q40" i="1"/>
  <c r="Q37" i="1"/>
  <c r="Q30" i="1"/>
  <c r="Q31" i="1"/>
  <c r="Q32" i="1"/>
  <c r="Q33" i="1"/>
  <c r="Q34" i="1"/>
  <c r="Q35" i="1"/>
  <c r="Q36" i="1"/>
  <c r="F53" i="6" l="1"/>
  <c r="F79" i="6"/>
  <c r="F71" i="6"/>
  <c r="F63" i="6"/>
  <c r="F55" i="6"/>
  <c r="F72" i="6"/>
  <c r="F52" i="6"/>
  <c r="F78" i="6"/>
  <c r="F70" i="6"/>
  <c r="F62" i="6"/>
  <c r="F80" i="6"/>
  <c r="F51" i="6"/>
  <c r="F77" i="6"/>
  <c r="F69" i="6"/>
  <c r="F61" i="6"/>
  <c r="F56" i="6"/>
  <c r="F50" i="6"/>
  <c r="F76" i="6"/>
  <c r="F68" i="6"/>
  <c r="F60" i="6"/>
  <c r="F64" i="6"/>
  <c r="F49" i="6"/>
  <c r="F75" i="6"/>
  <c r="F67" i="6"/>
  <c r="F59" i="6"/>
  <c r="F54" i="6"/>
  <c r="F82" i="6"/>
  <c r="F74" i="6"/>
  <c r="F66" i="6"/>
  <c r="F58" i="6"/>
  <c r="F48" i="6"/>
  <c r="F81" i="6"/>
  <c r="F73" i="6"/>
  <c r="F65" i="6"/>
  <c r="F57" i="6"/>
  <c r="F47" i="6"/>
  <c r="R37" i="1"/>
</calcChain>
</file>

<file path=xl/sharedStrings.xml><?xml version="1.0" encoding="utf-8"?>
<sst xmlns="http://schemas.openxmlformats.org/spreadsheetml/2006/main" count="1129" uniqueCount="247">
  <si>
    <t>Software Version</t>
  </si>
  <si>
    <t>2.09.1</t>
  </si>
  <si>
    <t>Experiment File Path:</t>
  </si>
  <si>
    <t>C:\Users\Public\Documents\Experiments\Calibrado IGnacio.xpt</t>
  </si>
  <si>
    <t>Protocol File Path:</t>
  </si>
  <si>
    <t>C:\Users\Public\Documents\Protocols\GSH.prt</t>
  </si>
  <si>
    <t>Plate Number</t>
  </si>
  <si>
    <t>Plate 1</t>
  </si>
  <si>
    <t>Date</t>
  </si>
  <si>
    <t>Time</t>
  </si>
  <si>
    <t>Reader Type:</t>
  </si>
  <si>
    <t>Cytation5</t>
  </si>
  <si>
    <t>Reader Serial Number:</t>
  </si>
  <si>
    <t>150814D</t>
  </si>
  <si>
    <t>Reading Type</t>
  </si>
  <si>
    <t>Reader</t>
  </si>
  <si>
    <t>Procedure Details</t>
  </si>
  <si>
    <t>Plate Type</t>
  </si>
  <si>
    <t>96 WELL PLATE- VWR</t>
  </si>
  <si>
    <t>Eject plate on completion</t>
  </si>
  <si>
    <t>Read</t>
  </si>
  <si>
    <t>Fluorescence Endpoint</t>
  </si>
  <si>
    <t>Full Plate</t>
  </si>
  <si>
    <t>Filter Set 1</t>
  </si>
  <si>
    <t xml:space="preserve">    Excitation: 360/20,  Emission: 460/20</t>
  </si>
  <si>
    <t xml:space="preserve">    Optics: Top,  Gain: extended</t>
  </si>
  <si>
    <t>Light Source: Xenon Flash,  Lamp Energy: High,  Extended Dynamic Range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</si>
  <si>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</si>
  <si>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</si>
  <si>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</si>
  <si>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</si>
  <si>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</si>
  <si>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</si>
  <si>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</si>
  <si>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</si>
  <si>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</si>
  <si>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</si>
  <si>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</si>
  <si>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</si>
  <si>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r>
      <t>Calibrado GSH  ng/</t>
    </r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</si>
  <si>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>C:\Users\Public\Documents\Experiments\GSHignacio3.xpt</t>
  </si>
  <si>
    <t>Plate 3</t>
  </si>
  <si>
    <t>1E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</si>
  <si>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</si>
  <si>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</si>
  <si>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</si>
  <si>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</si>
  <si>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</si>
  <si>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</si>
  <si>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</si>
  <si>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</si>
  <si>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</si>
  <si>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</si>
  <si>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</si>
  <si>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</si>
  <si>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</si>
  <si>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</si>
  <si>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</si>
  <si>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</si>
  <si>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</si>
  <si>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</si>
  <si>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</si>
  <si>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</si>
  <si>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</si>
  <si>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</si>
  <si>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1F</t>
  </si>
  <si>
    <t>2F</t>
  </si>
  <si>
    <t>3F</t>
  </si>
  <si>
    <t>4F</t>
  </si>
  <si>
    <t>5F</t>
  </si>
  <si>
    <t>6F</t>
  </si>
  <si>
    <t>8F</t>
  </si>
  <si>
    <t>10F</t>
  </si>
  <si>
    <t>11F</t>
  </si>
  <si>
    <t>12F</t>
  </si>
  <si>
    <t>13F</t>
  </si>
  <si>
    <t>1G</t>
  </si>
  <si>
    <t>2G</t>
  </si>
  <si>
    <t>3G</t>
  </si>
  <si>
    <t>4G</t>
  </si>
  <si>
    <t>5G</t>
  </si>
  <si>
    <t>6G</t>
  </si>
  <si>
    <t>8G</t>
  </si>
  <si>
    <t>10G</t>
  </si>
  <si>
    <t>11G</t>
  </si>
  <si>
    <t>12G</t>
  </si>
  <si>
    <t>13G</t>
  </si>
  <si>
    <t>12E</t>
  </si>
  <si>
    <t>GSH</t>
  </si>
  <si>
    <t>C:\Users\Public\Documents\Experiments\GSHignacio2.xpt</t>
  </si>
  <si>
    <t>GSH Plate 2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</si>
  <si>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</si>
  <si>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</si>
  <si>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</si>
  <si>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</si>
  <si>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</si>
  <si>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</si>
  <si>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</si>
  <si>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</si>
  <si>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</si>
  <si>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</si>
  <si>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</si>
  <si>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</si>
  <si>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14A</t>
  </si>
  <si>
    <t>15A</t>
  </si>
  <si>
    <t>16A</t>
  </si>
  <si>
    <t>17A</t>
  </si>
  <si>
    <t>18A</t>
  </si>
  <si>
    <t>19A</t>
  </si>
  <si>
    <t>20A</t>
  </si>
  <si>
    <t>1B</t>
  </si>
  <si>
    <t>3B</t>
  </si>
  <si>
    <t>4B</t>
  </si>
  <si>
    <t>5B</t>
  </si>
  <si>
    <t>6B</t>
  </si>
  <si>
    <t>7B</t>
  </si>
  <si>
    <t>8B</t>
  </si>
  <si>
    <t>10B</t>
  </si>
  <si>
    <t>11B</t>
  </si>
  <si>
    <t>13B</t>
  </si>
  <si>
    <t>14B</t>
  </si>
  <si>
    <t>15B</t>
  </si>
  <si>
    <t>16B</t>
  </si>
  <si>
    <t>17B</t>
  </si>
  <si>
    <t>18B</t>
  </si>
  <si>
    <t>19B</t>
  </si>
  <si>
    <t>20B</t>
  </si>
  <si>
    <t>Plate 2</t>
  </si>
  <si>
    <t>GSSG Plate 1</t>
  </si>
  <si>
    <t>1E en adelante</t>
  </si>
  <si>
    <t>13G Fin</t>
  </si>
  <si>
    <t>Unknown</t>
  </si>
  <si>
    <t>Calibrado GSSG  ng/µL</t>
  </si>
  <si>
    <t>Cálculos[GSSG] cal</t>
  </si>
  <si>
    <t>GSSG ng/microL</t>
  </si>
  <si>
    <t>PROMEDIO</t>
  </si>
  <si>
    <t>D. EST</t>
  </si>
  <si>
    <t>mg/mL</t>
  </si>
  <si>
    <t>prot bradford</t>
  </si>
  <si>
    <t>mg/microL</t>
  </si>
  <si>
    <t>nanog/mg de prot</t>
  </si>
  <si>
    <t>brad prot</t>
  </si>
  <si>
    <t>NTD</t>
  </si>
  <si>
    <t>JSZ</t>
  </si>
  <si>
    <t>ODB</t>
  </si>
  <si>
    <t>RZA</t>
  </si>
  <si>
    <t>NSA</t>
  </si>
  <si>
    <t>NTT</t>
  </si>
  <si>
    <t>TPC</t>
  </si>
  <si>
    <t>TRP</t>
  </si>
  <si>
    <t>JFL</t>
  </si>
  <si>
    <t>MGB</t>
  </si>
  <si>
    <t>RDM</t>
  </si>
  <si>
    <t>12A</t>
  </si>
  <si>
    <t>EDB</t>
  </si>
  <si>
    <t>ISC</t>
  </si>
  <si>
    <t>QPS</t>
  </si>
  <si>
    <t>DSK</t>
  </si>
  <si>
    <t>ASG</t>
  </si>
  <si>
    <t>REO</t>
  </si>
  <si>
    <t>WTG</t>
  </si>
  <si>
    <t>LBM</t>
  </si>
  <si>
    <t>ODB/2</t>
  </si>
  <si>
    <t>RZA/2</t>
  </si>
  <si>
    <t>NSA/2</t>
  </si>
  <si>
    <t>NTT/2</t>
  </si>
  <si>
    <t>TPC/2</t>
  </si>
  <si>
    <t>MGB/2</t>
  </si>
  <si>
    <t>SVK/2</t>
  </si>
  <si>
    <t>ISC/2</t>
  </si>
  <si>
    <t>QPS/2</t>
  </si>
  <si>
    <t>DSK/2</t>
  </si>
  <si>
    <t>ASG/2</t>
  </si>
  <si>
    <t>REO/2</t>
  </si>
  <si>
    <t>WTG/2</t>
  </si>
  <si>
    <t>LBM/2</t>
  </si>
  <si>
    <t>NTD/2 - JSZ/2</t>
  </si>
  <si>
    <t>TRP/2 - JFL/2</t>
  </si>
  <si>
    <t>RDM/2 - EDB/2</t>
  </si>
  <si>
    <t>LXN01</t>
  </si>
  <si>
    <t>ZSE01</t>
  </si>
  <si>
    <t>LYH01</t>
  </si>
  <si>
    <t>VTJ01</t>
  </si>
  <si>
    <t>KVW01</t>
  </si>
  <si>
    <t>KLM01</t>
  </si>
  <si>
    <t>STR01</t>
  </si>
  <si>
    <t>WXY01</t>
  </si>
  <si>
    <t>TSO01</t>
  </si>
  <si>
    <t>VJI01</t>
  </si>
  <si>
    <t>FTB01</t>
  </si>
  <si>
    <t>LXN00</t>
  </si>
  <si>
    <t>LHM00</t>
  </si>
  <si>
    <t>ZSE00</t>
  </si>
  <si>
    <t>LYH00</t>
  </si>
  <si>
    <t>5D</t>
  </si>
  <si>
    <t>VTJ00</t>
  </si>
  <si>
    <t>6D</t>
  </si>
  <si>
    <t>KVW00</t>
  </si>
  <si>
    <t>7D</t>
  </si>
  <si>
    <t>KLM00</t>
  </si>
  <si>
    <t>8D</t>
  </si>
  <si>
    <t>STR00</t>
  </si>
  <si>
    <t>9D</t>
  </si>
  <si>
    <t>WXY00</t>
  </si>
  <si>
    <t>TSO00</t>
  </si>
  <si>
    <t>VJI00</t>
  </si>
  <si>
    <t>FTB00</t>
  </si>
  <si>
    <t>RLE00</t>
  </si>
  <si>
    <t>LXN10</t>
  </si>
  <si>
    <t>LHM10</t>
  </si>
  <si>
    <t>ZSE10</t>
  </si>
  <si>
    <t>LYH10</t>
  </si>
  <si>
    <t>VTJ10</t>
  </si>
  <si>
    <t>KVW10</t>
  </si>
  <si>
    <t>STR10</t>
  </si>
  <si>
    <t>TSO10</t>
  </si>
  <si>
    <t>VJI10</t>
  </si>
  <si>
    <t>FTB10</t>
  </si>
  <si>
    <t>RLE10</t>
  </si>
  <si>
    <t>LXN11</t>
  </si>
  <si>
    <t>LHM11</t>
  </si>
  <si>
    <t>ZSE11</t>
  </si>
  <si>
    <t>LYH11</t>
  </si>
  <si>
    <t>VTJ11</t>
  </si>
  <si>
    <t>KVW11</t>
  </si>
  <si>
    <t>STR11</t>
  </si>
  <si>
    <t>TSO11</t>
  </si>
  <si>
    <t>VJI11</t>
  </si>
  <si>
    <t>FTB11</t>
  </si>
  <si>
    <t>RLE11</t>
  </si>
  <si>
    <t>RDM/2</t>
  </si>
  <si>
    <t>TRP/2</t>
  </si>
  <si>
    <t>NTD/2</t>
  </si>
  <si>
    <t>PRE</t>
  </si>
  <si>
    <t>POST</t>
  </si>
  <si>
    <t>Identificador</t>
  </si>
  <si>
    <t>Código muestra</t>
  </si>
  <si>
    <t>Resultados</t>
  </si>
  <si>
    <t>Desviación</t>
  </si>
  <si>
    <t>Promedio</t>
  </si>
  <si>
    <t>Tratamiento</t>
  </si>
  <si>
    <t>Codigo Muestra</t>
  </si>
  <si>
    <t>GSSG ng/mL</t>
  </si>
  <si>
    <t>ngGSSG/mg prot</t>
  </si>
  <si>
    <t>ng GSSG / mg de prot</t>
  </si>
  <si>
    <t>GSH ng/microL</t>
  </si>
  <si>
    <t>microg GSH / mg de 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</si>
</sst>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1"/>
    <xf numFmtId="14" fontId="1" fillId="0" borderId="0" xfId="1" applyNumberFormat="1"/>
    <xf numFmtId="21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7" fillId="0" borderId="0" xfId="1" applyFont="1"/>
    <xf numFmtId="3" fontId="1" fillId="0" borderId="0" xfId="1" applyNumberFormat="1"/>
    <xf numFmtId="0" fontId="8" fillId="0" borderId="2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968486686072888"/>
          <c:y val="5.6429635750906079E-2"/>
          <c:w val="0.86701693733646856"/>
          <c:h val="0.84452340133460702"/>
        </c:manualLayout>
      </c:layout>
      <c:scatterChart>
        <c:scatterStyle val="lineMarker"/>
        <c:varyColors val="0"/>
        <c:ser>
          <c:idx val="0"/>
          <c:order val="0"/>
          <c:tx>
            <c:v>Curva de Calibrado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  <a:outerShdw blurRad="50800" dist="50800" dir="5400000" algn="ctr" rotWithShape="0">
                <a:srgbClr val="00B0F0"/>
              </a:outerShd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  <a:outerShdw blurRad="50800" dist="50800" dir="5400000" algn="ctr" rotWithShape="0">
                  <a:srgbClr val="00B0F0"/>
                </a:outerShd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6.77636119953091E-2"/>
                  <c:y val="0.49811072377562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s-ES"/>
                </a:p>
              </c:txPr>
            </c:trendlineLbl>
          </c:trendline>
          <c:xVal>
            <c:numRef>
              <c:f>'GSSG 2'!$Q$29:$Q$40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11.785714285714286</c:v>
                </c:pt>
                <c:pt idx="6">
                  <c:v>15.172413793103448</c:v>
                </c:pt>
                <c:pt idx="7">
                  <c:v>18.333333333333332</c:v>
                </c:pt>
                <c:pt idx="8">
                  <c:v>22</c:v>
                </c:pt>
                <c:pt idx="9">
                  <c:v>25.384615384615383</c:v>
                </c:pt>
                <c:pt idx="10">
                  <c:v>28.518518518518519</c:v>
                </c:pt>
                <c:pt idx="11">
                  <c:v>31.428571428571427</c:v>
                </c:pt>
              </c:numCache>
            </c:numRef>
          </c:xVal>
          <c:yVal>
            <c:numRef>
              <c:f>'GSSG 2'!$R$29:$R$40</c:f>
              <c:numCache>
                <c:formatCode>General</c:formatCode>
                <c:ptCount val="12"/>
                <c:pt idx="0">
                  <c:v>8806.5</c:v>
                </c:pt>
                <c:pt idx="1">
                  <c:v>11127</c:v>
                </c:pt>
                <c:pt idx="2">
                  <c:v>13284</c:v>
                </c:pt>
                <c:pt idx="3">
                  <c:v>15767.5</c:v>
                </c:pt>
                <c:pt idx="4">
                  <c:v>17192.5</c:v>
                </c:pt>
                <c:pt idx="5">
                  <c:v>17240</c:v>
                </c:pt>
                <c:pt idx="6">
                  <c:v>20330</c:v>
                </c:pt>
                <c:pt idx="7">
                  <c:v>23198.5</c:v>
                </c:pt>
                <c:pt idx="8">
                  <c:v>25778</c:v>
                </c:pt>
                <c:pt idx="9">
                  <c:v>28593.5</c:v>
                </c:pt>
                <c:pt idx="10">
                  <c:v>31851.5</c:v>
                </c:pt>
                <c:pt idx="11">
                  <c:v>34887.5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9-4518-A029-882BFC3A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424"/>
        <c:axId val="88405888"/>
      </c:scatterChart>
      <c:valAx>
        <c:axId val="884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Concentración de GSSG (ng/mL)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05888"/>
        <c:crosses val="autoZero"/>
        <c:crossBetween val="midCat"/>
      </c:valAx>
      <c:valAx>
        <c:axId val="8840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kern="1200" baseline="0">
                    <a:solidFill>
                      <a:sysClr val="windowText" lastClr="000000"/>
                    </a:solidFill>
                  </a:rPr>
                  <a:t>Intensidad de fluorescencia (460 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Curva de Calibrado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Curva de Calibracion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  <a:outerShdw blurRad="50800" dist="50800" dir="5400000" algn="ctr" rotWithShape="0">
                <a:srgbClr val="00B0F0"/>
              </a:outerShd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  <a:outerShdw blurRad="50800" dist="50800" dir="5400000" algn="ctr" rotWithShape="0">
                  <a:srgbClr val="00B0F0"/>
                </a:outerShd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4.3507361110112323E-2"/>
                  <c:y val="0.57220199997791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s-ES"/>
                </a:p>
              </c:txPr>
            </c:trendlineLbl>
          </c:trendline>
          <c:xVal>
            <c:numRef>
              <c:f>'Cal GSH'!$P$29:$P$40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'Cal GSH'!$Q$29:$Q$40</c:f>
              <c:numCache>
                <c:formatCode>General</c:formatCode>
                <c:ptCount val="12"/>
                <c:pt idx="0">
                  <c:v>11847.5</c:v>
                </c:pt>
                <c:pt idx="1">
                  <c:v>15504.5</c:v>
                </c:pt>
                <c:pt idx="2">
                  <c:v>21260</c:v>
                </c:pt>
                <c:pt idx="3">
                  <c:v>23717</c:v>
                </c:pt>
                <c:pt idx="4">
                  <c:v>27781</c:v>
                </c:pt>
                <c:pt idx="5">
                  <c:v>36617</c:v>
                </c:pt>
                <c:pt idx="6">
                  <c:v>42410.5</c:v>
                </c:pt>
                <c:pt idx="7">
                  <c:v>47235</c:v>
                </c:pt>
                <c:pt idx="8">
                  <c:v>61883</c:v>
                </c:pt>
                <c:pt idx="9">
                  <c:v>64007.5</c:v>
                </c:pt>
                <c:pt idx="10">
                  <c:v>68758</c:v>
                </c:pt>
                <c:pt idx="11">
                  <c:v>78343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A-402A-A00C-2ABE00A51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62336"/>
        <c:axId val="114837760"/>
      </c:scatterChart>
      <c:valAx>
        <c:axId val="1168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Concentración de GSH (ng/</a:t>
                </a:r>
                <a:r>
                  <a:rPr lang="el-GR" sz="1000" b="1" i="0" u="none" strike="noStrike" baseline="0"/>
                  <a:t>μ</a:t>
                </a:r>
                <a:r>
                  <a:rPr lang="es-ES" sz="1000" b="1" i="0" u="none" strike="noStrike" baseline="0"/>
                  <a:t>L)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37760"/>
        <c:crosses val="autoZero"/>
        <c:crossBetween val="midCat"/>
      </c:valAx>
      <c:valAx>
        <c:axId val="1148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Intensidad de fluorescencia (460 nm)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Curva de Calibrado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Curva de Calibracion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  <a:outerShdw blurRad="50800" dist="50800" dir="5400000" algn="ctr" rotWithShape="0">
                <a:srgbClr val="00B0F0"/>
              </a:outerShd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  <a:outerShdw blurRad="50800" dist="50800" dir="5400000" algn="ctr" rotWithShape="0">
                  <a:srgbClr val="00B0F0"/>
                </a:outerShd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4.3507361110112323E-2"/>
                  <c:y val="0.57220199997791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s-ES"/>
                </a:p>
              </c:txPr>
            </c:trendlineLbl>
          </c:trendline>
          <c:xVal>
            <c:numRef>
              <c:f>'Cal GSH'!$P$29:$P$40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'Cal GSH'!$Q$29:$Q$40</c:f>
              <c:numCache>
                <c:formatCode>General</c:formatCode>
                <c:ptCount val="12"/>
                <c:pt idx="0">
                  <c:v>11847.5</c:v>
                </c:pt>
                <c:pt idx="1">
                  <c:v>15504.5</c:v>
                </c:pt>
                <c:pt idx="2">
                  <c:v>21260</c:v>
                </c:pt>
                <c:pt idx="3">
                  <c:v>23717</c:v>
                </c:pt>
                <c:pt idx="4">
                  <c:v>27781</c:v>
                </c:pt>
                <c:pt idx="5">
                  <c:v>36617</c:v>
                </c:pt>
                <c:pt idx="6">
                  <c:v>42410.5</c:v>
                </c:pt>
                <c:pt idx="7">
                  <c:v>47235</c:v>
                </c:pt>
                <c:pt idx="8">
                  <c:v>61883</c:v>
                </c:pt>
                <c:pt idx="9">
                  <c:v>64007.5</c:v>
                </c:pt>
                <c:pt idx="10">
                  <c:v>68758</c:v>
                </c:pt>
                <c:pt idx="11">
                  <c:v>78343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D-4145-A0BA-467EFDF7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62336"/>
        <c:axId val="114837760"/>
      </c:scatterChart>
      <c:valAx>
        <c:axId val="1168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Concentración de GSH (ng/</a:t>
                </a:r>
                <a:r>
                  <a:rPr lang="el-GR" sz="1000" b="1" i="0" u="none" strike="noStrike" baseline="0"/>
                  <a:t>μ</a:t>
                </a:r>
                <a:r>
                  <a:rPr lang="es-ES" sz="1000" b="1" i="0" u="none" strike="noStrike" baseline="0"/>
                  <a:t>L)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37760"/>
        <c:crosses val="autoZero"/>
        <c:crossBetween val="midCat"/>
      </c:valAx>
      <c:valAx>
        <c:axId val="1148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Intensidad de fluorescencia (460 nm)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535684</xdr:colOff>
      <xdr:row>0</xdr:row>
      <xdr:rowOff>0</xdr:rowOff>
    </xdr:from>
    <xdr:to>
      <xdr:col>17</xdr:col>
      <xdr:colOff>248292</xdr:colOff>
      <xdr:row>25</xdr:row>
      <xdr:rowOff>154112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776C6292-80F9-44CE-9206-D72E0F177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692727</xdr:colOff>
      <xdr:row>0</xdr:row>
      <xdr:rowOff>115455</xdr:rowOff>
    </xdr:from>
    <xdr:to>
      <xdr:col>16</xdr:col>
      <xdr:colOff>46182</xdr:colOff>
      <xdr:row>25</xdr:row>
      <xdr:rowOff>127000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B30794E0-9B2D-4BE9-B96D-C83DFC5ED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484095</xdr:colOff>
      <xdr:row>0</xdr:row>
      <xdr:rowOff>44824</xdr:rowOff>
    </xdr:from>
    <xdr:to>
      <xdr:col>17</xdr:col>
      <xdr:colOff>492911</xdr:colOff>
      <xdr:row>24</xdr:row>
      <xdr:rowOff>124827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8F459F6C-020E-4B7D-96A0-E0646EBC1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05"/>
  <sheetViews>
    <sheetView zoomScale="89" zoomScaleNormal="100" workbookViewId="0">
      <selection activeCell="G3" sqref="G3"/>
    </sheetView>
  </sheetViews>
  <sheetFormatPr baseColWidth="10" defaultColWidth="9.109375" defaultRowHeight="13.2" x14ac:dyDescent="0.25"/>
  <cols>
    <col min="1" max="1" width="20.6640625" style="22" customWidth="1"/>
    <col min="2" max="2" width="12.6640625" style="22" customWidth="1"/>
    <col min="3" max="23" width="9.109375" style="22"/>
    <col min="24" max="24" width="12.44140625" style="22" customWidth="1"/>
    <col min="25" max="25" width="9.109375" style="22"/>
    <col min="26" max="26" width="17.77734375" style="22" customWidth="1"/>
    <col min="27" max="27" width="16.77734375" style="22" customWidth="1"/>
    <col min="28" max="28" width="11.33203125" style="22" customWidth="1"/>
    <col min="29" max="29" width="16.77734375" style="22" customWidth="1"/>
    <col min="30" max="30" width="26.6640625" style="22" customWidth="1"/>
    <col min="31" max="16384" width="9.1093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89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127</v>
      </c>
    </row>
    <row r="7" spans="1:2" x14ac:dyDescent="0.25">
      <c r="A7" s="22" t="s">
        <v>8</v>
      </c>
      <c r="B7" s="23">
        <v>45433</v>
      </c>
    </row>
    <row r="8" spans="1:2" x14ac:dyDescent="0.25">
      <c r="A8" s="22" t="s">
        <v>9</v>
      </c>
      <c r="B8" s="24">
        <v>0.85388888888888881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28" x14ac:dyDescent="0.25">
      <c r="B17" s="22" t="s">
        <v>22</v>
      </c>
    </row>
    <row r="18" spans="1:28" x14ac:dyDescent="0.25">
      <c r="B18" s="22" t="s">
        <v>23</v>
      </c>
    </row>
    <row r="19" spans="1:28" x14ac:dyDescent="0.25">
      <c r="B19" s="22" t="s">
        <v>24</v>
      </c>
    </row>
    <row r="20" spans="1:28" x14ac:dyDescent="0.25">
      <c r="B20" s="22" t="s">
        <v>25</v>
      </c>
      <c r="AB20" s="22">
        <v>785.17</v>
      </c>
    </row>
    <row r="21" spans="1:28" x14ac:dyDescent="0.25">
      <c r="B21" s="22" t="s">
        <v>26</v>
      </c>
      <c r="AB21" s="22">
        <v>9114.7999999999993</v>
      </c>
    </row>
    <row r="22" spans="1:28" x14ac:dyDescent="0.25">
      <c r="B22" s="22" t="s">
        <v>27</v>
      </c>
    </row>
    <row r="23" spans="1:28" x14ac:dyDescent="0.25">
      <c r="B23" s="22" t="s">
        <v>28</v>
      </c>
    </row>
    <row r="25" spans="1:28" x14ac:dyDescent="0.25">
      <c r="A25" s="25" t="s">
        <v>29</v>
      </c>
      <c r="B25" s="26"/>
    </row>
    <row r="26" spans="1:28" x14ac:dyDescent="0.25">
      <c r="A26" s="22" t="s">
        <v>30</v>
      </c>
      <c r="B26" s="22">
        <v>21.5</v>
      </c>
    </row>
    <row r="28" spans="1:28" x14ac:dyDescent="0.25">
      <c r="B28" s="27"/>
      <c r="C28" s="28">
        <v>1</v>
      </c>
      <c r="D28" s="28">
        <v>2</v>
      </c>
      <c r="E28" s="28">
        <v>3</v>
      </c>
      <c r="F28" s="28">
        <v>4</v>
      </c>
      <c r="G28" s="28">
        <v>5</v>
      </c>
      <c r="H28" s="28">
        <v>6</v>
      </c>
      <c r="I28" s="28">
        <v>7</v>
      </c>
      <c r="J28" s="28">
        <v>8</v>
      </c>
      <c r="K28" s="28">
        <v>9</v>
      </c>
      <c r="L28" s="28">
        <v>10</v>
      </c>
      <c r="M28" s="28">
        <v>11</v>
      </c>
      <c r="N28" s="28">
        <v>12</v>
      </c>
      <c r="O28" s="22" t="s">
        <v>128</v>
      </c>
    </row>
    <row r="29" spans="1:28" x14ac:dyDescent="0.25">
      <c r="B29" s="28" t="s">
        <v>31</v>
      </c>
      <c r="C29" s="40">
        <v>13481</v>
      </c>
      <c r="D29" s="40">
        <v>13108</v>
      </c>
      <c r="E29" s="37">
        <v>22122</v>
      </c>
      <c r="F29" s="37">
        <v>22272</v>
      </c>
      <c r="G29" s="41">
        <v>15680</v>
      </c>
      <c r="H29" s="40">
        <v>14150</v>
      </c>
      <c r="I29" s="40">
        <v>14842</v>
      </c>
      <c r="J29" s="40">
        <v>13099</v>
      </c>
      <c r="K29" s="40">
        <v>13218</v>
      </c>
      <c r="L29" s="40">
        <v>13772</v>
      </c>
      <c r="M29" s="36"/>
      <c r="N29" s="42">
        <v>20920</v>
      </c>
      <c r="O29" s="35">
        <v>360.46</v>
      </c>
      <c r="P29" s="22" t="s">
        <v>129</v>
      </c>
    </row>
    <row r="30" spans="1:28" x14ac:dyDescent="0.25">
      <c r="B30" s="28" t="s">
        <v>32</v>
      </c>
      <c r="C30" s="40">
        <v>13405</v>
      </c>
      <c r="D30" s="43">
        <v>12128</v>
      </c>
      <c r="E30" s="43">
        <v>11244</v>
      </c>
      <c r="F30" s="40">
        <v>14042</v>
      </c>
      <c r="G30" s="40">
        <v>13779</v>
      </c>
      <c r="H30" s="40">
        <v>14074</v>
      </c>
      <c r="I30" s="29">
        <v>24595</v>
      </c>
      <c r="J30" s="30">
        <v>27845</v>
      </c>
      <c r="K30" s="40">
        <v>14229</v>
      </c>
      <c r="L30" s="40">
        <v>14549</v>
      </c>
      <c r="M30" s="40">
        <v>14584</v>
      </c>
      <c r="N30" s="36"/>
      <c r="O30" s="35">
        <v>360.46</v>
      </c>
      <c r="P30" s="22" t="s">
        <v>130</v>
      </c>
    </row>
    <row r="31" spans="1:28" x14ac:dyDescent="0.25">
      <c r="B31" s="28" t="s">
        <v>33</v>
      </c>
      <c r="C31" s="41">
        <v>15010</v>
      </c>
      <c r="D31" s="40">
        <v>14877</v>
      </c>
      <c r="E31" s="41">
        <v>15994</v>
      </c>
      <c r="F31" s="40">
        <v>14884</v>
      </c>
      <c r="G31" s="41">
        <v>15503</v>
      </c>
      <c r="H31" s="40">
        <v>13963</v>
      </c>
      <c r="I31" s="40">
        <v>14468</v>
      </c>
      <c r="J31" s="40">
        <v>14434</v>
      </c>
      <c r="K31" s="43">
        <v>12568</v>
      </c>
      <c r="L31" s="43">
        <v>11829</v>
      </c>
      <c r="M31" s="39">
        <v>18094</v>
      </c>
      <c r="N31" s="41">
        <v>16180</v>
      </c>
      <c r="O31" s="35">
        <v>360.46</v>
      </c>
    </row>
    <row r="32" spans="1:28" x14ac:dyDescent="0.25">
      <c r="B32" s="28" t="s">
        <v>34</v>
      </c>
      <c r="C32" s="41">
        <v>15917</v>
      </c>
      <c r="D32" s="41">
        <v>16283</v>
      </c>
      <c r="E32" s="43">
        <v>12364</v>
      </c>
      <c r="F32" s="43">
        <v>11265</v>
      </c>
      <c r="G32" s="41">
        <v>17190</v>
      </c>
      <c r="H32" s="39">
        <v>18586</v>
      </c>
      <c r="I32" s="41">
        <v>16588</v>
      </c>
      <c r="J32" s="39">
        <v>17626</v>
      </c>
      <c r="K32" s="43">
        <v>12176</v>
      </c>
      <c r="L32" s="43">
        <v>10757</v>
      </c>
      <c r="M32" s="41">
        <v>15615</v>
      </c>
      <c r="N32" s="40">
        <v>13971</v>
      </c>
      <c r="O32" s="35">
        <v>360.46</v>
      </c>
    </row>
    <row r="33" spans="2:15" x14ac:dyDescent="0.25">
      <c r="B33" s="28" t="s">
        <v>35</v>
      </c>
      <c r="C33" s="33"/>
      <c r="D33" s="42">
        <v>20987</v>
      </c>
      <c r="E33" s="41">
        <v>15217</v>
      </c>
      <c r="F33" s="43">
        <v>11012</v>
      </c>
      <c r="G33" s="40">
        <v>13118</v>
      </c>
      <c r="H33" s="40">
        <v>13127</v>
      </c>
      <c r="I33" s="42">
        <v>19782</v>
      </c>
      <c r="J33" s="39">
        <v>19111</v>
      </c>
      <c r="K33" s="40">
        <v>14664</v>
      </c>
      <c r="L33" s="41">
        <v>15746</v>
      </c>
      <c r="M33" s="40">
        <v>14899</v>
      </c>
      <c r="N33" s="40">
        <v>14495</v>
      </c>
      <c r="O33" s="35">
        <v>360.46</v>
      </c>
    </row>
    <row r="34" spans="2:15" x14ac:dyDescent="0.25">
      <c r="B34" s="28" t="s">
        <v>36</v>
      </c>
      <c r="C34" s="43">
        <v>12545</v>
      </c>
      <c r="D34" s="43">
        <v>12233</v>
      </c>
      <c r="E34" s="40">
        <v>12757</v>
      </c>
      <c r="F34" s="40">
        <v>13046</v>
      </c>
      <c r="G34" s="40">
        <v>13145</v>
      </c>
      <c r="H34" s="43">
        <v>11024</v>
      </c>
      <c r="I34" s="43">
        <v>12569</v>
      </c>
      <c r="J34" s="43">
        <v>11658</v>
      </c>
      <c r="K34" s="42">
        <v>20612</v>
      </c>
      <c r="L34" s="42">
        <v>20038</v>
      </c>
      <c r="M34" s="39">
        <v>17689</v>
      </c>
      <c r="N34" s="40">
        <v>13663</v>
      </c>
      <c r="O34" s="35">
        <v>360.46</v>
      </c>
    </row>
    <row r="35" spans="2:15" x14ac:dyDescent="0.25">
      <c r="B35" s="28" t="s">
        <v>37</v>
      </c>
      <c r="C35" s="41">
        <v>15826</v>
      </c>
      <c r="D35" s="42">
        <v>20797</v>
      </c>
      <c r="E35" s="40">
        <v>14730</v>
      </c>
      <c r="F35" s="40">
        <v>14221</v>
      </c>
      <c r="G35" s="42">
        <v>20664</v>
      </c>
      <c r="H35" s="42">
        <v>21633</v>
      </c>
      <c r="I35" s="41">
        <v>16326</v>
      </c>
      <c r="J35" s="39">
        <v>18353</v>
      </c>
      <c r="K35" s="40">
        <v>12938</v>
      </c>
      <c r="L35" s="40">
        <v>13065</v>
      </c>
      <c r="M35" s="38">
        <v>8050</v>
      </c>
      <c r="N35" s="38">
        <v>8079</v>
      </c>
      <c r="O35" s="35">
        <v>360.46</v>
      </c>
    </row>
    <row r="36" spans="2:15" x14ac:dyDescent="0.25">
      <c r="B36" s="28" t="s">
        <v>38</v>
      </c>
      <c r="C36" s="39">
        <v>17870</v>
      </c>
      <c r="D36" s="39">
        <v>18209</v>
      </c>
      <c r="E36" s="40">
        <v>14211</v>
      </c>
      <c r="F36" s="41">
        <v>15493</v>
      </c>
      <c r="G36" s="39">
        <v>18707</v>
      </c>
      <c r="H36" s="39">
        <v>17309</v>
      </c>
      <c r="I36" s="39">
        <v>18969</v>
      </c>
      <c r="J36" s="39">
        <v>19046</v>
      </c>
      <c r="K36" s="29">
        <v>26058</v>
      </c>
      <c r="L36" s="42">
        <v>20478</v>
      </c>
      <c r="M36" s="38">
        <v>8716</v>
      </c>
      <c r="N36" s="38">
        <v>9042</v>
      </c>
      <c r="O36" s="35">
        <v>360.46</v>
      </c>
    </row>
    <row r="37" spans="2:15" x14ac:dyDescent="0.25">
      <c r="B37" s="28" t="s">
        <v>31</v>
      </c>
      <c r="C37" s="22" t="s">
        <v>42</v>
      </c>
      <c r="E37" s="22" t="s">
        <v>50</v>
      </c>
      <c r="G37" s="22" t="s">
        <v>57</v>
      </c>
      <c r="I37" s="22" t="s">
        <v>65</v>
      </c>
      <c r="K37" s="22" t="s">
        <v>73</v>
      </c>
      <c r="M37" s="22" t="s">
        <v>81</v>
      </c>
    </row>
    <row r="38" spans="2:15" x14ac:dyDescent="0.25">
      <c r="B38" s="28" t="s">
        <v>32</v>
      </c>
      <c r="C38" s="22" t="s">
        <v>43</v>
      </c>
      <c r="E38" s="22" t="s">
        <v>51</v>
      </c>
      <c r="G38" s="22" t="s">
        <v>58</v>
      </c>
      <c r="I38" s="22" t="s">
        <v>66</v>
      </c>
      <c r="K38" s="22" t="s">
        <v>74</v>
      </c>
      <c r="M38" s="22" t="s">
        <v>82</v>
      </c>
    </row>
    <row r="39" spans="2:15" x14ac:dyDescent="0.25">
      <c r="B39" s="28" t="s">
        <v>33</v>
      </c>
      <c r="C39" s="22" t="s">
        <v>44</v>
      </c>
      <c r="E39" s="22" t="s">
        <v>87</v>
      </c>
      <c r="G39" s="22" t="s">
        <v>59</v>
      </c>
      <c r="I39" s="22" t="s">
        <v>67</v>
      </c>
      <c r="K39" s="22" t="s">
        <v>75</v>
      </c>
      <c r="M39" s="22" t="s">
        <v>83</v>
      </c>
    </row>
    <row r="40" spans="2:15" x14ac:dyDescent="0.25">
      <c r="B40" s="28" t="s">
        <v>34</v>
      </c>
      <c r="C40" s="22" t="s">
        <v>45</v>
      </c>
      <c r="E40" s="22" t="s">
        <v>52</v>
      </c>
      <c r="G40" s="22" t="s">
        <v>60</v>
      </c>
      <c r="I40" s="22" t="s">
        <v>68</v>
      </c>
      <c r="K40" s="22" t="s">
        <v>76</v>
      </c>
      <c r="M40" s="22" t="s">
        <v>84</v>
      </c>
    </row>
    <row r="41" spans="2:15" x14ac:dyDescent="0.25">
      <c r="B41" s="28" t="s">
        <v>35</v>
      </c>
      <c r="C41" s="22" t="s">
        <v>46</v>
      </c>
      <c r="E41" s="22" t="s">
        <v>53</v>
      </c>
      <c r="G41" s="22" t="s">
        <v>61</v>
      </c>
      <c r="I41" s="22" t="s">
        <v>69</v>
      </c>
      <c r="K41" s="22" t="s">
        <v>77</v>
      </c>
      <c r="M41" s="22" t="s">
        <v>85</v>
      </c>
    </row>
    <row r="42" spans="2:15" x14ac:dyDescent="0.25">
      <c r="B42" s="28" t="s">
        <v>36</v>
      </c>
      <c r="C42" s="22" t="s">
        <v>47</v>
      </c>
      <c r="E42" s="22" t="s">
        <v>54</v>
      </c>
      <c r="G42" s="22" t="s">
        <v>62</v>
      </c>
      <c r="I42" s="22" t="s">
        <v>70</v>
      </c>
      <c r="K42" s="22" t="s">
        <v>78</v>
      </c>
      <c r="M42" s="22" t="s">
        <v>86</v>
      </c>
    </row>
    <row r="43" spans="2:15" x14ac:dyDescent="0.25">
      <c r="B43" s="28" t="s">
        <v>37</v>
      </c>
      <c r="C43" s="22" t="s">
        <v>48</v>
      </c>
      <c r="E43" s="22" t="s">
        <v>55</v>
      </c>
      <c r="G43" s="22" t="s">
        <v>63</v>
      </c>
      <c r="I43" s="22" t="s">
        <v>71</v>
      </c>
      <c r="K43" s="22" t="s">
        <v>79</v>
      </c>
    </row>
    <row r="44" spans="2:15" x14ac:dyDescent="0.25">
      <c r="B44" s="28" t="s">
        <v>38</v>
      </c>
      <c r="C44" s="22" t="s">
        <v>49</v>
      </c>
      <c r="E44" s="22" t="s">
        <v>56</v>
      </c>
      <c r="G44" s="22" t="s">
        <v>64</v>
      </c>
      <c r="I44" s="22" t="s">
        <v>72</v>
      </c>
      <c r="K44" s="22" t="s">
        <v>80</v>
      </c>
    </row>
    <row r="48" spans="2:15" ht="20.399999999999999" x14ac:dyDescent="0.25">
      <c r="B48" s="46" t="s">
        <v>241</v>
      </c>
      <c r="C48" s="47" t="s">
        <v>235</v>
      </c>
      <c r="D48" s="46" t="s">
        <v>237</v>
      </c>
      <c r="E48" s="46" t="s">
        <v>237</v>
      </c>
      <c r="F48" s="47" t="s">
        <v>135</v>
      </c>
      <c r="G48" s="46" t="s">
        <v>136</v>
      </c>
      <c r="H48" s="46" t="s">
        <v>242</v>
      </c>
      <c r="I48" s="47" t="s">
        <v>137</v>
      </c>
      <c r="J48" s="47" t="s">
        <v>243</v>
      </c>
    </row>
    <row r="49" spans="2:10" x14ac:dyDescent="0.25">
      <c r="B49" s="50" t="s">
        <v>42</v>
      </c>
      <c r="C49" s="50" t="s">
        <v>179</v>
      </c>
      <c r="D49" s="53">
        <v>13481</v>
      </c>
      <c r="E49" s="53">
        <v>13108</v>
      </c>
      <c r="F49" s="51">
        <f>AVERAGE(D49:E49)</f>
        <v>13294.5</v>
      </c>
      <c r="G49" s="51">
        <f>_xlfn.STDEV.S(D49:E49)</f>
        <v>263.75082938258225</v>
      </c>
      <c r="H49" s="51">
        <f>(F49-AB$21)/AB$20</f>
        <v>5.3233057809136888</v>
      </c>
      <c r="I49" s="51">
        <v>0.76423450021088135</v>
      </c>
      <c r="J49" s="51">
        <f>H49/I49</f>
        <v>6.9655397387121178</v>
      </c>
    </row>
    <row r="50" spans="2:10" x14ac:dyDescent="0.25">
      <c r="B50" s="50" t="s">
        <v>43</v>
      </c>
      <c r="C50" s="50" t="s">
        <v>180</v>
      </c>
      <c r="D50" s="53">
        <v>13405</v>
      </c>
      <c r="E50" s="53">
        <v>12128</v>
      </c>
      <c r="F50" s="51">
        <f t="shared" ref="F50:F94" si="0">AVERAGE(D50:E50)</f>
        <v>12766.5</v>
      </c>
      <c r="G50" s="51">
        <f t="shared" ref="G50:G94" si="1">_xlfn.STDEV.S(D50:E50)</f>
        <v>902.9753595752212</v>
      </c>
      <c r="H50" s="51">
        <f t="shared" ref="H50:H94" si="2">(F50-AB$21)/AB$20</f>
        <v>4.6508399454895128</v>
      </c>
      <c r="I50" s="51">
        <v>0.63348797975537752</v>
      </c>
      <c r="J50" s="51">
        <f t="shared" ref="J50:J94" si="3">H50/I50</f>
        <v>7.3416388220743238</v>
      </c>
    </row>
    <row r="51" spans="2:10" x14ac:dyDescent="0.25">
      <c r="B51" s="50" t="s">
        <v>44</v>
      </c>
      <c r="C51" s="50" t="s">
        <v>181</v>
      </c>
      <c r="D51" s="53">
        <v>15010</v>
      </c>
      <c r="E51" s="53">
        <v>14877</v>
      </c>
      <c r="F51" s="51">
        <f t="shared" si="0"/>
        <v>14943.5</v>
      </c>
      <c r="G51" s="51">
        <f t="shared" si="1"/>
        <v>94.045201897810827</v>
      </c>
      <c r="H51" s="51">
        <f t="shared" si="2"/>
        <v>7.4234879070774493</v>
      </c>
      <c r="I51" s="51">
        <v>0.82328131590046383</v>
      </c>
      <c r="J51" s="51">
        <f t="shared" si="3"/>
        <v>9.0169517559839321</v>
      </c>
    </row>
    <row r="52" spans="2:10" x14ac:dyDescent="0.25">
      <c r="B52" s="50" t="s">
        <v>45</v>
      </c>
      <c r="C52" s="50" t="s">
        <v>182</v>
      </c>
      <c r="D52" s="53">
        <v>15917</v>
      </c>
      <c r="E52" s="53">
        <v>16283</v>
      </c>
      <c r="F52" s="51">
        <f t="shared" si="0"/>
        <v>16100</v>
      </c>
      <c r="G52" s="51">
        <f t="shared" si="1"/>
        <v>258.80108191427638</v>
      </c>
      <c r="H52" s="51">
        <f t="shared" si="2"/>
        <v>8.8964173363730161</v>
      </c>
      <c r="I52" s="51">
        <v>0.77688738928722045</v>
      </c>
      <c r="J52" s="51">
        <f t="shared" si="3"/>
        <v>11.451360208762445</v>
      </c>
    </row>
    <row r="53" spans="2:10" x14ac:dyDescent="0.25">
      <c r="B53" s="50" t="s">
        <v>46</v>
      </c>
      <c r="C53" s="50" t="s">
        <v>183</v>
      </c>
      <c r="D53" s="53"/>
      <c r="E53" s="53">
        <v>20987</v>
      </c>
      <c r="F53" s="51">
        <f t="shared" si="0"/>
        <v>20987</v>
      </c>
      <c r="G53" s="51"/>
      <c r="H53" s="51">
        <f t="shared" si="2"/>
        <v>15.120547142657006</v>
      </c>
      <c r="I53" s="51">
        <v>0.77688738928722045</v>
      </c>
      <c r="J53" s="51">
        <f t="shared" si="3"/>
        <v>19.462984405667626</v>
      </c>
    </row>
    <row r="54" spans="2:10" x14ac:dyDescent="0.25">
      <c r="B54" s="50" t="s">
        <v>47</v>
      </c>
      <c r="C54" s="50" t="s">
        <v>184</v>
      </c>
      <c r="D54" s="53">
        <v>12545</v>
      </c>
      <c r="E54" s="53">
        <v>12233</v>
      </c>
      <c r="F54" s="51">
        <f t="shared" si="0"/>
        <v>12389</v>
      </c>
      <c r="G54" s="51">
        <f t="shared" si="1"/>
        <v>220.61731573020282</v>
      </c>
      <c r="H54" s="51">
        <f t="shared" si="2"/>
        <v>4.1700523453519631</v>
      </c>
      <c r="I54" s="51">
        <v>0.43525938422606475</v>
      </c>
      <c r="J54" s="51">
        <f t="shared" si="3"/>
        <v>9.5806144484782063</v>
      </c>
    </row>
    <row r="55" spans="2:10" x14ac:dyDescent="0.25">
      <c r="B55" s="50" t="s">
        <v>48</v>
      </c>
      <c r="C55" s="50" t="s">
        <v>185</v>
      </c>
      <c r="D55" s="53">
        <v>15826</v>
      </c>
      <c r="E55" s="53">
        <v>20797</v>
      </c>
      <c r="F55" s="51">
        <f t="shared" si="0"/>
        <v>18311.5</v>
      </c>
      <c r="G55" s="51">
        <f t="shared" si="1"/>
        <v>3515.0278092783278</v>
      </c>
      <c r="H55" s="51">
        <f t="shared" si="2"/>
        <v>11.713004826980146</v>
      </c>
      <c r="I55" s="51">
        <v>0.70097005482918584</v>
      </c>
      <c r="J55" s="51">
        <f t="shared" si="3"/>
        <v>16.709707848838708</v>
      </c>
    </row>
    <row r="56" spans="2:10" x14ac:dyDescent="0.25">
      <c r="B56" s="50" t="s">
        <v>49</v>
      </c>
      <c r="C56" s="50" t="s">
        <v>186</v>
      </c>
      <c r="D56" s="53">
        <v>17870</v>
      </c>
      <c r="E56" s="53">
        <v>18209</v>
      </c>
      <c r="F56" s="51">
        <f t="shared" si="0"/>
        <v>18039.5</v>
      </c>
      <c r="G56" s="51">
        <f t="shared" si="1"/>
        <v>239.70919882223961</v>
      </c>
      <c r="H56" s="51">
        <f t="shared" si="2"/>
        <v>11.366583032973752</v>
      </c>
      <c r="I56" s="51">
        <v>0.59974694221847313</v>
      </c>
      <c r="J56" s="51">
        <f t="shared" si="3"/>
        <v>18.952298432616576</v>
      </c>
    </row>
    <row r="57" spans="2:10" x14ac:dyDescent="0.25">
      <c r="B57" s="50" t="s">
        <v>50</v>
      </c>
      <c r="C57" s="50" t="s">
        <v>187</v>
      </c>
      <c r="D57" s="53">
        <v>22122</v>
      </c>
      <c r="E57" s="53">
        <v>22272</v>
      </c>
      <c r="F57" s="51">
        <f t="shared" si="0"/>
        <v>22197</v>
      </c>
      <c r="G57" s="51">
        <f t="shared" si="1"/>
        <v>106.06601717798213</v>
      </c>
      <c r="H57" s="51">
        <f t="shared" si="2"/>
        <v>16.661614682170743</v>
      </c>
      <c r="I57" s="51">
        <v>0.75579924082665528</v>
      </c>
      <c r="J57" s="51">
        <f t="shared" si="3"/>
        <v>22.045027015305156</v>
      </c>
    </row>
    <row r="58" spans="2:10" x14ac:dyDescent="0.25">
      <c r="B58" s="50" t="s">
        <v>51</v>
      </c>
      <c r="C58" s="50" t="s">
        <v>188</v>
      </c>
      <c r="D58" s="53">
        <v>11244</v>
      </c>
      <c r="E58" s="53">
        <v>14042</v>
      </c>
      <c r="F58" s="51">
        <f t="shared" si="0"/>
        <v>12643</v>
      </c>
      <c r="G58" s="51">
        <f t="shared" si="1"/>
        <v>1978.48477375996</v>
      </c>
      <c r="H58" s="51">
        <f t="shared" si="2"/>
        <v>4.4935491676961687</v>
      </c>
      <c r="I58" s="51">
        <v>0.64614086883171662</v>
      </c>
      <c r="J58" s="51">
        <f t="shared" si="3"/>
        <v>6.9544419560101929</v>
      </c>
    </row>
    <row r="59" spans="2:10" x14ac:dyDescent="0.25">
      <c r="B59" s="50" t="s">
        <v>87</v>
      </c>
      <c r="C59" s="50" t="s">
        <v>189</v>
      </c>
      <c r="D59" s="53">
        <v>15994</v>
      </c>
      <c r="E59" s="53">
        <v>14884</v>
      </c>
      <c r="F59" s="51">
        <f t="shared" si="0"/>
        <v>15439</v>
      </c>
      <c r="G59" s="51">
        <f t="shared" si="1"/>
        <v>784.88852711706772</v>
      </c>
      <c r="H59" s="51">
        <f t="shared" si="2"/>
        <v>8.0545614325560084</v>
      </c>
      <c r="I59" s="51">
        <v>0.88232813159004642</v>
      </c>
      <c r="J59" s="51">
        <f t="shared" si="3"/>
        <v>9.1287596350814031</v>
      </c>
    </row>
    <row r="60" spans="2:10" x14ac:dyDescent="0.25">
      <c r="B60" s="50" t="s">
        <v>52</v>
      </c>
      <c r="C60" s="50" t="s">
        <v>190</v>
      </c>
      <c r="D60" s="53">
        <v>12364</v>
      </c>
      <c r="E60" s="53">
        <v>11265</v>
      </c>
      <c r="F60" s="51">
        <f t="shared" si="0"/>
        <v>11814.5</v>
      </c>
      <c r="G60" s="51">
        <f t="shared" si="1"/>
        <v>777.11035252401575</v>
      </c>
      <c r="H60" s="51">
        <f t="shared" si="2"/>
        <v>3.4383636664671355</v>
      </c>
      <c r="I60" s="51">
        <v>0.74736398144242921</v>
      </c>
      <c r="J60" s="51">
        <f t="shared" si="3"/>
        <v>4.6006547704252707</v>
      </c>
    </row>
    <row r="61" spans="2:10" x14ac:dyDescent="0.25">
      <c r="B61" s="50" t="s">
        <v>53</v>
      </c>
      <c r="C61" s="50" t="s">
        <v>191</v>
      </c>
      <c r="D61" s="53">
        <v>15217</v>
      </c>
      <c r="E61" s="53">
        <v>11012</v>
      </c>
      <c r="F61" s="51">
        <f t="shared" si="0"/>
        <v>13114.5</v>
      </c>
      <c r="G61" s="51">
        <f t="shared" si="1"/>
        <v>2973.3840148894324</v>
      </c>
      <c r="H61" s="51">
        <f t="shared" si="2"/>
        <v>5.0940560642918102</v>
      </c>
      <c r="I61" s="51">
        <v>0.582876423450021</v>
      </c>
      <c r="J61" s="51">
        <f t="shared" si="3"/>
        <v>8.7395129728190195</v>
      </c>
    </row>
    <row r="62" spans="2:10" x14ac:dyDescent="0.25">
      <c r="B62" s="50" t="s">
        <v>54</v>
      </c>
      <c r="C62" s="50" t="s">
        <v>192</v>
      </c>
      <c r="D62" s="53">
        <v>12757</v>
      </c>
      <c r="E62" s="53">
        <v>13046</v>
      </c>
      <c r="F62" s="51">
        <f t="shared" si="0"/>
        <v>12901.5</v>
      </c>
      <c r="G62" s="51">
        <f t="shared" si="1"/>
        <v>204.35385976291224</v>
      </c>
      <c r="H62" s="51">
        <f t="shared" si="2"/>
        <v>4.8227772329559215</v>
      </c>
      <c r="I62" s="51">
        <v>0.69253479544495977</v>
      </c>
      <c r="J62" s="51">
        <f t="shared" si="3"/>
        <v>6.963949341862663</v>
      </c>
    </row>
    <row r="63" spans="2:10" x14ac:dyDescent="0.25">
      <c r="B63" s="50" t="s">
        <v>55</v>
      </c>
      <c r="C63" s="50" t="s">
        <v>193</v>
      </c>
      <c r="D63" s="53">
        <v>14730</v>
      </c>
      <c r="E63" s="53">
        <v>14221</v>
      </c>
      <c r="F63" s="51">
        <f t="shared" si="0"/>
        <v>14475.5</v>
      </c>
      <c r="G63" s="51">
        <f t="shared" si="1"/>
        <v>359.9173516239527</v>
      </c>
      <c r="H63" s="51">
        <f t="shared" si="2"/>
        <v>6.8274386438605665</v>
      </c>
      <c r="I63" s="51">
        <v>0.6840995360607337</v>
      </c>
      <c r="J63" s="51">
        <f t="shared" si="3"/>
        <v>9.9801831224373654</v>
      </c>
    </row>
    <row r="64" spans="2:10" x14ac:dyDescent="0.25">
      <c r="B64" s="50" t="s">
        <v>194</v>
      </c>
      <c r="C64" s="50" t="s">
        <v>195</v>
      </c>
      <c r="D64" s="53">
        <v>14211</v>
      </c>
      <c r="E64" s="53">
        <v>15493</v>
      </c>
      <c r="F64" s="51">
        <f t="shared" si="0"/>
        <v>14852</v>
      </c>
      <c r="G64" s="51">
        <f t="shared" si="1"/>
        <v>906.51089348115397</v>
      </c>
      <c r="H64" s="51">
        <f t="shared" si="2"/>
        <v>7.3069526344613278</v>
      </c>
      <c r="I64" s="51">
        <v>0.60396457191058617</v>
      </c>
      <c r="J64" s="51">
        <f t="shared" si="3"/>
        <v>12.098313335410483</v>
      </c>
    </row>
    <row r="65" spans="2:10" x14ac:dyDescent="0.25">
      <c r="B65" s="50" t="s">
        <v>196</v>
      </c>
      <c r="C65" s="50" t="s">
        <v>197</v>
      </c>
      <c r="D65" s="53">
        <v>15680</v>
      </c>
      <c r="E65" s="53">
        <v>14150</v>
      </c>
      <c r="F65" s="51">
        <f t="shared" si="0"/>
        <v>14915</v>
      </c>
      <c r="G65" s="51">
        <f t="shared" si="1"/>
        <v>1081.8733752154178</v>
      </c>
      <c r="H65" s="51">
        <f t="shared" si="2"/>
        <v>7.3871900352789854</v>
      </c>
      <c r="I65" s="51">
        <v>0.78110501897933349</v>
      </c>
      <c r="J65" s="51">
        <f t="shared" si="3"/>
        <v>9.4573583011050086</v>
      </c>
    </row>
    <row r="66" spans="2:10" x14ac:dyDescent="0.25">
      <c r="B66" s="50" t="s">
        <v>198</v>
      </c>
      <c r="C66" s="50" t="s">
        <v>199</v>
      </c>
      <c r="D66" s="53">
        <v>13779</v>
      </c>
      <c r="E66" s="53">
        <v>14074</v>
      </c>
      <c r="F66" s="51">
        <f t="shared" si="0"/>
        <v>13926.5</v>
      </c>
      <c r="G66" s="51">
        <f t="shared" si="1"/>
        <v>208.59650045003153</v>
      </c>
      <c r="H66" s="51">
        <f t="shared" si="2"/>
        <v>6.1282270081638384</v>
      </c>
      <c r="I66" s="51">
        <v>0.74736398144242921</v>
      </c>
      <c r="J66" s="51">
        <f t="shared" si="3"/>
        <v>8.1997890724359266</v>
      </c>
    </row>
    <row r="67" spans="2:10" x14ac:dyDescent="0.25">
      <c r="B67" s="50" t="s">
        <v>200</v>
      </c>
      <c r="C67" s="50" t="s">
        <v>201</v>
      </c>
      <c r="D67" s="53">
        <v>15503</v>
      </c>
      <c r="E67" s="53">
        <v>13963</v>
      </c>
      <c r="F67" s="51">
        <f t="shared" si="0"/>
        <v>14733</v>
      </c>
      <c r="G67" s="51">
        <f t="shared" si="1"/>
        <v>1088.9444430272831</v>
      </c>
      <c r="H67" s="51">
        <f t="shared" si="2"/>
        <v>7.1553930995835309</v>
      </c>
      <c r="I67" s="51">
        <v>0.57865879375790796</v>
      </c>
      <c r="J67" s="51">
        <f t="shared" si="3"/>
        <v>12.365478891481454</v>
      </c>
    </row>
    <row r="68" spans="2:10" x14ac:dyDescent="0.25">
      <c r="B68" s="50" t="s">
        <v>202</v>
      </c>
      <c r="C68" s="50" t="s">
        <v>203</v>
      </c>
      <c r="D68" s="53">
        <v>17190</v>
      </c>
      <c r="E68" s="53">
        <v>18586</v>
      </c>
      <c r="F68" s="51">
        <f t="shared" si="0"/>
        <v>17888</v>
      </c>
      <c r="G68" s="51">
        <f t="shared" si="1"/>
        <v>987.12106653642036</v>
      </c>
      <c r="H68" s="51">
        <f t="shared" si="2"/>
        <v>11.173631188150338</v>
      </c>
      <c r="I68" s="51">
        <v>0.68831716575284674</v>
      </c>
      <c r="J68" s="51">
        <f t="shared" si="3"/>
        <v>16.233259526412045</v>
      </c>
    </row>
    <row r="69" spans="2:10" x14ac:dyDescent="0.25">
      <c r="B69" s="50" t="s">
        <v>61</v>
      </c>
      <c r="C69" s="50" t="s">
        <v>204</v>
      </c>
      <c r="D69" s="53">
        <v>13118</v>
      </c>
      <c r="E69" s="53">
        <v>13127</v>
      </c>
      <c r="F69" s="51">
        <f t="shared" si="0"/>
        <v>13122.5</v>
      </c>
      <c r="G69" s="51">
        <f t="shared" si="1"/>
        <v>6.3639610306789276</v>
      </c>
      <c r="H69" s="51">
        <f t="shared" si="2"/>
        <v>5.1042449405861161</v>
      </c>
      <c r="I69" s="51">
        <v>0.77266975959510742</v>
      </c>
      <c r="J69" s="51">
        <f t="shared" si="3"/>
        <v>6.6059851278000457</v>
      </c>
    </row>
    <row r="70" spans="2:10" x14ac:dyDescent="0.25">
      <c r="B70" s="50" t="s">
        <v>62</v>
      </c>
      <c r="C70" s="50" t="s">
        <v>205</v>
      </c>
      <c r="D70" s="53">
        <v>13145</v>
      </c>
      <c r="E70" s="53">
        <v>11024</v>
      </c>
      <c r="F70" s="51">
        <f t="shared" si="0"/>
        <v>12084.5</v>
      </c>
      <c r="G70" s="51">
        <f t="shared" si="1"/>
        <v>1499.7734828966672</v>
      </c>
      <c r="H70" s="51">
        <f t="shared" si="2"/>
        <v>3.7822382413999529</v>
      </c>
      <c r="I70" s="51">
        <v>0.71784057359763798</v>
      </c>
      <c r="J70" s="51">
        <f t="shared" si="3"/>
        <v>5.2689112046764341</v>
      </c>
    </row>
    <row r="71" spans="2:10" x14ac:dyDescent="0.25">
      <c r="B71" s="50" t="s">
        <v>63</v>
      </c>
      <c r="C71" s="50" t="s">
        <v>206</v>
      </c>
      <c r="D71" s="53">
        <v>20664</v>
      </c>
      <c r="E71" s="53">
        <v>21633</v>
      </c>
      <c r="F71" s="51">
        <f t="shared" si="0"/>
        <v>21148.5</v>
      </c>
      <c r="G71" s="51">
        <f t="shared" si="1"/>
        <v>685.18647096976451</v>
      </c>
      <c r="H71" s="51">
        <f t="shared" si="2"/>
        <v>15.326235082848303</v>
      </c>
      <c r="I71" s="51">
        <v>0.5955293125263601</v>
      </c>
      <c r="J71" s="51">
        <f t="shared" si="3"/>
        <v>25.73548398118508</v>
      </c>
    </row>
    <row r="72" spans="2:10" x14ac:dyDescent="0.25">
      <c r="B72" s="50" t="s">
        <v>64</v>
      </c>
      <c r="C72" s="50" t="s">
        <v>207</v>
      </c>
      <c r="D72" s="53">
        <v>18707</v>
      </c>
      <c r="E72" s="53">
        <v>17309</v>
      </c>
      <c r="F72" s="51">
        <f t="shared" si="0"/>
        <v>18008</v>
      </c>
      <c r="G72" s="51">
        <f t="shared" si="1"/>
        <v>988.53528009879346</v>
      </c>
      <c r="H72" s="51">
        <f t="shared" si="2"/>
        <v>11.326464332564925</v>
      </c>
      <c r="I72" s="51">
        <v>0.6081822016026992</v>
      </c>
      <c r="J72" s="51">
        <f t="shared" si="3"/>
        <v>18.623472213946908</v>
      </c>
    </row>
    <row r="73" spans="2:10" x14ac:dyDescent="0.25">
      <c r="B73" s="50" t="s">
        <v>65</v>
      </c>
      <c r="C73" s="50" t="s">
        <v>208</v>
      </c>
      <c r="D73" s="53">
        <v>14842</v>
      </c>
      <c r="E73" s="53">
        <v>13099</v>
      </c>
      <c r="F73" s="51">
        <f t="shared" si="0"/>
        <v>13970.5</v>
      </c>
      <c r="G73" s="51">
        <f t="shared" si="1"/>
        <v>1232.4871196081524</v>
      </c>
      <c r="H73" s="51">
        <f t="shared" si="2"/>
        <v>6.1842658277825198</v>
      </c>
      <c r="I73" s="51">
        <v>0.71784057359763798</v>
      </c>
      <c r="J73" s="51">
        <f t="shared" si="3"/>
        <v>8.6150965203715373</v>
      </c>
    </row>
    <row r="74" spans="2:10" x14ac:dyDescent="0.25">
      <c r="B74" s="50" t="s">
        <v>66</v>
      </c>
      <c r="C74" s="50" t="s">
        <v>209</v>
      </c>
      <c r="D74" s="53">
        <v>24595</v>
      </c>
      <c r="E74" s="53">
        <v>27845</v>
      </c>
      <c r="F74" s="51">
        <f t="shared" si="0"/>
        <v>26220</v>
      </c>
      <c r="G74" s="51">
        <f t="shared" si="1"/>
        <v>2298.0970388562796</v>
      </c>
      <c r="H74" s="51">
        <f t="shared" si="2"/>
        <v>21.785345848669717</v>
      </c>
      <c r="I74" s="51">
        <v>0.76845212990299439</v>
      </c>
      <c r="J74" s="51">
        <f t="shared" si="3"/>
        <v>28.349645997363286</v>
      </c>
    </row>
    <row r="75" spans="2:10" x14ac:dyDescent="0.25">
      <c r="B75" s="50" t="s">
        <v>67</v>
      </c>
      <c r="C75" s="50" t="s">
        <v>210</v>
      </c>
      <c r="D75" s="53">
        <v>14468</v>
      </c>
      <c r="E75" s="53">
        <v>14434</v>
      </c>
      <c r="F75" s="51">
        <f t="shared" si="0"/>
        <v>14451</v>
      </c>
      <c r="G75" s="51">
        <f t="shared" si="1"/>
        <v>24.041630560342615</v>
      </c>
      <c r="H75" s="51">
        <f t="shared" si="2"/>
        <v>6.7962352102092556</v>
      </c>
      <c r="I75" s="51">
        <v>0.66301138760016876</v>
      </c>
      <c r="J75" s="51">
        <f t="shared" si="3"/>
        <v>10.250555778248183</v>
      </c>
    </row>
    <row r="76" spans="2:10" x14ac:dyDescent="0.25">
      <c r="B76" s="50" t="s">
        <v>68</v>
      </c>
      <c r="C76" s="50" t="s">
        <v>211</v>
      </c>
      <c r="D76" s="53">
        <v>16588</v>
      </c>
      <c r="E76" s="53">
        <v>17626</v>
      </c>
      <c r="F76" s="51">
        <f t="shared" si="0"/>
        <v>17107</v>
      </c>
      <c r="G76" s="51">
        <f t="shared" si="1"/>
        <v>733.97683887163635</v>
      </c>
      <c r="H76" s="51">
        <f t="shared" si="2"/>
        <v>10.178942139918744</v>
      </c>
      <c r="I76" s="51">
        <v>0.84858709405314203</v>
      </c>
      <c r="J76" s="51">
        <f t="shared" si="3"/>
        <v>11.995164917369456</v>
      </c>
    </row>
    <row r="77" spans="2:10" x14ac:dyDescent="0.25">
      <c r="B77" s="50" t="s">
        <v>69</v>
      </c>
      <c r="C77" s="50" t="s">
        <v>212</v>
      </c>
      <c r="D77" s="53">
        <v>19782</v>
      </c>
      <c r="E77" s="53">
        <v>19111</v>
      </c>
      <c r="F77" s="51">
        <f t="shared" si="0"/>
        <v>19446.5</v>
      </c>
      <c r="G77" s="51">
        <f t="shared" si="1"/>
        <v>474.46865017617341</v>
      </c>
      <c r="H77" s="51">
        <f t="shared" si="2"/>
        <v>13.158551651234767</v>
      </c>
      <c r="I77" s="51">
        <v>0.73049346267397708</v>
      </c>
      <c r="J77" s="51">
        <f t="shared" si="3"/>
        <v>18.013236700391246</v>
      </c>
    </row>
    <row r="78" spans="2:10" x14ac:dyDescent="0.25">
      <c r="B78" s="50" t="s">
        <v>70</v>
      </c>
      <c r="C78" s="50" t="s">
        <v>213</v>
      </c>
      <c r="D78" s="53">
        <v>12569</v>
      </c>
      <c r="E78" s="53">
        <v>11658</v>
      </c>
      <c r="F78" s="51">
        <f t="shared" si="0"/>
        <v>12113.5</v>
      </c>
      <c r="G78" s="51">
        <f t="shared" si="1"/>
        <v>644.17427766094477</v>
      </c>
      <c r="H78" s="51">
        <f t="shared" si="2"/>
        <v>3.819172917966811</v>
      </c>
      <c r="I78" s="51">
        <v>0.77266975959510742</v>
      </c>
      <c r="J78" s="51">
        <f t="shared" si="3"/>
        <v>4.9428269587878333</v>
      </c>
    </row>
    <row r="79" spans="2:10" x14ac:dyDescent="0.25">
      <c r="B79" s="50" t="s">
        <v>71</v>
      </c>
      <c r="C79" s="50" t="s">
        <v>214</v>
      </c>
      <c r="D79" s="53">
        <v>16326</v>
      </c>
      <c r="E79" s="53">
        <v>18353</v>
      </c>
      <c r="F79" s="51">
        <f t="shared" si="0"/>
        <v>17339.5</v>
      </c>
      <c r="G79" s="51">
        <f t="shared" si="1"/>
        <v>1433.3054454651319</v>
      </c>
      <c r="H79" s="51">
        <f t="shared" si="2"/>
        <v>10.475056357222005</v>
      </c>
      <c r="I79" s="51">
        <v>0.69253479544495977</v>
      </c>
      <c r="J79" s="51">
        <f t="shared" si="3"/>
        <v>15.125675166244445</v>
      </c>
    </row>
    <row r="80" spans="2:10" x14ac:dyDescent="0.25">
      <c r="B80" s="50" t="s">
        <v>72</v>
      </c>
      <c r="C80" s="50" t="s">
        <v>215</v>
      </c>
      <c r="D80" s="53">
        <v>18969</v>
      </c>
      <c r="E80" s="53">
        <v>19046</v>
      </c>
      <c r="F80" s="51">
        <f t="shared" si="0"/>
        <v>19007.5</v>
      </c>
      <c r="G80" s="51">
        <f t="shared" si="1"/>
        <v>54.447222151364159</v>
      </c>
      <c r="H80" s="51">
        <f t="shared" si="2"/>
        <v>12.599437064584741</v>
      </c>
      <c r="I80" s="51">
        <v>0.6208350906790383</v>
      </c>
      <c r="J80" s="51">
        <f t="shared" si="3"/>
        <v>20.29433782617556</v>
      </c>
    </row>
    <row r="81" spans="2:13" x14ac:dyDescent="0.25">
      <c r="B81" s="50" t="s">
        <v>73</v>
      </c>
      <c r="C81" s="50" t="s">
        <v>216</v>
      </c>
      <c r="D81" s="53">
        <v>13218</v>
      </c>
      <c r="E81" s="53">
        <v>13772</v>
      </c>
      <c r="F81" s="51">
        <f t="shared" si="0"/>
        <v>13495</v>
      </c>
      <c r="G81" s="51">
        <f t="shared" si="1"/>
        <v>391.73715677734731</v>
      </c>
      <c r="H81" s="51">
        <f t="shared" si="2"/>
        <v>5.5786644930397253</v>
      </c>
      <c r="I81" s="51">
        <v>0.65879375790805572</v>
      </c>
      <c r="J81" s="51">
        <f t="shared" si="3"/>
        <v>8.4679984078086985</v>
      </c>
    </row>
    <row r="82" spans="2:13" x14ac:dyDescent="0.25">
      <c r="B82" s="50" t="s">
        <v>74</v>
      </c>
      <c r="C82" s="50" t="s">
        <v>217</v>
      </c>
      <c r="D82" s="53">
        <v>14229</v>
      </c>
      <c r="E82" s="53">
        <v>14549</v>
      </c>
      <c r="F82" s="51">
        <f t="shared" si="0"/>
        <v>14389</v>
      </c>
      <c r="G82" s="51">
        <f t="shared" si="1"/>
        <v>226.27416997969522</v>
      </c>
      <c r="H82" s="51">
        <f t="shared" si="2"/>
        <v>6.7172714189283864</v>
      </c>
      <c r="I82" s="51">
        <v>0.74736398144242921</v>
      </c>
      <c r="J82" s="51">
        <f t="shared" si="3"/>
        <v>8.9879517687805901</v>
      </c>
    </row>
    <row r="83" spans="2:13" x14ac:dyDescent="0.25">
      <c r="B83" s="50" t="s">
        <v>75</v>
      </c>
      <c r="C83" s="50" t="s">
        <v>218</v>
      </c>
      <c r="D83" s="53">
        <v>12568</v>
      </c>
      <c r="E83" s="53">
        <v>11829</v>
      </c>
      <c r="F83" s="51">
        <f t="shared" si="0"/>
        <v>12198.5</v>
      </c>
      <c r="G83" s="51">
        <f t="shared" si="1"/>
        <v>522.55191129685863</v>
      </c>
      <c r="H83" s="51">
        <f t="shared" si="2"/>
        <v>3.9274297285938089</v>
      </c>
      <c r="I83" s="51">
        <v>0.64192323913960359</v>
      </c>
      <c r="J83" s="51">
        <f t="shared" si="3"/>
        <v>6.1182233157003418</v>
      </c>
    </row>
    <row r="84" spans="2:13" x14ac:dyDescent="0.25">
      <c r="B84" s="50" t="s">
        <v>76</v>
      </c>
      <c r="C84" s="50" t="s">
        <v>219</v>
      </c>
      <c r="D84" s="53">
        <v>12176</v>
      </c>
      <c r="E84" s="53">
        <v>10757</v>
      </c>
      <c r="F84" s="51">
        <f t="shared" si="0"/>
        <v>11466.5</v>
      </c>
      <c r="G84" s="51">
        <f t="shared" si="1"/>
        <v>1003.384522503711</v>
      </c>
      <c r="H84" s="51">
        <f t="shared" si="2"/>
        <v>2.9951475476648382</v>
      </c>
      <c r="I84" s="51">
        <v>0.88654576128215945</v>
      </c>
      <c r="J84" s="51">
        <f t="shared" si="3"/>
        <v>3.3784466391595296</v>
      </c>
    </row>
    <row r="85" spans="2:13" x14ac:dyDescent="0.25">
      <c r="B85" s="50" t="s">
        <v>77</v>
      </c>
      <c r="C85" s="50" t="s">
        <v>220</v>
      </c>
      <c r="D85" s="53">
        <v>14664</v>
      </c>
      <c r="E85" s="53">
        <v>15746</v>
      </c>
      <c r="F85" s="51">
        <f t="shared" si="0"/>
        <v>15205</v>
      </c>
      <c r="G85" s="51">
        <f t="shared" si="1"/>
        <v>765.08953724384446</v>
      </c>
      <c r="H85" s="51">
        <f t="shared" si="2"/>
        <v>7.7565368009475666</v>
      </c>
      <c r="I85" s="51">
        <v>0.72205820328975101</v>
      </c>
      <c r="J85" s="51">
        <f t="shared" si="3"/>
        <v>10.742259786826335</v>
      </c>
    </row>
    <row r="86" spans="2:13" x14ac:dyDescent="0.25">
      <c r="B86" s="50" t="s">
        <v>78</v>
      </c>
      <c r="C86" s="50" t="s">
        <v>221</v>
      </c>
      <c r="D86" s="53">
        <v>20612</v>
      </c>
      <c r="E86" s="53">
        <v>20038</v>
      </c>
      <c r="F86" s="51">
        <f t="shared" si="0"/>
        <v>20325</v>
      </c>
      <c r="G86" s="51">
        <f t="shared" si="1"/>
        <v>405.87929240107826</v>
      </c>
      <c r="H86" s="51">
        <f t="shared" si="2"/>
        <v>14.27741762930321</v>
      </c>
      <c r="I86" s="51">
        <v>0.6840995360607337</v>
      </c>
      <c r="J86" s="51">
        <f t="shared" si="3"/>
        <v>20.870380517310679</v>
      </c>
    </row>
    <row r="87" spans="2:13" x14ac:dyDescent="0.25">
      <c r="B87" s="50" t="s">
        <v>79</v>
      </c>
      <c r="C87" s="50" t="s">
        <v>222</v>
      </c>
      <c r="D87" s="53">
        <v>12938</v>
      </c>
      <c r="E87" s="53">
        <v>13065</v>
      </c>
      <c r="F87" s="51">
        <f t="shared" si="0"/>
        <v>13001.5</v>
      </c>
      <c r="G87" s="51">
        <f t="shared" si="1"/>
        <v>89.802561210691536</v>
      </c>
      <c r="H87" s="51">
        <f t="shared" si="2"/>
        <v>4.9501381866347431</v>
      </c>
      <c r="I87" s="51">
        <v>0.69675242513707281</v>
      </c>
      <c r="J87" s="51">
        <f t="shared" si="3"/>
        <v>7.1045869494618517</v>
      </c>
    </row>
    <row r="88" spans="2:13" x14ac:dyDescent="0.25">
      <c r="B88" s="50" t="s">
        <v>80</v>
      </c>
      <c r="C88" s="50" t="s">
        <v>223</v>
      </c>
      <c r="D88" s="53">
        <v>26058</v>
      </c>
      <c r="E88" s="53">
        <v>20478</v>
      </c>
      <c r="F88" s="51">
        <f t="shared" si="0"/>
        <v>23268</v>
      </c>
      <c r="G88" s="51">
        <f t="shared" si="1"/>
        <v>3945.6558390209352</v>
      </c>
      <c r="H88" s="51">
        <f t="shared" si="2"/>
        <v>18.025650496070917</v>
      </c>
      <c r="I88" s="51">
        <v>0.6208350906790383</v>
      </c>
      <c r="J88" s="51">
        <f t="shared" si="3"/>
        <v>29.034522640070755</v>
      </c>
    </row>
    <row r="89" spans="2:13" x14ac:dyDescent="0.25">
      <c r="B89" s="50" t="s">
        <v>81</v>
      </c>
      <c r="C89" s="50" t="s">
        <v>224</v>
      </c>
      <c r="D89" s="53"/>
      <c r="E89" s="53">
        <v>20920</v>
      </c>
      <c r="F89" s="51">
        <f t="shared" si="0"/>
        <v>20920</v>
      </c>
      <c r="G89" s="51"/>
      <c r="H89" s="51">
        <f t="shared" si="2"/>
        <v>15.035215303692196</v>
      </c>
      <c r="I89" s="51">
        <v>0.56178827498945583</v>
      </c>
      <c r="J89" s="51">
        <f t="shared" si="3"/>
        <v>26.763134748539191</v>
      </c>
    </row>
    <row r="90" spans="2:13" x14ac:dyDescent="0.25">
      <c r="B90" s="50" t="s">
        <v>82</v>
      </c>
      <c r="C90" s="50" t="s">
        <v>225</v>
      </c>
      <c r="D90" s="53">
        <v>14584</v>
      </c>
      <c r="E90" s="53"/>
      <c r="F90" s="51">
        <f t="shared" si="0"/>
        <v>14584</v>
      </c>
      <c r="G90" s="51"/>
      <c r="H90" s="51">
        <f t="shared" si="2"/>
        <v>6.9656252786020874</v>
      </c>
      <c r="I90" s="51">
        <v>0.69253479544495977</v>
      </c>
      <c r="J90" s="51">
        <f t="shared" si="3"/>
        <v>10.058159278663553</v>
      </c>
    </row>
    <row r="91" spans="2:13" x14ac:dyDescent="0.25">
      <c r="B91" s="50" t="s">
        <v>83</v>
      </c>
      <c r="C91" s="50" t="s">
        <v>226</v>
      </c>
      <c r="D91" s="53">
        <v>18094</v>
      </c>
      <c r="E91" s="53">
        <v>16180</v>
      </c>
      <c r="F91" s="51">
        <f t="shared" si="0"/>
        <v>17137</v>
      </c>
      <c r="G91" s="51">
        <f t="shared" si="1"/>
        <v>1353.402379191052</v>
      </c>
      <c r="H91" s="51">
        <f t="shared" si="2"/>
        <v>10.217150426022391</v>
      </c>
      <c r="I91" s="51">
        <v>0.78532264867144652</v>
      </c>
      <c r="J91" s="51">
        <f t="shared" si="3"/>
        <v>13.010130859344303</v>
      </c>
    </row>
    <row r="92" spans="2:13" x14ac:dyDescent="0.25">
      <c r="B92" s="50" t="s">
        <v>84</v>
      </c>
      <c r="C92" s="50" t="s">
        <v>227</v>
      </c>
      <c r="D92" s="53">
        <v>15615</v>
      </c>
      <c r="E92" s="53">
        <v>13971</v>
      </c>
      <c r="F92" s="51">
        <f t="shared" si="0"/>
        <v>14793</v>
      </c>
      <c r="G92" s="51">
        <f t="shared" si="1"/>
        <v>1162.4835482706842</v>
      </c>
      <c r="H92" s="51">
        <f t="shared" si="2"/>
        <v>7.231809671790824</v>
      </c>
      <c r="I92" s="51">
        <v>0.70940531421341191</v>
      </c>
      <c r="J92" s="51">
        <f t="shared" si="3"/>
        <v>10.194185928546997</v>
      </c>
    </row>
    <row r="93" spans="2:13" x14ac:dyDescent="0.25">
      <c r="B93" s="50" t="s">
        <v>85</v>
      </c>
      <c r="C93" s="50" t="s">
        <v>228</v>
      </c>
      <c r="D93" s="53">
        <v>14899</v>
      </c>
      <c r="E93" s="53">
        <v>14495</v>
      </c>
      <c r="F93" s="51">
        <f t="shared" si="0"/>
        <v>14697</v>
      </c>
      <c r="G93" s="51">
        <f t="shared" si="1"/>
        <v>285.67113959936518</v>
      </c>
      <c r="H93" s="51">
        <f t="shared" si="2"/>
        <v>7.1095431562591553</v>
      </c>
      <c r="I93" s="51">
        <v>0.78532264867144652</v>
      </c>
      <c r="J93" s="51">
        <f t="shared" si="3"/>
        <v>9.0530219245383776</v>
      </c>
    </row>
    <row r="94" spans="2:13" x14ac:dyDescent="0.25">
      <c r="B94" s="50" t="s">
        <v>86</v>
      </c>
      <c r="C94" s="50" t="s">
        <v>229</v>
      </c>
      <c r="D94" s="53">
        <v>17689</v>
      </c>
      <c r="E94" s="53">
        <v>13663</v>
      </c>
      <c r="F94" s="51">
        <f t="shared" si="0"/>
        <v>15676</v>
      </c>
      <c r="G94" s="51">
        <f t="shared" si="1"/>
        <v>2846.8119010570404</v>
      </c>
      <c r="H94" s="51">
        <f t="shared" si="2"/>
        <v>8.3564068927748139</v>
      </c>
      <c r="I94" s="51">
        <v>0.70097005482918584</v>
      </c>
      <c r="J94" s="51">
        <f t="shared" si="3"/>
        <v>11.921203816347225</v>
      </c>
    </row>
    <row r="95" spans="2:13" x14ac:dyDescent="0.25">
      <c r="B95" s="49"/>
      <c r="C95" s="49"/>
      <c r="D95" s="49"/>
      <c r="E95" s="55"/>
      <c r="F95" s="55"/>
      <c r="G95" s="49"/>
      <c r="H95" s="49"/>
      <c r="I95" s="49"/>
      <c r="J95" s="49"/>
      <c r="K95" s="49"/>
      <c r="L95" s="49"/>
      <c r="M95" s="49"/>
    </row>
    <row r="96" spans="2:13" x14ac:dyDescent="0.25">
      <c r="B96" s="49"/>
      <c r="C96" s="49"/>
      <c r="D96" s="49"/>
      <c r="E96" s="56"/>
      <c r="F96" s="56"/>
      <c r="G96" s="49"/>
      <c r="H96" s="49"/>
      <c r="I96" s="49"/>
      <c r="J96" s="49"/>
      <c r="K96" s="49"/>
      <c r="L96" s="49"/>
      <c r="M96" s="49"/>
    </row>
    <row r="97" spans="2:13" x14ac:dyDescent="0.25"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2:13" x14ac:dyDescent="0.25"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2:13" x14ac:dyDescent="0.25"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</row>
    <row r="100" spans="2:13" x14ac:dyDescent="0.25"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</row>
    <row r="101" spans="2:13" x14ac:dyDescent="0.25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</row>
    <row r="102" spans="2:13" x14ac:dyDescent="0.25"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</row>
    <row r="103" spans="2:13" x14ac:dyDescent="0.25"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</row>
    <row r="104" spans="2:13" x14ac:dyDescent="0.25"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</row>
    <row r="105" spans="2:13" x14ac:dyDescent="0.25"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84"/>
  <sheetViews>
    <sheetView zoomScaleNormal="100" workbookViewId="0">
      <selection activeCell="I45" sqref="I45"/>
    </sheetView>
  </sheetViews>
  <sheetFormatPr baseColWidth="10" defaultColWidth="9.109375" defaultRowHeight="13.2" x14ac:dyDescent="0.25"/>
  <cols>
    <col min="1" max="1" width="20.6640625" style="22" customWidth="1"/>
    <col min="2" max="2" width="12.6640625" style="22" customWidth="1"/>
    <col min="3" max="3" width="9.109375" style="22"/>
    <col min="4" max="4" width="12.6640625" style="22" bestFit="1" customWidth="1"/>
    <col min="5" max="8" width="9.109375" style="22"/>
    <col min="9" max="9" width="17.109375" style="22" customWidth="1"/>
    <col min="10" max="10" width="9.109375" style="22"/>
    <col min="11" max="11" width="16.77734375" style="22" customWidth="1"/>
    <col min="12" max="12" width="16.44140625" style="22" customWidth="1"/>
    <col min="13" max="13" width="27.44140625" style="22" customWidth="1"/>
    <col min="14" max="17" width="9.109375" style="22"/>
    <col min="18" max="18" width="12.33203125" style="22" bestFit="1" customWidth="1"/>
    <col min="19" max="16384" width="9.109375" style="22"/>
  </cols>
  <sheetData>
    <row r="2" spans="1:27" x14ac:dyDescent="0.25">
      <c r="A2" s="22" t="s">
        <v>0</v>
      </c>
      <c r="B2" s="22" t="s">
        <v>1</v>
      </c>
    </row>
    <row r="4" spans="1:27" x14ac:dyDescent="0.25">
      <c r="A4" s="22" t="s">
        <v>2</v>
      </c>
      <c r="B4" s="22" t="s">
        <v>40</v>
      </c>
    </row>
    <row r="5" spans="1:27" x14ac:dyDescent="0.25">
      <c r="A5" s="22" t="s">
        <v>4</v>
      </c>
      <c r="B5" s="22" t="s">
        <v>5</v>
      </c>
      <c r="AA5" s="22" t="s">
        <v>134</v>
      </c>
    </row>
    <row r="6" spans="1:27" x14ac:dyDescent="0.25">
      <c r="A6" s="22" t="s">
        <v>6</v>
      </c>
      <c r="B6" s="22" t="s">
        <v>7</v>
      </c>
      <c r="Y6" s="22" t="s">
        <v>91</v>
      </c>
      <c r="Z6" s="22">
        <v>21718</v>
      </c>
      <c r="AA6" s="22">
        <f>(C47-R$26)/R$25</f>
        <v>16.05155571404919</v>
      </c>
    </row>
    <row r="7" spans="1:27" x14ac:dyDescent="0.25">
      <c r="A7" s="22" t="s">
        <v>8</v>
      </c>
      <c r="B7" s="23">
        <v>45434</v>
      </c>
      <c r="Y7" s="22" t="s">
        <v>92</v>
      </c>
      <c r="Z7" s="22">
        <v>18175.5</v>
      </c>
      <c r="AA7" s="22">
        <f t="shared" ref="AA7:AA13" si="0">(Z7-R$26)/R$25</f>
        <v>11.53979392997695</v>
      </c>
    </row>
    <row r="8" spans="1:27" x14ac:dyDescent="0.25">
      <c r="A8" s="22" t="s">
        <v>9</v>
      </c>
      <c r="B8" s="24">
        <v>0.39324074074074072</v>
      </c>
      <c r="Y8" s="22" t="s">
        <v>93</v>
      </c>
      <c r="Z8" s="22">
        <v>20898.5</v>
      </c>
      <c r="AA8" s="22">
        <f t="shared" si="0"/>
        <v>15.007832698651249</v>
      </c>
    </row>
    <row r="9" spans="1:27" x14ac:dyDescent="0.25">
      <c r="A9" s="22" t="s">
        <v>10</v>
      </c>
      <c r="B9" s="22" t="s">
        <v>11</v>
      </c>
      <c r="Y9" s="22" t="s">
        <v>94</v>
      </c>
      <c r="Z9" s="22">
        <v>19645</v>
      </c>
      <c r="AA9" s="22">
        <f t="shared" si="0"/>
        <v>13.411363144287225</v>
      </c>
    </row>
    <row r="10" spans="1:27" x14ac:dyDescent="0.25">
      <c r="A10" s="22" t="s">
        <v>12</v>
      </c>
      <c r="B10" s="22" t="s">
        <v>131</v>
      </c>
      <c r="Y10" s="22" t="s">
        <v>95</v>
      </c>
      <c r="Z10" s="22">
        <v>25008.5</v>
      </c>
      <c r="AA10" s="22">
        <f t="shared" si="0"/>
        <v>20.242367894850798</v>
      </c>
    </row>
    <row r="11" spans="1:27" x14ac:dyDescent="0.25">
      <c r="A11" s="22" t="s">
        <v>14</v>
      </c>
      <c r="B11" s="22" t="s">
        <v>15</v>
      </c>
      <c r="Y11" s="22" t="s">
        <v>96</v>
      </c>
      <c r="Z11" s="22">
        <v>21465</v>
      </c>
      <c r="AA11" s="22">
        <f t="shared" si="0"/>
        <v>15.729332501241771</v>
      </c>
    </row>
    <row r="12" spans="1:27" x14ac:dyDescent="0.25">
      <c r="Y12" s="22" t="s">
        <v>97</v>
      </c>
      <c r="Z12" s="22">
        <v>21999</v>
      </c>
      <c r="AA12" s="22">
        <f t="shared" si="0"/>
        <v>16.409439993886675</v>
      </c>
    </row>
    <row r="13" spans="1:27" x14ac:dyDescent="0.25">
      <c r="A13" s="25" t="s">
        <v>16</v>
      </c>
      <c r="B13" s="26"/>
      <c r="Y13" s="22" t="s">
        <v>98</v>
      </c>
      <c r="Z13" s="22">
        <v>17960</v>
      </c>
      <c r="AA13" s="22">
        <f t="shared" si="0"/>
        <v>11.265331074799089</v>
      </c>
    </row>
    <row r="14" spans="1:27" x14ac:dyDescent="0.25">
      <c r="A14" s="22" t="s">
        <v>17</v>
      </c>
      <c r="B14" s="22" t="s">
        <v>18</v>
      </c>
    </row>
    <row r="15" spans="1:27" x14ac:dyDescent="0.25">
      <c r="A15" s="22" t="s">
        <v>19</v>
      </c>
    </row>
    <row r="16" spans="1:27" x14ac:dyDescent="0.25">
      <c r="A16" s="22" t="s">
        <v>20</v>
      </c>
      <c r="B16" s="22" t="s">
        <v>21</v>
      </c>
    </row>
    <row r="17" spans="1:24" x14ac:dyDescent="0.25">
      <c r="B17" s="22" t="s">
        <v>22</v>
      </c>
    </row>
    <row r="18" spans="1:24" x14ac:dyDescent="0.25">
      <c r="B18" s="22" t="s">
        <v>23</v>
      </c>
    </row>
    <row r="19" spans="1:24" x14ac:dyDescent="0.25">
      <c r="B19" s="22" t="s">
        <v>24</v>
      </c>
    </row>
    <row r="20" spans="1:24" x14ac:dyDescent="0.25">
      <c r="B20" s="22" t="s">
        <v>25</v>
      </c>
    </row>
    <row r="21" spans="1:24" x14ac:dyDescent="0.25">
      <c r="B21" s="22" t="s">
        <v>26</v>
      </c>
    </row>
    <row r="22" spans="1:24" x14ac:dyDescent="0.25">
      <c r="B22" s="22" t="s">
        <v>27</v>
      </c>
    </row>
    <row r="23" spans="1:24" x14ac:dyDescent="0.25">
      <c r="B23" s="22" t="s">
        <v>28</v>
      </c>
    </row>
    <row r="25" spans="1:24" x14ac:dyDescent="0.25">
      <c r="A25" s="25" t="s">
        <v>29</v>
      </c>
      <c r="B25" s="26"/>
      <c r="R25" s="22">
        <v>785.17</v>
      </c>
    </row>
    <row r="26" spans="1:24" x14ac:dyDescent="0.25">
      <c r="A26" s="22" t="s">
        <v>30</v>
      </c>
      <c r="B26" s="22">
        <v>18.8</v>
      </c>
      <c r="R26" s="22">
        <v>9114.7999999999993</v>
      </c>
    </row>
    <row r="28" spans="1:24" x14ac:dyDescent="0.25">
      <c r="B28" s="27"/>
      <c r="C28" s="28">
        <v>1</v>
      </c>
      <c r="D28" s="28">
        <v>2</v>
      </c>
      <c r="E28" s="28">
        <v>3</v>
      </c>
      <c r="F28" s="28">
        <v>4</v>
      </c>
      <c r="G28" s="28">
        <v>5</v>
      </c>
      <c r="H28" s="28">
        <v>6</v>
      </c>
      <c r="I28" s="28">
        <v>7</v>
      </c>
      <c r="J28" s="28">
        <v>8</v>
      </c>
      <c r="K28" s="28">
        <v>9</v>
      </c>
      <c r="L28" s="28">
        <v>10</v>
      </c>
      <c r="M28" s="28">
        <v>11</v>
      </c>
      <c r="N28" s="28">
        <v>12</v>
      </c>
      <c r="Q28" s="22" t="s">
        <v>132</v>
      </c>
      <c r="U28" s="22" t="s">
        <v>133</v>
      </c>
    </row>
    <row r="29" spans="1:24" x14ac:dyDescent="0.25">
      <c r="B29" s="28" t="s">
        <v>31</v>
      </c>
      <c r="C29" s="37">
        <v>20984</v>
      </c>
      <c r="D29" s="29">
        <v>22452</v>
      </c>
      <c r="E29" s="37">
        <v>20600</v>
      </c>
      <c r="F29" s="17">
        <v>20429</v>
      </c>
      <c r="G29" s="41">
        <v>15947</v>
      </c>
      <c r="H29" s="39">
        <v>16705</v>
      </c>
      <c r="I29" s="42">
        <v>19084</v>
      </c>
      <c r="J29" s="42">
        <v>18741</v>
      </c>
      <c r="K29" s="39">
        <v>17549</v>
      </c>
      <c r="L29" s="41">
        <v>14482</v>
      </c>
      <c r="M29" s="39">
        <v>16688</v>
      </c>
      <c r="N29" s="39">
        <v>17697</v>
      </c>
      <c r="O29" s="35">
        <v>360.46</v>
      </c>
      <c r="Q29" s="22">
        <v>0</v>
      </c>
      <c r="R29" s="22">
        <f>AVERAGE(K33:L33)</f>
        <v>8806.5</v>
      </c>
      <c r="S29" s="22">
        <f>_xlfn.STDEV.S(K33:L33)</f>
        <v>695.08596590637626</v>
      </c>
    </row>
    <row r="30" spans="1:24" x14ac:dyDescent="0.25">
      <c r="B30" s="28" t="s">
        <v>32</v>
      </c>
      <c r="C30" s="39">
        <v>17348</v>
      </c>
      <c r="D30" s="42">
        <v>19003</v>
      </c>
      <c r="E30" s="39">
        <v>17761</v>
      </c>
      <c r="F30" s="17">
        <v>19722</v>
      </c>
      <c r="G30" s="39">
        <v>17571</v>
      </c>
      <c r="H30" s="42">
        <v>19050</v>
      </c>
      <c r="I30" s="33">
        <v>26882</v>
      </c>
      <c r="J30" s="42">
        <v>19773</v>
      </c>
      <c r="K30" s="39">
        <v>16172</v>
      </c>
      <c r="L30" s="40">
        <v>13972</v>
      </c>
      <c r="M30" s="39">
        <v>17577</v>
      </c>
      <c r="N30" s="39">
        <v>16903</v>
      </c>
      <c r="O30" s="35">
        <v>360.46</v>
      </c>
      <c r="Q30" s="22">
        <v>2</v>
      </c>
      <c r="R30" s="22">
        <f>AVERAGE(K34:L34)</f>
        <v>11127</v>
      </c>
      <c r="S30" s="22">
        <f>_xlfn.STDEV.S(K34:L34)</f>
        <v>1138.4419177103416</v>
      </c>
      <c r="U30" s="44"/>
      <c r="V30" s="44"/>
      <c r="W30" s="44"/>
      <c r="X30" s="44"/>
    </row>
    <row r="31" spans="1:24" x14ac:dyDescent="0.25">
      <c r="B31" s="28" t="s">
        <v>33</v>
      </c>
      <c r="C31" s="37">
        <v>21283</v>
      </c>
      <c r="D31" s="37">
        <v>20514</v>
      </c>
      <c r="E31" s="37">
        <v>20067</v>
      </c>
      <c r="F31" s="18">
        <v>24500</v>
      </c>
      <c r="G31" s="29">
        <v>22294</v>
      </c>
      <c r="H31" s="30">
        <v>24300</v>
      </c>
      <c r="I31" s="42">
        <v>19298</v>
      </c>
      <c r="J31" s="42">
        <v>18532</v>
      </c>
      <c r="K31" s="41">
        <v>14706</v>
      </c>
      <c r="L31" s="41">
        <v>14540</v>
      </c>
      <c r="M31" s="37">
        <v>20315</v>
      </c>
      <c r="N31" s="37">
        <v>20345</v>
      </c>
      <c r="O31" s="35">
        <v>360.46</v>
      </c>
      <c r="Q31" s="22">
        <v>4</v>
      </c>
      <c r="R31" s="22">
        <f>AVERAGE(K35:L35)</f>
        <v>13284</v>
      </c>
      <c r="S31" s="22">
        <f>_xlfn.STDEV.S(K35:L35)</f>
        <v>502.04581464244876</v>
      </c>
      <c r="U31" s="44">
        <v>100</v>
      </c>
      <c r="V31" s="44"/>
      <c r="W31" s="44"/>
      <c r="X31" s="44"/>
    </row>
    <row r="32" spans="1:24" x14ac:dyDescent="0.25">
      <c r="B32" s="28" t="s">
        <v>34</v>
      </c>
      <c r="C32" s="37">
        <v>20267</v>
      </c>
      <c r="D32" s="42">
        <v>19023</v>
      </c>
      <c r="E32" s="41">
        <v>15003</v>
      </c>
      <c r="F32" s="19">
        <v>24321</v>
      </c>
      <c r="G32" s="30">
        <v>24004</v>
      </c>
      <c r="H32" s="29">
        <v>23038</v>
      </c>
      <c r="I32" s="37">
        <v>20236</v>
      </c>
      <c r="J32" s="41">
        <v>15941</v>
      </c>
      <c r="K32" s="42">
        <v>19301</v>
      </c>
      <c r="L32" s="39">
        <v>17832</v>
      </c>
      <c r="M32" s="29">
        <v>22036</v>
      </c>
      <c r="N32" s="30">
        <v>24361</v>
      </c>
      <c r="O32" s="35">
        <v>360.46</v>
      </c>
      <c r="Q32" s="22">
        <v>8</v>
      </c>
      <c r="R32" s="22">
        <f>AVERAGE(K36:L36)</f>
        <v>15767.5</v>
      </c>
      <c r="S32" s="22">
        <f>_xlfn.STDEV.S(K36:L36)</f>
        <v>1612.9105678865149</v>
      </c>
      <c r="U32" s="44">
        <v>10</v>
      </c>
      <c r="V32" s="44"/>
      <c r="W32" s="44"/>
      <c r="X32" s="44"/>
    </row>
    <row r="33" spans="2:24" x14ac:dyDescent="0.25">
      <c r="B33" s="28" t="s">
        <v>35</v>
      </c>
      <c r="C33" s="30">
        <v>23719</v>
      </c>
      <c r="D33" s="33">
        <v>26298</v>
      </c>
      <c r="E33" s="42">
        <v>19687</v>
      </c>
      <c r="F33" s="17">
        <v>21342</v>
      </c>
      <c r="G33" s="33">
        <v>26350</v>
      </c>
      <c r="H33" s="30">
        <v>24948</v>
      </c>
      <c r="I33" s="41">
        <v>14849</v>
      </c>
      <c r="J33" s="39">
        <v>17231</v>
      </c>
      <c r="K33" s="38">
        <v>8315</v>
      </c>
      <c r="L33" s="38">
        <v>9298</v>
      </c>
      <c r="M33" s="30">
        <v>25581</v>
      </c>
      <c r="N33" s="33">
        <v>25975</v>
      </c>
      <c r="O33" s="35">
        <v>360.46</v>
      </c>
      <c r="Q33" s="22">
        <v>10</v>
      </c>
      <c r="R33" s="22">
        <f t="shared" ref="R33:R36" si="1">AVERAGE(M29:N29)</f>
        <v>17192.5</v>
      </c>
      <c r="S33" s="22">
        <f t="shared" ref="S33:S36" si="2">_xlfn.STDEV.S(M29:N29)</f>
        <v>713.47074221722642</v>
      </c>
      <c r="U33" s="44"/>
      <c r="V33" s="44">
        <v>10</v>
      </c>
      <c r="W33" s="44"/>
      <c r="X33" s="44"/>
    </row>
    <row r="34" spans="2:24" x14ac:dyDescent="0.25">
      <c r="B34" s="28" t="s">
        <v>36</v>
      </c>
      <c r="C34" s="29">
        <v>22130</v>
      </c>
      <c r="D34" s="37">
        <v>20800</v>
      </c>
      <c r="E34" s="42">
        <v>18624</v>
      </c>
      <c r="F34" s="17">
        <v>20561</v>
      </c>
      <c r="G34" s="39">
        <v>16468</v>
      </c>
      <c r="H34" s="31">
        <v>28636</v>
      </c>
      <c r="I34" s="30">
        <v>25367</v>
      </c>
      <c r="J34" s="41">
        <v>14597</v>
      </c>
      <c r="K34" s="43">
        <v>10322</v>
      </c>
      <c r="L34" s="43">
        <v>11932</v>
      </c>
      <c r="M34" s="31">
        <v>27614</v>
      </c>
      <c r="N34" s="34">
        <v>29573</v>
      </c>
      <c r="O34" s="35">
        <v>360.46</v>
      </c>
      <c r="Q34" s="22">
        <v>11.785714285714286</v>
      </c>
      <c r="R34" s="22">
        <f t="shared" si="1"/>
        <v>17240</v>
      </c>
      <c r="S34" s="22">
        <f t="shared" si="2"/>
        <v>476.58997051973301</v>
      </c>
      <c r="U34" s="44">
        <v>1.2</v>
      </c>
      <c r="V34" s="44">
        <f t="shared" ref="V34:V36" si="3">U34*U$32/V$33</f>
        <v>1.2</v>
      </c>
      <c r="W34" s="44">
        <f>((V34*V$33)+(U34*U$31))/(U34+V$33)</f>
        <v>11.785714285714286</v>
      </c>
      <c r="X34" s="44"/>
    </row>
    <row r="35" spans="2:24" x14ac:dyDescent="0.25">
      <c r="B35" s="28" t="s">
        <v>37</v>
      </c>
      <c r="C35" s="29">
        <v>23505</v>
      </c>
      <c r="D35" s="37">
        <v>20493</v>
      </c>
      <c r="E35" s="39">
        <v>17011</v>
      </c>
      <c r="F35" s="14">
        <v>17358</v>
      </c>
      <c r="G35" s="42">
        <v>18178</v>
      </c>
      <c r="H35" s="39">
        <v>16568</v>
      </c>
      <c r="I35" s="42">
        <v>18115</v>
      </c>
      <c r="J35" s="38">
        <v>8773</v>
      </c>
      <c r="K35" s="40">
        <v>13639</v>
      </c>
      <c r="L35" s="40">
        <v>12929</v>
      </c>
      <c r="M35" s="32">
        <v>31877</v>
      </c>
      <c r="N35" s="32">
        <v>31826</v>
      </c>
      <c r="O35" s="35">
        <v>360.46</v>
      </c>
      <c r="Q35" s="22">
        <v>15.172413793103448</v>
      </c>
      <c r="R35" s="22">
        <f t="shared" si="1"/>
        <v>20330</v>
      </c>
      <c r="S35" s="22">
        <f t="shared" si="2"/>
        <v>21.213203435596427</v>
      </c>
      <c r="U35" s="44">
        <v>1.6</v>
      </c>
      <c r="V35" s="44">
        <f t="shared" si="3"/>
        <v>1.6</v>
      </c>
      <c r="W35" s="44">
        <f t="shared" ref="W35:W36" si="4">((V35*V$33)+(U35*U$31))/(U35+V$33)</f>
        <v>15.172413793103448</v>
      </c>
      <c r="X35" s="44"/>
    </row>
    <row r="36" spans="2:24" x14ac:dyDescent="0.25">
      <c r="B36" s="28" t="s">
        <v>38</v>
      </c>
      <c r="C36" s="39">
        <v>17919</v>
      </c>
      <c r="D36" s="42">
        <v>18001</v>
      </c>
      <c r="E36" s="39">
        <v>16690</v>
      </c>
      <c r="F36" s="19">
        <v>23627</v>
      </c>
      <c r="G36" s="37">
        <v>21199</v>
      </c>
      <c r="H36" s="37">
        <v>20095</v>
      </c>
      <c r="I36" s="29">
        <v>23204</v>
      </c>
      <c r="J36" s="38">
        <v>8784</v>
      </c>
      <c r="K36" s="41">
        <v>14627</v>
      </c>
      <c r="L36" s="39">
        <v>16908</v>
      </c>
      <c r="M36" s="36">
        <v>34566</v>
      </c>
      <c r="N36" s="36">
        <v>35209</v>
      </c>
      <c r="O36" s="35">
        <v>360.46</v>
      </c>
      <c r="Q36" s="22">
        <v>18.333333333333332</v>
      </c>
      <c r="R36" s="22">
        <f t="shared" si="1"/>
        <v>23198.5</v>
      </c>
      <c r="S36" s="22">
        <f t="shared" si="2"/>
        <v>1644.023266258723</v>
      </c>
      <c r="U36" s="44">
        <v>2</v>
      </c>
      <c r="V36" s="44">
        <f t="shared" si="3"/>
        <v>2</v>
      </c>
      <c r="W36" s="44">
        <f t="shared" si="4"/>
        <v>18.333333333333332</v>
      </c>
      <c r="X36" s="44"/>
    </row>
    <row r="37" spans="2:24" x14ac:dyDescent="0.25">
      <c r="Q37" s="22">
        <v>22</v>
      </c>
      <c r="R37" s="22">
        <f>AVERAGE(M33:N33)</f>
        <v>25778</v>
      </c>
      <c r="S37" s="22">
        <f>_xlfn.STDEV.S(M33:N33)</f>
        <v>278.6000717874997</v>
      </c>
      <c r="U37" s="44">
        <v>2.5</v>
      </c>
      <c r="V37" s="44">
        <f>U37*U$32/V$33</f>
        <v>2.5</v>
      </c>
      <c r="W37" s="44">
        <f>((V37*V$33)+(U37*U$31))/(U37+V$33)</f>
        <v>22</v>
      </c>
      <c r="X37" s="44"/>
    </row>
    <row r="38" spans="2:24" x14ac:dyDescent="0.25">
      <c r="Q38" s="22">
        <v>25.384615384615383</v>
      </c>
      <c r="R38" s="22">
        <f>AVERAGE(M34:N34)</f>
        <v>28593.5</v>
      </c>
      <c r="S38" s="22">
        <f>_xlfn.STDEV.S(M34:N34)</f>
        <v>1385.2221843444465</v>
      </c>
      <c r="U38" s="44">
        <v>3</v>
      </c>
      <c r="V38" s="44">
        <f>U38*U$32/V$33</f>
        <v>3</v>
      </c>
      <c r="W38" s="44">
        <f>((V38*V$33)+(U38*U$31))/(U38+V$33)</f>
        <v>25.384615384615383</v>
      </c>
      <c r="X38" s="44"/>
    </row>
    <row r="39" spans="2:24" x14ac:dyDescent="0.25">
      <c r="Q39" s="22">
        <v>28.518518518518519</v>
      </c>
      <c r="R39" s="22">
        <f>AVERAGE(M35:N35)</f>
        <v>31851.5</v>
      </c>
      <c r="S39" s="22">
        <f>_xlfn.STDEV.S(M35:N35)</f>
        <v>36.062445840513924</v>
      </c>
      <c r="U39" s="44">
        <v>3.5</v>
      </c>
      <c r="V39" s="44">
        <f>U39*U$32/V$33</f>
        <v>3.5</v>
      </c>
      <c r="W39" s="44">
        <f>((V39*V$33)+(U39*U$31))/(U39+V$33)</f>
        <v>28.518518518518519</v>
      </c>
      <c r="X39" s="44"/>
    </row>
    <row r="40" spans="2:24" x14ac:dyDescent="0.25">
      <c r="Q40" s="22">
        <v>31.428571428571427</v>
      </c>
      <c r="R40" s="22">
        <f>AVERAGE(M36:N36)</f>
        <v>34887.5</v>
      </c>
      <c r="S40" s="22">
        <f>_xlfn.STDEV.S(M36:N36)</f>
        <v>454.66966030295004</v>
      </c>
      <c r="U40" s="44">
        <v>4</v>
      </c>
      <c r="V40" s="44">
        <f>U40*U$32/V$33</f>
        <v>4</v>
      </c>
      <c r="W40" s="44">
        <f>((V40*V$33)+(U40*U$31))/(U40+V$33)</f>
        <v>31.428571428571427</v>
      </c>
      <c r="X40" s="44"/>
    </row>
    <row r="46" spans="2:24" ht="15" customHeight="1" x14ac:dyDescent="0.25">
      <c r="B46" s="46" t="s">
        <v>236</v>
      </c>
      <c r="C46" s="46" t="s">
        <v>237</v>
      </c>
      <c r="D46" s="47" t="s">
        <v>242</v>
      </c>
      <c r="E46" s="47" t="s">
        <v>137</v>
      </c>
      <c r="F46" s="47" t="s">
        <v>243</v>
      </c>
      <c r="G46" s="47" t="s">
        <v>235</v>
      </c>
    </row>
    <row r="47" spans="2:24" x14ac:dyDescent="0.25">
      <c r="B47" s="51" t="s">
        <v>91</v>
      </c>
      <c r="C47" s="51">
        <v>21718</v>
      </c>
      <c r="D47" s="51">
        <f t="shared" ref="D47:D82" si="5">(C47-R$26)/R$25</f>
        <v>16.05155571404919</v>
      </c>
      <c r="E47" s="51">
        <v>0.69675242513707281</v>
      </c>
      <c r="F47" s="51">
        <f>D47/E47</f>
        <v>23.037674696132349</v>
      </c>
      <c r="G47" s="50" t="s">
        <v>142</v>
      </c>
    </row>
    <row r="48" spans="2:24" x14ac:dyDescent="0.25">
      <c r="B48" s="51" t="s">
        <v>92</v>
      </c>
      <c r="C48" s="51">
        <v>18175.5</v>
      </c>
      <c r="D48" s="51">
        <f t="shared" si="5"/>
        <v>11.53979392997695</v>
      </c>
      <c r="E48" s="51">
        <v>0.50695908899198638</v>
      </c>
      <c r="F48" s="51">
        <f t="shared" ref="F48:F82" si="6">D48/E48</f>
        <v>22.762771554056037</v>
      </c>
      <c r="G48" s="50" t="s">
        <v>143</v>
      </c>
    </row>
    <row r="49" spans="2:10" x14ac:dyDescent="0.25">
      <c r="B49" s="51" t="s">
        <v>93</v>
      </c>
      <c r="C49" s="51">
        <v>20898.5</v>
      </c>
      <c r="D49" s="51">
        <f t="shared" si="5"/>
        <v>15.007832698651249</v>
      </c>
      <c r="E49" s="51">
        <v>0.69675242513707281</v>
      </c>
      <c r="F49" s="51">
        <f t="shared" si="6"/>
        <v>21.539692087471018</v>
      </c>
      <c r="G49" s="50" t="s">
        <v>144</v>
      </c>
      <c r="J49" s="45"/>
    </row>
    <row r="50" spans="2:10" x14ac:dyDescent="0.25">
      <c r="B50" s="51" t="s">
        <v>94</v>
      </c>
      <c r="C50" s="51">
        <v>19645</v>
      </c>
      <c r="D50" s="51">
        <f t="shared" si="5"/>
        <v>13.411363144287225</v>
      </c>
      <c r="E50" s="51">
        <v>0.76845212990299439</v>
      </c>
      <c r="F50" s="51">
        <f t="shared" si="6"/>
        <v>17.452437988531841</v>
      </c>
      <c r="G50" s="50" t="s">
        <v>145</v>
      </c>
      <c r="J50" s="45"/>
    </row>
    <row r="51" spans="2:10" x14ac:dyDescent="0.25">
      <c r="B51" s="51" t="s">
        <v>95</v>
      </c>
      <c r="C51" s="51">
        <v>25008.5</v>
      </c>
      <c r="D51" s="51">
        <f t="shared" si="5"/>
        <v>20.242367894850798</v>
      </c>
      <c r="E51" s="51">
        <v>0.74314635175031618</v>
      </c>
      <c r="F51" s="51">
        <f t="shared" si="6"/>
        <v>27.238736821050654</v>
      </c>
      <c r="G51" s="50" t="s">
        <v>146</v>
      </c>
      <c r="J51" s="45"/>
    </row>
    <row r="52" spans="2:10" x14ac:dyDescent="0.25">
      <c r="B52" s="51" t="s">
        <v>96</v>
      </c>
      <c r="C52" s="51">
        <v>21465</v>
      </c>
      <c r="D52" s="51">
        <f t="shared" si="5"/>
        <v>15.729332501241771</v>
      </c>
      <c r="E52" s="51">
        <v>0.75158161113454225</v>
      </c>
      <c r="F52" s="51">
        <f t="shared" si="6"/>
        <v>20.928309405412033</v>
      </c>
      <c r="G52" s="50" t="s">
        <v>147</v>
      </c>
      <c r="J52" s="45"/>
    </row>
    <row r="53" spans="2:10" x14ac:dyDescent="0.25">
      <c r="B53" s="51" t="s">
        <v>97</v>
      </c>
      <c r="C53" s="51">
        <v>21999</v>
      </c>
      <c r="D53" s="51">
        <f t="shared" si="5"/>
        <v>16.409439993886675</v>
      </c>
      <c r="E53" s="51">
        <v>0.72205820328975101</v>
      </c>
      <c r="F53" s="51">
        <f t="shared" si="6"/>
        <v>22.725924197140955</v>
      </c>
      <c r="G53" s="50" t="s">
        <v>148</v>
      </c>
      <c r="J53" s="45"/>
    </row>
    <row r="54" spans="2:10" x14ac:dyDescent="0.25">
      <c r="B54" s="51" t="s">
        <v>98</v>
      </c>
      <c r="C54" s="51">
        <v>17960</v>
      </c>
      <c r="D54" s="51">
        <f t="shared" si="5"/>
        <v>11.265331074799089</v>
      </c>
      <c r="E54" s="51">
        <v>0.6081822016026992</v>
      </c>
      <c r="F54" s="51">
        <f t="shared" si="6"/>
        <v>18.522954215220974</v>
      </c>
      <c r="G54" s="50" t="s">
        <v>149</v>
      </c>
      <c r="J54" s="45"/>
    </row>
    <row r="55" spans="2:10" x14ac:dyDescent="0.25">
      <c r="B55" s="51" t="s">
        <v>99</v>
      </c>
      <c r="C55" s="51">
        <v>20514.5</v>
      </c>
      <c r="D55" s="51">
        <f t="shared" si="5"/>
        <v>14.518766636524576</v>
      </c>
      <c r="E55" s="51">
        <v>0.80641079713201169</v>
      </c>
      <c r="F55" s="51">
        <f t="shared" si="6"/>
        <v>18.004181848953859</v>
      </c>
      <c r="G55" s="50" t="s">
        <v>150</v>
      </c>
      <c r="J55" s="45"/>
    </row>
    <row r="56" spans="2:10" x14ac:dyDescent="0.25">
      <c r="B56" s="51" t="s">
        <v>100</v>
      </c>
      <c r="C56" s="51">
        <v>18741.5</v>
      </c>
      <c r="D56" s="51">
        <f t="shared" si="5"/>
        <v>12.260656927799078</v>
      </c>
      <c r="E56" s="51">
        <v>0.55335301560522976</v>
      </c>
      <c r="F56" s="51">
        <f t="shared" si="6"/>
        <v>22.15702559131983</v>
      </c>
      <c r="G56" s="50" t="s">
        <v>151</v>
      </c>
      <c r="J56" s="45"/>
    </row>
    <row r="57" spans="2:10" x14ac:dyDescent="0.25">
      <c r="B57" s="51" t="s">
        <v>101</v>
      </c>
      <c r="C57" s="51">
        <v>22283.5</v>
      </c>
      <c r="D57" s="51">
        <f t="shared" si="5"/>
        <v>16.771781907102923</v>
      </c>
      <c r="E57" s="51">
        <v>0.8317165752846899</v>
      </c>
      <c r="F57" s="51">
        <f t="shared" si="6"/>
        <v>20.165261106359551</v>
      </c>
      <c r="G57" s="50" t="s">
        <v>152</v>
      </c>
      <c r="J57" s="45"/>
    </row>
    <row r="58" spans="2:10" x14ac:dyDescent="0.25">
      <c r="B58" s="51" t="s">
        <v>102</v>
      </c>
      <c r="C58" s="51">
        <v>19662</v>
      </c>
      <c r="D58" s="51">
        <f t="shared" si="5"/>
        <v>13.433014506412626</v>
      </c>
      <c r="E58" s="51">
        <v>0.78532264867144652</v>
      </c>
      <c r="F58" s="51">
        <f t="shared" si="6"/>
        <v>17.105089900485684</v>
      </c>
      <c r="G58" s="50" t="s">
        <v>154</v>
      </c>
      <c r="J58" s="45"/>
    </row>
    <row r="59" spans="2:10" x14ac:dyDescent="0.25">
      <c r="B59" s="51" t="s">
        <v>103</v>
      </c>
      <c r="C59" s="51">
        <v>20514.5</v>
      </c>
      <c r="D59" s="51">
        <f t="shared" si="5"/>
        <v>14.518766636524576</v>
      </c>
      <c r="E59" s="51">
        <v>0.8696752425137072</v>
      </c>
      <c r="F59" s="51">
        <f t="shared" si="6"/>
        <v>16.694469299320939</v>
      </c>
      <c r="G59" s="50" t="s">
        <v>155</v>
      </c>
      <c r="J59" s="45"/>
    </row>
    <row r="60" spans="2:10" x14ac:dyDescent="0.25">
      <c r="B60" s="51" t="s">
        <v>104</v>
      </c>
      <c r="C60" s="51">
        <v>19592.5</v>
      </c>
      <c r="D60" s="51">
        <f t="shared" si="5"/>
        <v>13.344498643605846</v>
      </c>
      <c r="E60" s="51">
        <v>0.87389287220582024</v>
      </c>
      <c r="F60" s="51">
        <f t="shared" si="6"/>
        <v>15.270176777987192</v>
      </c>
      <c r="G60" s="50" t="s">
        <v>156</v>
      </c>
      <c r="J60" s="45"/>
    </row>
    <row r="61" spans="2:10" x14ac:dyDescent="0.25">
      <c r="B61" s="51" t="s">
        <v>105</v>
      </c>
      <c r="C61" s="51">
        <v>17184.5</v>
      </c>
      <c r="D61" s="51">
        <f t="shared" si="5"/>
        <v>10.277646879019832</v>
      </c>
      <c r="E61" s="51">
        <v>0.67988190636862067</v>
      </c>
      <c r="F61" s="51">
        <f t="shared" si="6"/>
        <v>15.116811879749397</v>
      </c>
      <c r="G61" s="50" t="s">
        <v>157</v>
      </c>
      <c r="J61" s="45"/>
    </row>
    <row r="62" spans="2:10" x14ac:dyDescent="0.25">
      <c r="B62" s="51" t="s">
        <v>106</v>
      </c>
      <c r="C62" s="51">
        <v>20158.5</v>
      </c>
      <c r="D62" s="51">
        <f t="shared" si="5"/>
        <v>14.065361641427973</v>
      </c>
      <c r="E62" s="51">
        <v>0.76423450021088135</v>
      </c>
      <c r="F62" s="51">
        <f t="shared" si="6"/>
        <v>18.404510183126781</v>
      </c>
      <c r="G62" s="50" t="s">
        <v>158</v>
      </c>
      <c r="J62" s="45"/>
    </row>
    <row r="63" spans="2:10" x14ac:dyDescent="0.25">
      <c r="B63" s="51" t="s">
        <v>107</v>
      </c>
      <c r="C63" s="51">
        <v>16326</v>
      </c>
      <c r="D63" s="51">
        <f t="shared" si="5"/>
        <v>9.1842530916871521</v>
      </c>
      <c r="E63" s="51">
        <v>0.86123998312948113</v>
      </c>
      <c r="F63" s="51">
        <f t="shared" si="6"/>
        <v>10.66398828618523</v>
      </c>
      <c r="G63" s="50" t="s">
        <v>159</v>
      </c>
      <c r="J63" s="45"/>
    </row>
    <row r="64" spans="2:10" x14ac:dyDescent="0.25">
      <c r="B64" s="51" t="s">
        <v>108</v>
      </c>
      <c r="C64" s="51">
        <v>18310.5</v>
      </c>
      <c r="D64" s="51">
        <f t="shared" si="5"/>
        <v>11.711731217443358</v>
      </c>
      <c r="E64" s="51">
        <v>0.57865879375790796</v>
      </c>
      <c r="F64" s="51">
        <f t="shared" si="6"/>
        <v>20.239442213234845</v>
      </c>
      <c r="G64" s="50" t="s">
        <v>160</v>
      </c>
      <c r="J64" s="45"/>
    </row>
    <row r="65" spans="2:10" x14ac:dyDescent="0.25">
      <c r="B65" s="51" t="s">
        <v>109</v>
      </c>
      <c r="C65" s="51">
        <v>23297</v>
      </c>
      <c r="D65" s="51">
        <f t="shared" si="5"/>
        <v>18.062585172637775</v>
      </c>
      <c r="E65" s="51">
        <v>0.71362294390552494</v>
      </c>
      <c r="F65" s="51">
        <f t="shared" si="6"/>
        <v>25.311104872532017</v>
      </c>
      <c r="G65" s="50" t="s">
        <v>161</v>
      </c>
      <c r="J65" s="45"/>
    </row>
    <row r="66" spans="2:10" x14ac:dyDescent="0.25">
      <c r="B66" s="51" t="s">
        <v>110</v>
      </c>
      <c r="C66" s="51">
        <v>23521</v>
      </c>
      <c r="D66" s="51">
        <f t="shared" si="5"/>
        <v>18.347873708878335</v>
      </c>
      <c r="E66" s="51">
        <v>0.86123998312948113</v>
      </c>
      <c r="F66" s="51">
        <f t="shared" si="6"/>
        <v>21.304019864716228</v>
      </c>
      <c r="G66" s="54" t="s">
        <v>176</v>
      </c>
      <c r="J66" s="45"/>
    </row>
    <row r="67" spans="2:10" x14ac:dyDescent="0.25">
      <c r="B67" s="51" t="s">
        <v>111</v>
      </c>
      <c r="C67" s="51">
        <v>25649</v>
      </c>
      <c r="D67" s="51">
        <f t="shared" si="5"/>
        <v>21.058114803163647</v>
      </c>
      <c r="E67" s="51">
        <v>0.69675242513707281</v>
      </c>
      <c r="F67" s="51">
        <f t="shared" si="6"/>
        <v>30.223238618826283</v>
      </c>
      <c r="G67" s="50" t="s">
        <v>162</v>
      </c>
      <c r="J67" s="45"/>
    </row>
    <row r="68" spans="2:10" x14ac:dyDescent="0.25">
      <c r="B68" s="51" t="s">
        <v>112</v>
      </c>
      <c r="C68" s="51">
        <v>22552</v>
      </c>
      <c r="D68" s="51">
        <f t="shared" si="5"/>
        <v>17.113746067730556</v>
      </c>
      <c r="E68" s="51">
        <v>0.86123998312948113</v>
      </c>
      <c r="F68" s="51">
        <f t="shared" si="6"/>
        <v>19.871053832805657</v>
      </c>
      <c r="G68" s="50" t="s">
        <v>163</v>
      </c>
      <c r="J68" s="45"/>
    </row>
    <row r="69" spans="2:10" x14ac:dyDescent="0.25">
      <c r="B69" s="51" t="s">
        <v>113</v>
      </c>
      <c r="C69" s="51">
        <v>17373</v>
      </c>
      <c r="D69" s="51">
        <f t="shared" si="5"/>
        <v>10.51772227670441</v>
      </c>
      <c r="E69" s="51">
        <v>0.80219316743989866</v>
      </c>
      <c r="F69" s="51">
        <f t="shared" si="6"/>
        <v>13.111209000034783</v>
      </c>
      <c r="G69" s="50" t="s">
        <v>164</v>
      </c>
      <c r="J69" s="45"/>
    </row>
    <row r="70" spans="2:10" x14ac:dyDescent="0.25">
      <c r="B70" s="51" t="s">
        <v>114</v>
      </c>
      <c r="C70" s="51">
        <v>20647</v>
      </c>
      <c r="D70" s="51">
        <f t="shared" si="5"/>
        <v>14.687519900149015</v>
      </c>
      <c r="E70" s="51">
        <v>0.73471109236609011</v>
      </c>
      <c r="F70" s="51">
        <f t="shared" si="6"/>
        <v>19.990878118974351</v>
      </c>
      <c r="G70" s="50" t="s">
        <v>165</v>
      </c>
      <c r="J70" s="45"/>
    </row>
    <row r="71" spans="2:10" x14ac:dyDescent="0.25">
      <c r="B71" s="51" t="s">
        <v>115</v>
      </c>
      <c r="C71" s="51">
        <v>18912.5</v>
      </c>
      <c r="D71" s="51">
        <f t="shared" si="5"/>
        <v>12.478444158589861</v>
      </c>
      <c r="E71" s="51">
        <v>0.79797553774778562</v>
      </c>
      <c r="F71" s="51">
        <f t="shared" si="6"/>
        <v>15.637627431298396</v>
      </c>
      <c r="G71" s="50" t="s">
        <v>166</v>
      </c>
      <c r="J71" s="45"/>
    </row>
    <row r="72" spans="2:10" x14ac:dyDescent="0.25">
      <c r="B72" s="51" t="s">
        <v>116</v>
      </c>
      <c r="C72" s="51">
        <v>23327.5</v>
      </c>
      <c r="D72" s="51">
        <f t="shared" si="5"/>
        <v>18.101430263509815</v>
      </c>
      <c r="E72" s="51">
        <v>0.5955293125263601</v>
      </c>
      <c r="F72" s="51">
        <f t="shared" si="6"/>
        <v>30.395531979307208</v>
      </c>
      <c r="G72" s="54" t="s">
        <v>177</v>
      </c>
      <c r="J72" s="45"/>
    </row>
    <row r="73" spans="2:10" x14ac:dyDescent="0.25">
      <c r="B73" s="51" t="s">
        <v>117</v>
      </c>
      <c r="C73" s="51">
        <v>18915</v>
      </c>
      <c r="D73" s="51">
        <f t="shared" si="5"/>
        <v>12.481628182431832</v>
      </c>
      <c r="E73" s="51">
        <v>0.74736398144242921</v>
      </c>
      <c r="F73" s="51">
        <f t="shared" si="6"/>
        <v>16.700869311820473</v>
      </c>
      <c r="G73" s="50" t="s">
        <v>167</v>
      </c>
      <c r="J73" s="45"/>
    </row>
    <row r="74" spans="2:10" x14ac:dyDescent="0.25">
      <c r="B74" s="51" t="s">
        <v>118</v>
      </c>
      <c r="C74" s="51">
        <v>18088.5</v>
      </c>
      <c r="D74" s="51">
        <f t="shared" si="5"/>
        <v>11.428989900276374</v>
      </c>
      <c r="E74" s="51">
        <v>0.71362294390552494</v>
      </c>
      <c r="F74" s="51">
        <f t="shared" si="6"/>
        <v>16.015446249146152</v>
      </c>
      <c r="G74" s="54" t="s">
        <v>178</v>
      </c>
      <c r="J74" s="45"/>
    </row>
    <row r="75" spans="2:10" x14ac:dyDescent="0.25">
      <c r="B75" s="51" t="s">
        <v>119</v>
      </c>
      <c r="C75" s="51">
        <v>16040</v>
      </c>
      <c r="D75" s="51">
        <f t="shared" si="5"/>
        <v>8.820000764165723</v>
      </c>
      <c r="E75" s="51">
        <v>0.73892872205820315</v>
      </c>
      <c r="F75" s="51">
        <f t="shared" si="6"/>
        <v>11.936199664290488</v>
      </c>
      <c r="G75" s="50" t="s">
        <v>168</v>
      </c>
      <c r="J75" s="45"/>
    </row>
    <row r="76" spans="2:10" x14ac:dyDescent="0.25">
      <c r="B76" s="51" t="s">
        <v>120</v>
      </c>
      <c r="C76" s="51">
        <v>19982</v>
      </c>
      <c r="D76" s="51">
        <f t="shared" si="5"/>
        <v>13.840569558184853</v>
      </c>
      <c r="E76" s="51">
        <v>0.72205820328975101</v>
      </c>
      <c r="F76" s="51">
        <f t="shared" si="6"/>
        <v>19.168218704705779</v>
      </c>
      <c r="G76" s="50" t="s">
        <v>169</v>
      </c>
      <c r="J76" s="45"/>
    </row>
    <row r="77" spans="2:10" x14ac:dyDescent="0.25">
      <c r="B77" s="51" t="s">
        <v>121</v>
      </c>
      <c r="C77" s="51">
        <v>13444</v>
      </c>
      <c r="D77" s="51">
        <f t="shared" si="5"/>
        <v>5.5137104066635265</v>
      </c>
      <c r="E77" s="51">
        <v>0.63770560944749055</v>
      </c>
      <c r="F77" s="51">
        <f t="shared" si="6"/>
        <v>8.6461688982799085</v>
      </c>
      <c r="G77" s="50" t="s">
        <v>170</v>
      </c>
      <c r="J77" s="45"/>
    </row>
    <row r="78" spans="2:10" x14ac:dyDescent="0.25">
      <c r="B78" s="51" t="s">
        <v>122</v>
      </c>
      <c r="C78" s="51">
        <v>15994</v>
      </c>
      <c r="D78" s="51">
        <f t="shared" si="5"/>
        <v>8.7614147254734664</v>
      </c>
      <c r="E78" s="51">
        <v>0.8696752425137072</v>
      </c>
      <c r="F78" s="51">
        <f t="shared" si="6"/>
        <v>10.074352237680694</v>
      </c>
      <c r="G78" s="50" t="s">
        <v>171</v>
      </c>
      <c r="J78" s="45"/>
    </row>
    <row r="79" spans="2:10" x14ac:dyDescent="0.25">
      <c r="B79" s="51" t="s">
        <v>123</v>
      </c>
      <c r="C79" s="51">
        <v>16015.5</v>
      </c>
      <c r="D79" s="51">
        <f t="shared" si="5"/>
        <v>8.7887973305144129</v>
      </c>
      <c r="E79" s="51">
        <v>0.76845212990299439</v>
      </c>
      <c r="F79" s="51">
        <f t="shared" si="6"/>
        <v>11.43701343065295</v>
      </c>
      <c r="G79" s="50" t="s">
        <v>172</v>
      </c>
      <c r="J79" s="45"/>
    </row>
    <row r="80" spans="2:10" x14ac:dyDescent="0.25">
      <c r="B80" s="51" t="s">
        <v>124</v>
      </c>
      <c r="C80" s="51">
        <v>15072</v>
      </c>
      <c r="D80" s="51">
        <f t="shared" si="5"/>
        <v>7.5871467325547348</v>
      </c>
      <c r="E80" s="51">
        <v>0.64192323913960359</v>
      </c>
      <c r="F80" s="51">
        <f t="shared" si="6"/>
        <v>11.819398753539602</v>
      </c>
      <c r="G80" s="50" t="s">
        <v>173</v>
      </c>
      <c r="J80" s="45"/>
    </row>
    <row r="81" spans="2:13" x14ac:dyDescent="0.25">
      <c r="B81" s="51" t="s">
        <v>125</v>
      </c>
      <c r="C81" s="51">
        <v>14623</v>
      </c>
      <c r="D81" s="51">
        <f t="shared" si="5"/>
        <v>7.0152960505368274</v>
      </c>
      <c r="E81" s="51">
        <v>0.77266975959510742</v>
      </c>
      <c r="F81" s="51">
        <f t="shared" si="6"/>
        <v>9.0792941789425878</v>
      </c>
      <c r="G81" s="50" t="s">
        <v>174</v>
      </c>
      <c r="J81" s="45"/>
    </row>
    <row r="82" spans="2:13" x14ac:dyDescent="0.25">
      <c r="B82" s="51" t="s">
        <v>126</v>
      </c>
      <c r="C82" s="51">
        <v>18566.5</v>
      </c>
      <c r="D82" s="51">
        <f t="shared" si="5"/>
        <v>12.03777525886114</v>
      </c>
      <c r="E82" s="51">
        <v>0.82749894559257686</v>
      </c>
      <c r="F82" s="51">
        <f t="shared" si="6"/>
        <v>14.547178969806202</v>
      </c>
      <c r="G82" s="50" t="s">
        <v>175</v>
      </c>
      <c r="J82" s="45"/>
    </row>
    <row r="83" spans="2:13" x14ac:dyDescent="0.25">
      <c r="M83" s="45"/>
    </row>
    <row r="84" spans="2:13" x14ac:dyDescent="0.25">
      <c r="M84" s="45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topLeftCell="A56" zoomScale="85" zoomScaleNormal="85" workbookViewId="0">
      <selection activeCell="C1" sqref="C1"/>
    </sheetView>
  </sheetViews>
  <sheetFormatPr baseColWidth="10" defaultRowHeight="13.2" x14ac:dyDescent="0.25"/>
  <cols>
    <col min="3" max="3" width="15.6640625" customWidth="1"/>
  </cols>
  <sheetData>
    <row r="1" spans="1:4" ht="34.799999999999997" customHeight="1" x14ac:dyDescent="0.25">
      <c r="A1" s="46" t="s">
        <v>241</v>
      </c>
      <c r="B1" s="47" t="s">
        <v>235</v>
      </c>
      <c r="C1" s="47" t="s">
        <v>244</v>
      </c>
      <c r="D1" s="47" t="s">
        <v>240</v>
      </c>
    </row>
    <row r="2" spans="1:4" x14ac:dyDescent="0.25">
      <c r="A2" s="48" t="s">
        <v>42</v>
      </c>
      <c r="B2" s="48" t="s">
        <v>179</v>
      </c>
      <c r="C2" s="48">
        <v>6.9655397387121187</v>
      </c>
      <c r="D2" s="48" t="s">
        <v>233</v>
      </c>
    </row>
    <row r="3" spans="1:4" x14ac:dyDescent="0.25">
      <c r="A3" s="48" t="s">
        <v>43</v>
      </c>
      <c r="B3" s="48" t="s">
        <v>180</v>
      </c>
      <c r="C3" s="48">
        <v>7.3416388220743238</v>
      </c>
      <c r="D3" s="48" t="s">
        <v>233</v>
      </c>
    </row>
    <row r="4" spans="1:4" x14ac:dyDescent="0.25">
      <c r="A4" s="48" t="s">
        <v>44</v>
      </c>
      <c r="B4" s="48" t="s">
        <v>181</v>
      </c>
      <c r="C4" s="48">
        <v>9.0169517559839321</v>
      </c>
      <c r="D4" s="48" t="s">
        <v>233</v>
      </c>
    </row>
    <row r="5" spans="1:4" x14ac:dyDescent="0.25">
      <c r="A5" s="48" t="s">
        <v>45</v>
      </c>
      <c r="B5" s="48" t="s">
        <v>182</v>
      </c>
      <c r="C5" s="48">
        <v>11.451360208762447</v>
      </c>
      <c r="D5" s="48" t="s">
        <v>233</v>
      </c>
    </row>
    <row r="6" spans="1:4" x14ac:dyDescent="0.25">
      <c r="A6" s="48" t="s">
        <v>46</v>
      </c>
      <c r="B6" s="48" t="s">
        <v>183</v>
      </c>
      <c r="C6" s="48">
        <v>19.462984405667626</v>
      </c>
      <c r="D6" s="48" t="s">
        <v>233</v>
      </c>
    </row>
    <row r="7" spans="1:4" x14ac:dyDescent="0.25">
      <c r="A7" s="48" t="s">
        <v>47</v>
      </c>
      <c r="B7" s="48" t="s">
        <v>184</v>
      </c>
      <c r="C7" s="48">
        <v>9.5806144484782045</v>
      </c>
      <c r="D7" s="48" t="s">
        <v>233</v>
      </c>
    </row>
    <row r="8" spans="1:4" x14ac:dyDescent="0.25">
      <c r="A8" s="48" t="s">
        <v>48</v>
      </c>
      <c r="B8" s="48" t="s">
        <v>185</v>
      </c>
      <c r="C8" s="48">
        <v>16.709707848838708</v>
      </c>
      <c r="D8" s="48" t="s">
        <v>233</v>
      </c>
    </row>
    <row r="9" spans="1:4" x14ac:dyDescent="0.25">
      <c r="A9" s="48" t="s">
        <v>49</v>
      </c>
      <c r="B9" s="48" t="s">
        <v>186</v>
      </c>
      <c r="C9" s="48">
        <v>18.952298432616576</v>
      </c>
      <c r="D9" s="48" t="s">
        <v>233</v>
      </c>
    </row>
    <row r="10" spans="1:4" x14ac:dyDescent="0.25">
      <c r="A10" s="48" t="s">
        <v>50</v>
      </c>
      <c r="B10" s="48" t="s">
        <v>187</v>
      </c>
      <c r="C10" s="48">
        <v>22.045027015305152</v>
      </c>
      <c r="D10" s="48" t="s">
        <v>233</v>
      </c>
    </row>
    <row r="11" spans="1:4" x14ac:dyDescent="0.25">
      <c r="A11" s="48" t="s">
        <v>51</v>
      </c>
      <c r="B11" s="48" t="s">
        <v>188</v>
      </c>
      <c r="C11" s="48">
        <v>6.954441956010192</v>
      </c>
      <c r="D11" s="48" t="s">
        <v>233</v>
      </c>
    </row>
    <row r="12" spans="1:4" x14ac:dyDescent="0.25">
      <c r="A12" s="48" t="s">
        <v>87</v>
      </c>
      <c r="B12" s="48" t="s">
        <v>189</v>
      </c>
      <c r="C12" s="48">
        <v>9.1287596350814031</v>
      </c>
      <c r="D12" s="48" t="s">
        <v>233</v>
      </c>
    </row>
    <row r="13" spans="1:4" x14ac:dyDescent="0.25">
      <c r="A13" s="48" t="s">
        <v>52</v>
      </c>
      <c r="B13" s="48" t="s">
        <v>190</v>
      </c>
      <c r="C13" s="48">
        <v>4.6006547704252707</v>
      </c>
      <c r="D13" s="48" t="s">
        <v>233</v>
      </c>
    </row>
    <row r="14" spans="1:4" x14ac:dyDescent="0.25">
      <c r="A14" s="48" t="s">
        <v>53</v>
      </c>
      <c r="B14" s="48" t="s">
        <v>191</v>
      </c>
      <c r="C14" s="48">
        <v>8.7395129728190177</v>
      </c>
      <c r="D14" s="48" t="s">
        <v>233</v>
      </c>
    </row>
    <row r="15" spans="1:4" x14ac:dyDescent="0.25">
      <c r="A15" s="48" t="s">
        <v>54</v>
      </c>
      <c r="B15" s="48" t="s">
        <v>192</v>
      </c>
      <c r="C15" s="48">
        <v>6.9639493418626639</v>
      </c>
      <c r="D15" s="48" t="s">
        <v>233</v>
      </c>
    </row>
    <row r="16" spans="1:4" x14ac:dyDescent="0.25">
      <c r="A16" s="48" t="s">
        <v>55</v>
      </c>
      <c r="B16" s="48" t="s">
        <v>193</v>
      </c>
      <c r="C16" s="48">
        <v>9.9801831224373654</v>
      </c>
      <c r="D16" s="48" t="s">
        <v>233</v>
      </c>
    </row>
    <row r="17" spans="1:4" x14ac:dyDescent="0.25">
      <c r="A17" s="48" t="s">
        <v>194</v>
      </c>
      <c r="B17" s="48" t="s">
        <v>195</v>
      </c>
      <c r="C17" s="48">
        <v>12.098313335410481</v>
      </c>
      <c r="D17" s="48" t="s">
        <v>233</v>
      </c>
    </row>
    <row r="18" spans="1:4" x14ac:dyDescent="0.25">
      <c r="A18" s="48" t="s">
        <v>196</v>
      </c>
      <c r="B18" s="48" t="s">
        <v>197</v>
      </c>
      <c r="C18" s="48">
        <v>9.4573583011050104</v>
      </c>
      <c r="D18" s="48" t="s">
        <v>233</v>
      </c>
    </row>
    <row r="19" spans="1:4" x14ac:dyDescent="0.25">
      <c r="A19" s="48" t="s">
        <v>198</v>
      </c>
      <c r="B19" s="48" t="s">
        <v>199</v>
      </c>
      <c r="C19" s="48">
        <v>8.1997890724359284</v>
      </c>
      <c r="D19" s="48" t="s">
        <v>233</v>
      </c>
    </row>
    <row r="20" spans="1:4" x14ac:dyDescent="0.25">
      <c r="A20" s="48" t="s">
        <v>200</v>
      </c>
      <c r="B20" s="48" t="s">
        <v>201</v>
      </c>
      <c r="C20" s="48">
        <v>12.365478891481455</v>
      </c>
      <c r="D20" s="48" t="s">
        <v>233</v>
      </c>
    </row>
    <row r="21" spans="1:4" x14ac:dyDescent="0.25">
      <c r="A21" s="48" t="s">
        <v>202</v>
      </c>
      <c r="B21" s="48" t="s">
        <v>203</v>
      </c>
      <c r="C21" s="48">
        <v>16.233259526412045</v>
      </c>
      <c r="D21" s="48" t="s">
        <v>233</v>
      </c>
    </row>
    <row r="22" spans="1:4" x14ac:dyDescent="0.25">
      <c r="A22" s="48" t="s">
        <v>61</v>
      </c>
      <c r="B22" s="48" t="s">
        <v>204</v>
      </c>
      <c r="C22" s="48">
        <v>6.6059851278000448</v>
      </c>
      <c r="D22" s="48" t="s">
        <v>233</v>
      </c>
    </row>
    <row r="23" spans="1:4" x14ac:dyDescent="0.25">
      <c r="A23" s="48" t="s">
        <v>62</v>
      </c>
      <c r="B23" s="48" t="s">
        <v>205</v>
      </c>
      <c r="C23" s="48">
        <v>5.2689112046764341</v>
      </c>
      <c r="D23" s="48" t="s">
        <v>233</v>
      </c>
    </row>
    <row r="24" spans="1:4" x14ac:dyDescent="0.25">
      <c r="A24" s="48" t="s">
        <v>63</v>
      </c>
      <c r="B24" s="48" t="s">
        <v>206</v>
      </c>
      <c r="C24" s="48">
        <v>25.73548398118508</v>
      </c>
      <c r="D24" s="48" t="s">
        <v>233</v>
      </c>
    </row>
    <row r="25" spans="1:4" x14ac:dyDescent="0.25">
      <c r="A25" s="48" t="s">
        <v>64</v>
      </c>
      <c r="B25" s="48" t="s">
        <v>207</v>
      </c>
      <c r="C25" s="48">
        <v>18.623472213946904</v>
      </c>
      <c r="D25" s="48" t="s">
        <v>233</v>
      </c>
    </row>
    <row r="26" spans="1:4" x14ac:dyDescent="0.25">
      <c r="A26" s="48" t="s">
        <v>65</v>
      </c>
      <c r="B26" s="48" t="s">
        <v>208</v>
      </c>
      <c r="C26" s="48">
        <v>8.6150965203715373</v>
      </c>
      <c r="D26" s="48" t="s">
        <v>234</v>
      </c>
    </row>
    <row r="27" spans="1:4" x14ac:dyDescent="0.25">
      <c r="A27" s="48" t="s">
        <v>66</v>
      </c>
      <c r="B27" s="48" t="s">
        <v>209</v>
      </c>
      <c r="C27" s="48">
        <v>28.349645997363289</v>
      </c>
      <c r="D27" s="48" t="s">
        <v>234</v>
      </c>
    </row>
    <row r="28" spans="1:4" x14ac:dyDescent="0.25">
      <c r="A28" s="48" t="s">
        <v>67</v>
      </c>
      <c r="B28" s="48" t="s">
        <v>210</v>
      </c>
      <c r="C28" s="48">
        <v>10.250555778248183</v>
      </c>
      <c r="D28" s="48" t="s">
        <v>234</v>
      </c>
    </row>
    <row r="29" spans="1:4" x14ac:dyDescent="0.25">
      <c r="A29" s="48" t="s">
        <v>68</v>
      </c>
      <c r="B29" s="48" t="s">
        <v>211</v>
      </c>
      <c r="C29" s="48">
        <v>11.995164917369454</v>
      </c>
      <c r="D29" s="48" t="s">
        <v>234</v>
      </c>
    </row>
    <row r="30" spans="1:4" x14ac:dyDescent="0.25">
      <c r="A30" s="48" t="s">
        <v>69</v>
      </c>
      <c r="B30" s="48" t="s">
        <v>212</v>
      </c>
      <c r="C30" s="48">
        <v>18.013236700391246</v>
      </c>
      <c r="D30" s="48" t="s">
        <v>234</v>
      </c>
    </row>
    <row r="31" spans="1:4" x14ac:dyDescent="0.25">
      <c r="A31" s="48" t="s">
        <v>70</v>
      </c>
      <c r="B31" s="48" t="s">
        <v>213</v>
      </c>
      <c r="C31" s="48">
        <v>4.9428269587878333</v>
      </c>
      <c r="D31" s="48" t="s">
        <v>234</v>
      </c>
    </row>
    <row r="32" spans="1:4" x14ac:dyDescent="0.25">
      <c r="A32" s="48" t="s">
        <v>71</v>
      </c>
      <c r="B32" s="48" t="s">
        <v>214</v>
      </c>
      <c r="C32" s="48">
        <v>15.125675166244445</v>
      </c>
      <c r="D32" s="48" t="s">
        <v>234</v>
      </c>
    </row>
    <row r="33" spans="1:4" x14ac:dyDescent="0.25">
      <c r="A33" s="48" t="s">
        <v>72</v>
      </c>
      <c r="B33" s="48" t="s">
        <v>215</v>
      </c>
      <c r="C33" s="48">
        <v>20.29433782617556</v>
      </c>
      <c r="D33" s="48" t="s">
        <v>234</v>
      </c>
    </row>
    <row r="34" spans="1:4" x14ac:dyDescent="0.25">
      <c r="A34" s="48" t="s">
        <v>73</v>
      </c>
      <c r="B34" s="48" t="s">
        <v>216</v>
      </c>
      <c r="C34" s="48">
        <v>8.4679984078086985</v>
      </c>
      <c r="D34" s="48" t="s">
        <v>234</v>
      </c>
    </row>
    <row r="35" spans="1:4" x14ac:dyDescent="0.25">
      <c r="A35" s="48" t="s">
        <v>74</v>
      </c>
      <c r="B35" s="48" t="s">
        <v>217</v>
      </c>
      <c r="C35" s="48">
        <v>8.9879517687805919</v>
      </c>
      <c r="D35" s="48" t="s">
        <v>234</v>
      </c>
    </row>
    <row r="36" spans="1:4" x14ac:dyDescent="0.25">
      <c r="A36" s="48" t="s">
        <v>75</v>
      </c>
      <c r="B36" s="48" t="s">
        <v>218</v>
      </c>
      <c r="C36" s="48">
        <v>6.1182233157003418</v>
      </c>
      <c r="D36" s="48" t="s">
        <v>234</v>
      </c>
    </row>
    <row r="37" spans="1:4" x14ac:dyDescent="0.25">
      <c r="A37" s="48" t="s">
        <v>76</v>
      </c>
      <c r="B37" s="48" t="s">
        <v>219</v>
      </c>
      <c r="C37" s="48">
        <v>3.3784466391595291</v>
      </c>
      <c r="D37" s="48" t="s">
        <v>234</v>
      </c>
    </row>
    <row r="38" spans="1:4" x14ac:dyDescent="0.25">
      <c r="A38" s="48" t="s">
        <v>77</v>
      </c>
      <c r="B38" s="48" t="s">
        <v>220</v>
      </c>
      <c r="C38" s="48">
        <v>10.742259786826333</v>
      </c>
      <c r="D38" s="48" t="s">
        <v>234</v>
      </c>
    </row>
    <row r="39" spans="1:4" x14ac:dyDescent="0.25">
      <c r="A39" s="48" t="s">
        <v>78</v>
      </c>
      <c r="B39" s="48" t="s">
        <v>221</v>
      </c>
      <c r="C39" s="48">
        <v>20.870380517310679</v>
      </c>
      <c r="D39" s="48" t="s">
        <v>234</v>
      </c>
    </row>
    <row r="40" spans="1:4" x14ac:dyDescent="0.25">
      <c r="A40" s="48" t="s">
        <v>79</v>
      </c>
      <c r="B40" s="48" t="s">
        <v>222</v>
      </c>
      <c r="C40" s="48">
        <v>7.1045869494618508</v>
      </c>
      <c r="D40" s="48" t="s">
        <v>234</v>
      </c>
    </row>
    <row r="41" spans="1:4" x14ac:dyDescent="0.25">
      <c r="A41" s="48" t="s">
        <v>80</v>
      </c>
      <c r="B41" s="48" t="s">
        <v>223</v>
      </c>
      <c r="C41" s="48">
        <v>29.034522640070755</v>
      </c>
      <c r="D41" s="48" t="s">
        <v>234</v>
      </c>
    </row>
    <row r="42" spans="1:4" x14ac:dyDescent="0.25">
      <c r="A42" s="48" t="s">
        <v>81</v>
      </c>
      <c r="B42" s="48" t="s">
        <v>224</v>
      </c>
      <c r="C42" s="48">
        <v>26.763134748539194</v>
      </c>
      <c r="D42" s="48" t="s">
        <v>234</v>
      </c>
    </row>
    <row r="43" spans="1:4" x14ac:dyDescent="0.25">
      <c r="A43" s="48" t="s">
        <v>82</v>
      </c>
      <c r="B43" s="48" t="s">
        <v>225</v>
      </c>
      <c r="C43" s="48">
        <v>10.058159278663553</v>
      </c>
      <c r="D43" s="48" t="s">
        <v>234</v>
      </c>
    </row>
    <row r="44" spans="1:4" x14ac:dyDescent="0.25">
      <c r="A44" s="48" t="s">
        <v>83</v>
      </c>
      <c r="B44" s="48" t="s">
        <v>226</v>
      </c>
      <c r="C44" s="48">
        <v>13.010130859344303</v>
      </c>
      <c r="D44" s="48" t="s">
        <v>234</v>
      </c>
    </row>
    <row r="45" spans="1:4" x14ac:dyDescent="0.25">
      <c r="A45" s="48" t="s">
        <v>84</v>
      </c>
      <c r="B45" s="48" t="s">
        <v>227</v>
      </c>
      <c r="C45" s="48">
        <v>10.194185928546997</v>
      </c>
      <c r="D45" s="48" t="s">
        <v>234</v>
      </c>
    </row>
    <row r="46" spans="1:4" x14ac:dyDescent="0.25">
      <c r="A46" s="48" t="s">
        <v>85</v>
      </c>
      <c r="B46" s="48" t="s">
        <v>228</v>
      </c>
      <c r="C46" s="48">
        <v>9.0530219245383776</v>
      </c>
      <c r="D46" s="48" t="s">
        <v>234</v>
      </c>
    </row>
    <row r="47" spans="1:4" x14ac:dyDescent="0.25">
      <c r="A47" s="48" t="s">
        <v>86</v>
      </c>
      <c r="B47" s="48" t="s">
        <v>229</v>
      </c>
      <c r="C47" s="48">
        <v>11.921203816347225</v>
      </c>
      <c r="D47" s="48" t="s">
        <v>234</v>
      </c>
    </row>
    <row r="48" spans="1:4" x14ac:dyDescent="0.25">
      <c r="A48" s="48" t="s">
        <v>91</v>
      </c>
      <c r="B48" s="48" t="s">
        <v>142</v>
      </c>
      <c r="C48" s="48">
        <v>23.037674696132349</v>
      </c>
      <c r="D48" s="48" t="s">
        <v>233</v>
      </c>
    </row>
    <row r="49" spans="1:4" x14ac:dyDescent="0.25">
      <c r="A49" s="48" t="s">
        <v>92</v>
      </c>
      <c r="B49" s="48" t="s">
        <v>143</v>
      </c>
      <c r="C49" s="48">
        <v>22.762771554056034</v>
      </c>
      <c r="D49" s="48" t="s">
        <v>233</v>
      </c>
    </row>
    <row r="50" spans="1:4" x14ac:dyDescent="0.25">
      <c r="A50" s="48" t="s">
        <v>93</v>
      </c>
      <c r="B50" s="48" t="s">
        <v>144</v>
      </c>
      <c r="C50" s="48">
        <v>21.539692087471018</v>
      </c>
      <c r="D50" s="48" t="s">
        <v>233</v>
      </c>
    </row>
    <row r="51" spans="1:4" x14ac:dyDescent="0.25">
      <c r="A51" s="48" t="s">
        <v>94</v>
      </c>
      <c r="B51" s="48" t="s">
        <v>145</v>
      </c>
      <c r="C51" s="48">
        <v>17.452437988531841</v>
      </c>
      <c r="D51" s="48" t="s">
        <v>233</v>
      </c>
    </row>
    <row r="52" spans="1:4" x14ac:dyDescent="0.25">
      <c r="A52" s="48" t="s">
        <v>95</v>
      </c>
      <c r="B52" s="48" t="s">
        <v>146</v>
      </c>
      <c r="C52" s="48">
        <v>27.238736821050654</v>
      </c>
      <c r="D52" s="48" t="s">
        <v>233</v>
      </c>
    </row>
    <row r="53" spans="1:4" x14ac:dyDescent="0.25">
      <c r="A53" s="48" t="s">
        <v>96</v>
      </c>
      <c r="B53" s="48" t="s">
        <v>147</v>
      </c>
      <c r="C53" s="48">
        <v>20.928309405412033</v>
      </c>
      <c r="D53" s="48" t="s">
        <v>233</v>
      </c>
    </row>
    <row r="54" spans="1:4" x14ac:dyDescent="0.25">
      <c r="A54" s="48" t="s">
        <v>97</v>
      </c>
      <c r="B54" s="48" t="s">
        <v>148</v>
      </c>
      <c r="C54" s="48">
        <v>22.725924197140955</v>
      </c>
      <c r="D54" s="48" t="s">
        <v>233</v>
      </c>
    </row>
    <row r="55" spans="1:4" x14ac:dyDescent="0.25">
      <c r="A55" s="48" t="s">
        <v>98</v>
      </c>
      <c r="B55" s="48" t="s">
        <v>149</v>
      </c>
      <c r="C55" s="48">
        <v>18.522954215220974</v>
      </c>
      <c r="D55" s="48" t="s">
        <v>233</v>
      </c>
    </row>
    <row r="56" spans="1:4" x14ac:dyDescent="0.25">
      <c r="A56" s="48" t="s">
        <v>99</v>
      </c>
      <c r="B56" s="48" t="s">
        <v>150</v>
      </c>
      <c r="C56" s="48">
        <v>18.004181848953856</v>
      </c>
      <c r="D56" s="48" t="s">
        <v>233</v>
      </c>
    </row>
    <row r="57" spans="1:4" x14ac:dyDescent="0.25">
      <c r="A57" s="48" t="s">
        <v>100</v>
      </c>
      <c r="B57" s="48" t="s">
        <v>151</v>
      </c>
      <c r="C57" s="48">
        <v>22.15702559131983</v>
      </c>
      <c r="D57" s="48" t="s">
        <v>233</v>
      </c>
    </row>
    <row r="58" spans="1:4" x14ac:dyDescent="0.25">
      <c r="A58" s="48" t="s">
        <v>101</v>
      </c>
      <c r="B58" s="48" t="s">
        <v>152</v>
      </c>
      <c r="C58" s="48">
        <v>20.165261106359551</v>
      </c>
      <c r="D58" s="48" t="s">
        <v>233</v>
      </c>
    </row>
    <row r="59" spans="1:4" x14ac:dyDescent="0.25">
      <c r="A59" s="48" t="s">
        <v>153</v>
      </c>
      <c r="B59" s="48" t="s">
        <v>154</v>
      </c>
      <c r="C59" s="48">
        <v>17.105089900485684</v>
      </c>
      <c r="D59" s="48" t="s">
        <v>233</v>
      </c>
    </row>
    <row r="60" spans="1:4" x14ac:dyDescent="0.25">
      <c r="A60" s="48" t="s">
        <v>103</v>
      </c>
      <c r="B60" s="48" t="s">
        <v>155</v>
      </c>
      <c r="C60" s="48">
        <v>16.694469299320939</v>
      </c>
      <c r="D60" s="48" t="s">
        <v>233</v>
      </c>
    </row>
    <row r="61" spans="1:4" x14ac:dyDescent="0.25">
      <c r="A61" s="48" t="s">
        <v>104</v>
      </c>
      <c r="B61" s="48" t="s">
        <v>156</v>
      </c>
      <c r="C61" s="48">
        <v>15.270176777987194</v>
      </c>
      <c r="D61" s="48" t="s">
        <v>233</v>
      </c>
    </row>
    <row r="62" spans="1:4" x14ac:dyDescent="0.25">
      <c r="A62" s="48" t="s">
        <v>105</v>
      </c>
      <c r="B62" s="48" t="s">
        <v>157</v>
      </c>
      <c r="C62" s="48">
        <v>15.116811879749395</v>
      </c>
      <c r="D62" s="48" t="s">
        <v>233</v>
      </c>
    </row>
    <row r="63" spans="1:4" x14ac:dyDescent="0.25">
      <c r="A63" s="48" t="s">
        <v>106</v>
      </c>
      <c r="B63" s="48" t="s">
        <v>158</v>
      </c>
      <c r="C63" s="48">
        <v>18.404510183126781</v>
      </c>
      <c r="D63" s="48" t="s">
        <v>233</v>
      </c>
    </row>
    <row r="64" spans="1:4" x14ac:dyDescent="0.25">
      <c r="A64" s="48" t="s">
        <v>107</v>
      </c>
      <c r="B64" s="48" t="s">
        <v>159</v>
      </c>
      <c r="C64" s="48">
        <v>10.663988286185232</v>
      </c>
      <c r="D64" s="48" t="s">
        <v>233</v>
      </c>
    </row>
    <row r="65" spans="1:4" x14ac:dyDescent="0.25">
      <c r="A65" s="48" t="s">
        <v>108</v>
      </c>
      <c r="B65" s="48" t="s">
        <v>160</v>
      </c>
      <c r="C65" s="48">
        <v>20.239442213234845</v>
      </c>
      <c r="D65" s="48" t="s">
        <v>233</v>
      </c>
    </row>
    <row r="66" spans="1:4" x14ac:dyDescent="0.25">
      <c r="A66" s="48" t="s">
        <v>109</v>
      </c>
      <c r="B66" s="48" t="s">
        <v>161</v>
      </c>
      <c r="C66" s="48">
        <v>25.311104872532017</v>
      </c>
      <c r="D66" s="48" t="s">
        <v>233</v>
      </c>
    </row>
    <row r="67" spans="1:4" x14ac:dyDescent="0.25">
      <c r="A67" s="48" t="s">
        <v>110</v>
      </c>
      <c r="B67" s="52" t="s">
        <v>232</v>
      </c>
      <c r="C67" s="48">
        <v>21.304019864716228</v>
      </c>
      <c r="D67" s="48" t="s">
        <v>234</v>
      </c>
    </row>
    <row r="68" spans="1:4" x14ac:dyDescent="0.25">
      <c r="A68" s="48" t="s">
        <v>111</v>
      </c>
      <c r="B68" s="48" t="s">
        <v>162</v>
      </c>
      <c r="C68" s="48">
        <v>30.223238618826283</v>
      </c>
      <c r="D68" s="48" t="s">
        <v>234</v>
      </c>
    </row>
    <row r="69" spans="1:4" x14ac:dyDescent="0.25">
      <c r="A69" s="48" t="s">
        <v>112</v>
      </c>
      <c r="B69" s="48" t="s">
        <v>163</v>
      </c>
      <c r="C69" s="48">
        <v>19.871053832805657</v>
      </c>
      <c r="D69" s="48" t="s">
        <v>234</v>
      </c>
    </row>
    <row r="70" spans="1:4" x14ac:dyDescent="0.25">
      <c r="A70" s="48" t="s">
        <v>113</v>
      </c>
      <c r="B70" s="48" t="s">
        <v>164</v>
      </c>
      <c r="C70" s="48">
        <v>13.111209000034785</v>
      </c>
      <c r="D70" s="48" t="s">
        <v>234</v>
      </c>
    </row>
    <row r="71" spans="1:4" x14ac:dyDescent="0.25">
      <c r="A71" s="48" t="s">
        <v>114</v>
      </c>
      <c r="B71" s="48" t="s">
        <v>165</v>
      </c>
      <c r="C71" s="48">
        <v>19.990878118974354</v>
      </c>
      <c r="D71" s="48" t="s">
        <v>234</v>
      </c>
    </row>
    <row r="72" spans="1:4" x14ac:dyDescent="0.25">
      <c r="A72" s="48" t="s">
        <v>115</v>
      </c>
      <c r="B72" s="48" t="s">
        <v>166</v>
      </c>
      <c r="C72" s="48">
        <v>15.637627431298394</v>
      </c>
      <c r="D72" s="48" t="s">
        <v>234</v>
      </c>
    </row>
    <row r="73" spans="1:4" x14ac:dyDescent="0.25">
      <c r="A73" s="48" t="s">
        <v>116</v>
      </c>
      <c r="B73" s="52" t="s">
        <v>231</v>
      </c>
      <c r="C73" s="48">
        <v>30.395531979307208</v>
      </c>
      <c r="D73" s="48" t="s">
        <v>234</v>
      </c>
    </row>
    <row r="74" spans="1:4" x14ac:dyDescent="0.25">
      <c r="A74" s="48" t="s">
        <v>117</v>
      </c>
      <c r="B74" s="48" t="s">
        <v>167</v>
      </c>
      <c r="C74" s="48">
        <v>16.700869311820476</v>
      </c>
      <c r="D74" s="48" t="s">
        <v>234</v>
      </c>
    </row>
    <row r="75" spans="1:4" x14ac:dyDescent="0.25">
      <c r="A75" s="48" t="s">
        <v>118</v>
      </c>
      <c r="B75" s="52" t="s">
        <v>230</v>
      </c>
      <c r="C75" s="48">
        <v>16.015446249146152</v>
      </c>
      <c r="D75" s="48" t="s">
        <v>234</v>
      </c>
    </row>
    <row r="76" spans="1:4" x14ac:dyDescent="0.25">
      <c r="A76" s="48" t="s">
        <v>119</v>
      </c>
      <c r="B76" s="48" t="s">
        <v>168</v>
      </c>
      <c r="C76" s="48">
        <v>11.936199664290488</v>
      </c>
      <c r="D76" s="48" t="s">
        <v>234</v>
      </c>
    </row>
    <row r="77" spans="1:4" x14ac:dyDescent="0.25">
      <c r="A77" s="48" t="s">
        <v>120</v>
      </c>
      <c r="B77" s="48" t="s">
        <v>169</v>
      </c>
      <c r="C77" s="48">
        <v>19.168218704705779</v>
      </c>
      <c r="D77" s="48" t="s">
        <v>234</v>
      </c>
    </row>
    <row r="78" spans="1:4" x14ac:dyDescent="0.25">
      <c r="A78" s="48" t="s">
        <v>121</v>
      </c>
      <c r="B78" s="48" t="s">
        <v>170</v>
      </c>
      <c r="C78" s="48">
        <v>8.6461688982799085</v>
      </c>
      <c r="D78" s="48" t="s">
        <v>234</v>
      </c>
    </row>
    <row r="79" spans="1:4" x14ac:dyDescent="0.25">
      <c r="A79" s="48" t="s">
        <v>122</v>
      </c>
      <c r="B79" s="48" t="s">
        <v>171</v>
      </c>
      <c r="C79" s="48">
        <v>10.074352237680694</v>
      </c>
      <c r="D79" s="48" t="s">
        <v>234</v>
      </c>
    </row>
    <row r="80" spans="1:4" x14ac:dyDescent="0.25">
      <c r="A80" s="48" t="s">
        <v>123</v>
      </c>
      <c r="B80" s="48" t="s">
        <v>172</v>
      </c>
      <c r="C80" s="48">
        <v>11.43701343065295</v>
      </c>
      <c r="D80" s="48" t="s">
        <v>234</v>
      </c>
    </row>
    <row r="81" spans="1:4" x14ac:dyDescent="0.25">
      <c r="A81" s="48" t="s">
        <v>124</v>
      </c>
      <c r="B81" s="48" t="s">
        <v>173</v>
      </c>
      <c r="C81" s="48">
        <v>11.819398753539602</v>
      </c>
      <c r="D81" s="48" t="s">
        <v>234</v>
      </c>
    </row>
    <row r="82" spans="1:4" x14ac:dyDescent="0.25">
      <c r="A82" s="48" t="s">
        <v>125</v>
      </c>
      <c r="B82" s="48" t="s">
        <v>174</v>
      </c>
      <c r="C82" s="48">
        <v>9.0792941789425878</v>
      </c>
      <c r="D82" s="48" t="s">
        <v>234</v>
      </c>
    </row>
    <row r="83" spans="1:4" x14ac:dyDescent="0.25">
      <c r="A83" s="48" t="s">
        <v>126</v>
      </c>
      <c r="B83" s="48" t="s">
        <v>175</v>
      </c>
      <c r="C83" s="48">
        <v>14.547178969806202</v>
      </c>
      <c r="D83" s="48" t="s">
        <v>234</v>
      </c>
    </row>
    <row r="84" spans="1:4" x14ac:dyDescent="0.25">
      <c r="A84" s="48"/>
      <c r="B84" s="48"/>
      <c r="C84" s="48"/>
      <c r="D84" s="48"/>
    </row>
    <row r="85" spans="1:4" x14ac:dyDescent="0.25">
      <c r="A85" s="48"/>
      <c r="B85" s="48"/>
      <c r="C85" s="48"/>
      <c r="D85" s="48"/>
    </row>
    <row r="86" spans="1:4" x14ac:dyDescent="0.25">
      <c r="A86" s="48"/>
      <c r="B86" s="48"/>
      <c r="C86" s="48"/>
      <c r="D86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87"/>
  <sheetViews>
    <sheetView zoomScale="110" zoomScaleNormal="110" workbookViewId="0">
      <selection activeCell="F1" sqref="F1"/>
    </sheetView>
  </sheetViews>
  <sheetFormatPr baseColWidth="10" defaultColWidth="9.109375" defaultRowHeight="13.2" x14ac:dyDescent="0.25"/>
  <cols>
    <col min="1" max="1" width="20.6640625" style="22" customWidth="1"/>
    <col min="2" max="2" width="12.6640625" style="22" customWidth="1"/>
    <col min="3" max="23" width="9.109375" style="22"/>
    <col min="24" max="24" width="10.6640625" style="22" customWidth="1"/>
    <col min="25" max="25" width="9.109375" style="22"/>
    <col min="26" max="26" width="17" style="22" customWidth="1"/>
    <col min="27" max="27" width="16.6640625" style="22" customWidth="1"/>
    <col min="28" max="28" width="9.109375" style="22"/>
    <col min="29" max="29" width="15.77734375" style="22" customWidth="1"/>
    <col min="30" max="30" width="26.109375" style="22" customWidth="1"/>
    <col min="31" max="16384" width="9.1093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40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41</v>
      </c>
    </row>
    <row r="7" spans="1:2" x14ac:dyDescent="0.25">
      <c r="A7" s="22" t="s">
        <v>8</v>
      </c>
      <c r="B7" s="23">
        <v>45434</v>
      </c>
    </row>
    <row r="8" spans="1:2" x14ac:dyDescent="0.25">
      <c r="A8" s="22" t="s">
        <v>9</v>
      </c>
      <c r="B8" s="24">
        <v>0.39736111111111111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28" x14ac:dyDescent="0.25">
      <c r="B17" s="22" t="s">
        <v>22</v>
      </c>
    </row>
    <row r="18" spans="1:28" x14ac:dyDescent="0.25">
      <c r="B18" s="22" t="s">
        <v>23</v>
      </c>
    </row>
    <row r="19" spans="1:28" x14ac:dyDescent="0.25">
      <c r="B19" s="22" t="s">
        <v>24</v>
      </c>
    </row>
    <row r="20" spans="1:28" x14ac:dyDescent="0.25">
      <c r="B20" s="22" t="s">
        <v>25</v>
      </c>
      <c r="AB20" s="22">
        <v>1679.6</v>
      </c>
    </row>
    <row r="21" spans="1:28" x14ac:dyDescent="0.25">
      <c r="B21" s="22" t="s">
        <v>26</v>
      </c>
      <c r="AB21" s="22">
        <v>13340</v>
      </c>
    </row>
    <row r="22" spans="1:28" x14ac:dyDescent="0.25">
      <c r="B22" s="22" t="s">
        <v>27</v>
      </c>
    </row>
    <row r="23" spans="1:28" x14ac:dyDescent="0.25">
      <c r="B23" s="22" t="s">
        <v>28</v>
      </c>
    </row>
    <row r="25" spans="1:28" x14ac:dyDescent="0.25">
      <c r="A25" s="25" t="s">
        <v>29</v>
      </c>
      <c r="B25" s="26"/>
    </row>
    <row r="26" spans="1:28" x14ac:dyDescent="0.25">
      <c r="A26" s="22" t="s">
        <v>30</v>
      </c>
      <c r="B26" s="22">
        <v>18.7</v>
      </c>
    </row>
    <row r="28" spans="1:28" x14ac:dyDescent="0.25">
      <c r="B28" s="27"/>
      <c r="C28" s="28">
        <v>1</v>
      </c>
      <c r="D28" s="28">
        <v>2</v>
      </c>
      <c r="E28" s="28">
        <v>3</v>
      </c>
      <c r="F28" s="28">
        <v>4</v>
      </c>
      <c r="G28" s="28">
        <v>5</v>
      </c>
      <c r="H28" s="28">
        <v>6</v>
      </c>
      <c r="I28" s="28">
        <v>7</v>
      </c>
      <c r="J28" s="28">
        <v>8</v>
      </c>
      <c r="K28" s="28">
        <v>9</v>
      </c>
      <c r="L28" s="28">
        <v>10</v>
      </c>
      <c r="M28" s="28">
        <v>11</v>
      </c>
      <c r="N28" s="28">
        <v>12</v>
      </c>
      <c r="O28" s="22" t="s">
        <v>88</v>
      </c>
    </row>
    <row r="29" spans="1:28" x14ac:dyDescent="0.25">
      <c r="B29" s="28" t="s">
        <v>31</v>
      </c>
      <c r="C29" s="29">
        <v>57024</v>
      </c>
      <c r="D29" s="30">
        <v>63893</v>
      </c>
      <c r="E29" s="31">
        <v>73700</v>
      </c>
      <c r="F29" s="30">
        <v>62685</v>
      </c>
      <c r="G29" s="32">
        <v>87883</v>
      </c>
      <c r="H29" s="31">
        <v>76083</v>
      </c>
      <c r="I29" s="33">
        <v>68633</v>
      </c>
      <c r="J29" s="33">
        <v>69998</v>
      </c>
      <c r="K29" s="32">
        <v>87994</v>
      </c>
      <c r="L29" s="32">
        <v>87821</v>
      </c>
      <c r="M29" s="34">
        <v>82200</v>
      </c>
      <c r="N29" s="32">
        <v>83696</v>
      </c>
      <c r="O29" s="35">
        <v>360.46</v>
      </c>
    </row>
    <row r="30" spans="1:28" x14ac:dyDescent="0.25">
      <c r="B30" s="28" t="s">
        <v>32</v>
      </c>
      <c r="C30" s="30">
        <v>60783</v>
      </c>
      <c r="D30" s="30">
        <v>64525</v>
      </c>
      <c r="E30" s="31">
        <v>71790</v>
      </c>
      <c r="F30" s="33">
        <v>70484</v>
      </c>
      <c r="G30" s="33">
        <v>65861</v>
      </c>
      <c r="H30" s="33">
        <v>66459</v>
      </c>
      <c r="I30" s="31">
        <v>75796</v>
      </c>
      <c r="J30" s="34">
        <v>77260</v>
      </c>
      <c r="K30" s="29">
        <v>55828</v>
      </c>
      <c r="L30" s="33">
        <v>66524</v>
      </c>
      <c r="M30" s="30">
        <v>60048</v>
      </c>
      <c r="N30" s="33">
        <v>68565</v>
      </c>
      <c r="O30" s="35">
        <v>360.46</v>
      </c>
    </row>
    <row r="31" spans="1:28" x14ac:dyDescent="0.25">
      <c r="B31" s="28" t="s">
        <v>33</v>
      </c>
      <c r="C31" s="36">
        <v>89699</v>
      </c>
      <c r="D31" s="36">
        <v>92793</v>
      </c>
      <c r="E31" s="33">
        <v>67075</v>
      </c>
      <c r="F31" s="33">
        <v>70340</v>
      </c>
      <c r="G31" s="33">
        <v>67835</v>
      </c>
      <c r="H31" s="31">
        <v>71294</v>
      </c>
      <c r="I31" s="33">
        <v>67633</v>
      </c>
      <c r="J31" s="32">
        <v>85236</v>
      </c>
      <c r="K31" s="37">
        <v>49116</v>
      </c>
      <c r="L31" s="29">
        <v>55765</v>
      </c>
      <c r="M31" s="31">
        <v>75976</v>
      </c>
      <c r="N31" s="34">
        <v>78281</v>
      </c>
      <c r="O31" s="35">
        <v>360.46</v>
      </c>
    </row>
    <row r="32" spans="1:28" x14ac:dyDescent="0.25">
      <c r="B32" s="28" t="s">
        <v>34</v>
      </c>
      <c r="C32" s="29">
        <v>55356</v>
      </c>
      <c r="D32" s="29">
        <v>55461</v>
      </c>
      <c r="E32" s="37">
        <v>53061</v>
      </c>
      <c r="F32" s="37">
        <v>50815</v>
      </c>
      <c r="G32" s="29">
        <v>56966</v>
      </c>
      <c r="H32" s="30">
        <v>60762</v>
      </c>
      <c r="I32" s="34">
        <v>80472</v>
      </c>
      <c r="J32" s="31">
        <v>75271</v>
      </c>
      <c r="K32" s="33">
        <v>70514</v>
      </c>
      <c r="L32" s="34">
        <v>78582</v>
      </c>
      <c r="M32" s="34">
        <v>81748</v>
      </c>
      <c r="N32" s="32">
        <v>83335</v>
      </c>
      <c r="O32" s="35">
        <v>360.46</v>
      </c>
    </row>
    <row r="33" spans="2:15" x14ac:dyDescent="0.25">
      <c r="B33" s="28" t="s">
        <v>35</v>
      </c>
      <c r="C33" s="32">
        <v>83295</v>
      </c>
      <c r="D33" s="36">
        <v>93373</v>
      </c>
      <c r="E33" s="32">
        <v>85535</v>
      </c>
      <c r="F33" s="31">
        <v>73652</v>
      </c>
      <c r="G33" s="31">
        <v>73023</v>
      </c>
      <c r="H33" s="32">
        <v>88217</v>
      </c>
      <c r="I33" s="36">
        <v>94364</v>
      </c>
      <c r="J33" s="36">
        <v>89167</v>
      </c>
      <c r="K33" s="34">
        <v>77230</v>
      </c>
      <c r="L33" s="29">
        <v>56031</v>
      </c>
      <c r="M33" s="34">
        <v>78407</v>
      </c>
      <c r="N33" s="31">
        <v>76601</v>
      </c>
      <c r="O33" s="35">
        <v>360.46</v>
      </c>
    </row>
    <row r="34" spans="2:15" x14ac:dyDescent="0.25">
      <c r="B34" s="28" t="s">
        <v>36</v>
      </c>
      <c r="C34" s="32">
        <v>88161</v>
      </c>
      <c r="D34" s="36">
        <v>91958</v>
      </c>
      <c r="E34" s="31">
        <v>74693</v>
      </c>
      <c r="F34" s="33">
        <v>70222</v>
      </c>
      <c r="G34" s="29">
        <v>56791</v>
      </c>
      <c r="H34" s="29">
        <v>57524</v>
      </c>
      <c r="I34" s="31">
        <v>74257</v>
      </c>
      <c r="J34" s="31">
        <v>72463</v>
      </c>
      <c r="K34" s="29">
        <v>54635</v>
      </c>
      <c r="L34" s="37">
        <v>51358</v>
      </c>
      <c r="M34" s="31">
        <v>75518</v>
      </c>
      <c r="N34" s="31">
        <v>76563</v>
      </c>
      <c r="O34" s="35">
        <v>360.46</v>
      </c>
    </row>
    <row r="35" spans="2:15" x14ac:dyDescent="0.25">
      <c r="B35" s="28" t="s">
        <v>37</v>
      </c>
      <c r="C35" s="36">
        <v>92367</v>
      </c>
      <c r="D35" s="36">
        <v>94088</v>
      </c>
      <c r="E35" s="31">
        <v>72354</v>
      </c>
      <c r="F35" s="31">
        <v>71255</v>
      </c>
      <c r="G35" s="32">
        <v>82784</v>
      </c>
      <c r="H35" s="34">
        <v>80780</v>
      </c>
      <c r="I35" s="34">
        <v>78281</v>
      </c>
      <c r="J35" s="31">
        <v>73481</v>
      </c>
      <c r="K35" s="30">
        <v>61126</v>
      </c>
      <c r="L35" s="30">
        <v>59869</v>
      </c>
      <c r="M35" s="38">
        <v>12536</v>
      </c>
      <c r="N35" s="38">
        <v>12267</v>
      </c>
      <c r="O35" s="35">
        <v>360.46</v>
      </c>
    </row>
    <row r="36" spans="2:15" x14ac:dyDescent="0.25">
      <c r="B36" s="28" t="s">
        <v>38</v>
      </c>
      <c r="C36" s="31">
        <v>74965</v>
      </c>
      <c r="D36" s="34">
        <v>78324</v>
      </c>
      <c r="E36" s="31">
        <v>72361</v>
      </c>
      <c r="F36" s="33">
        <v>65536</v>
      </c>
      <c r="G36" s="32">
        <v>85833</v>
      </c>
      <c r="H36" s="36">
        <v>91236</v>
      </c>
      <c r="I36" s="33">
        <v>65930</v>
      </c>
      <c r="J36" s="33">
        <v>65379</v>
      </c>
      <c r="K36" s="33">
        <v>69321</v>
      </c>
      <c r="L36" s="34">
        <v>79677</v>
      </c>
      <c r="M36" s="38">
        <v>12185</v>
      </c>
      <c r="N36" s="38">
        <v>12400</v>
      </c>
      <c r="O36" s="35">
        <v>360.46</v>
      </c>
    </row>
    <row r="39" spans="2:15" x14ac:dyDescent="0.25">
      <c r="J39" s="22" t="s">
        <v>138</v>
      </c>
      <c r="K39" s="22" t="s">
        <v>141</v>
      </c>
    </row>
    <row r="40" spans="2:15" ht="20.399999999999999" x14ac:dyDescent="0.25">
      <c r="B40" s="46"/>
      <c r="C40" s="46"/>
      <c r="D40" s="47"/>
      <c r="E40" s="47"/>
      <c r="F40" s="47" t="s">
        <v>135</v>
      </c>
      <c r="G40" s="47" t="s">
        <v>136</v>
      </c>
      <c r="H40" s="46" t="s">
        <v>245</v>
      </c>
      <c r="I40" s="46" t="s">
        <v>137</v>
      </c>
      <c r="J40" s="47" t="s">
        <v>139</v>
      </c>
      <c r="K40" s="47" t="s">
        <v>140</v>
      </c>
      <c r="L40" s="47" t="s">
        <v>246</v>
      </c>
    </row>
    <row r="41" spans="2:15" x14ac:dyDescent="0.25">
      <c r="B41" s="50" t="s">
        <v>42</v>
      </c>
      <c r="C41" s="50" t="s">
        <v>179</v>
      </c>
      <c r="D41" s="53">
        <v>57024</v>
      </c>
      <c r="E41" s="53">
        <v>63893</v>
      </c>
      <c r="F41" s="51">
        <f>AVERAGE(D41:E41)</f>
        <v>60458.5</v>
      </c>
      <c r="G41" s="51">
        <f>_xlfn.STDEV.S(D41:E41)</f>
        <v>4857.1164799703947</v>
      </c>
      <c r="H41" s="51">
        <f t="shared" ref="H41:H86" si="0">(F41-AB$21)/AB$20</f>
        <v>28.05340557275542</v>
      </c>
      <c r="I41" s="51">
        <v>0.76423450021088135</v>
      </c>
      <c r="J41" s="51">
        <f>I41/1000</f>
        <v>7.6423450021088132E-4</v>
      </c>
      <c r="K41" s="51">
        <f>H41/J41</f>
        <v>36707.850227926661</v>
      </c>
      <c r="L41" s="51">
        <f>K41/1000</f>
        <v>36.707850227926663</v>
      </c>
    </row>
    <row r="42" spans="2:15" x14ac:dyDescent="0.25">
      <c r="B42" s="50" t="s">
        <v>43</v>
      </c>
      <c r="C42" s="50" t="s">
        <v>180</v>
      </c>
      <c r="D42" s="53">
        <v>60783</v>
      </c>
      <c r="E42" s="53">
        <v>64525</v>
      </c>
      <c r="F42" s="51">
        <f t="shared" ref="F42:F86" si="1">AVERAGE(D42:E42)</f>
        <v>62654</v>
      </c>
      <c r="G42" s="51">
        <f t="shared" ref="G42:G86" si="2">_xlfn.STDEV.S(D42:E42)</f>
        <v>2645.9935752000611</v>
      </c>
      <c r="H42" s="51">
        <f t="shared" si="0"/>
        <v>29.360562038580618</v>
      </c>
      <c r="I42" s="51">
        <v>0.63348797975537752</v>
      </c>
      <c r="J42" s="51">
        <f t="shared" ref="J42:J86" si="3">I42/1000</f>
        <v>6.3348797975537748E-4</v>
      </c>
      <c r="K42" s="51">
        <f t="shared" ref="K42:K86" si="4">H42/J42</f>
        <v>46347.465108837976</v>
      </c>
      <c r="L42" s="51">
        <f t="shared" ref="L42:L86" si="5">K42/1000</f>
        <v>46.347465108837973</v>
      </c>
    </row>
    <row r="43" spans="2:15" x14ac:dyDescent="0.25">
      <c r="B43" s="50" t="s">
        <v>44</v>
      </c>
      <c r="C43" s="50" t="s">
        <v>181</v>
      </c>
      <c r="D43" s="53">
        <v>89699</v>
      </c>
      <c r="E43" s="53">
        <v>92793</v>
      </c>
      <c r="F43" s="51">
        <f t="shared" si="1"/>
        <v>91246</v>
      </c>
      <c r="G43" s="51">
        <f t="shared" si="2"/>
        <v>2187.7883809911782</v>
      </c>
      <c r="H43" s="51">
        <f t="shared" si="0"/>
        <v>46.383662776851637</v>
      </c>
      <c r="I43" s="51">
        <v>0.82328131590046383</v>
      </c>
      <c r="J43" s="51">
        <f t="shared" si="3"/>
        <v>8.2328131590046381E-4</v>
      </c>
      <c r="K43" s="51">
        <f t="shared" si="4"/>
        <v>56339.992030694288</v>
      </c>
      <c r="L43" s="51">
        <f t="shared" si="5"/>
        <v>56.33999203069429</v>
      </c>
    </row>
    <row r="44" spans="2:15" x14ac:dyDescent="0.25">
      <c r="B44" s="50" t="s">
        <v>45</v>
      </c>
      <c r="C44" s="50" t="s">
        <v>182</v>
      </c>
      <c r="D44" s="53">
        <v>55356</v>
      </c>
      <c r="E44" s="53">
        <v>55461</v>
      </c>
      <c r="F44" s="51">
        <f t="shared" si="1"/>
        <v>55408.5</v>
      </c>
      <c r="G44" s="51">
        <f t="shared" si="2"/>
        <v>74.246212024587493</v>
      </c>
      <c r="H44" s="51">
        <f t="shared" si="0"/>
        <v>25.046737318409146</v>
      </c>
      <c r="I44" s="51">
        <v>0.77688738928722045</v>
      </c>
      <c r="J44" s="51">
        <f t="shared" si="3"/>
        <v>7.7688738928722049E-4</v>
      </c>
      <c r="K44" s="51">
        <f t="shared" si="4"/>
        <v>32239.855690525565</v>
      </c>
      <c r="L44" s="51">
        <f t="shared" si="5"/>
        <v>32.239855690525566</v>
      </c>
    </row>
    <row r="45" spans="2:15" x14ac:dyDescent="0.25">
      <c r="B45" s="50" t="s">
        <v>46</v>
      </c>
      <c r="C45" s="50" t="s">
        <v>183</v>
      </c>
      <c r="D45" s="53">
        <v>83295</v>
      </c>
      <c r="E45" s="53">
        <v>93373</v>
      </c>
      <c r="F45" s="51">
        <f t="shared" si="1"/>
        <v>88334</v>
      </c>
      <c r="G45" s="51">
        <f t="shared" si="2"/>
        <v>7126.222140798026</v>
      </c>
      <c r="H45" s="51">
        <f t="shared" si="0"/>
        <v>44.649916646820671</v>
      </c>
      <c r="I45" s="51">
        <v>0.77688738928722045</v>
      </c>
      <c r="J45" s="51">
        <f t="shared" si="3"/>
        <v>7.7688738928722049E-4</v>
      </c>
      <c r="K45" s="51">
        <f t="shared" si="4"/>
        <v>57472.829733774066</v>
      </c>
      <c r="L45" s="51">
        <f t="shared" si="5"/>
        <v>57.472829733774063</v>
      </c>
    </row>
    <row r="46" spans="2:15" x14ac:dyDescent="0.25">
      <c r="B46" s="50" t="s">
        <v>47</v>
      </c>
      <c r="C46" s="50" t="s">
        <v>184</v>
      </c>
      <c r="D46" s="53">
        <v>88161</v>
      </c>
      <c r="E46" s="53">
        <v>91958</v>
      </c>
      <c r="F46" s="51">
        <f t="shared" si="1"/>
        <v>90059.5</v>
      </c>
      <c r="G46" s="51">
        <f t="shared" si="2"/>
        <v>2684.8844481653209</v>
      </c>
      <c r="H46" s="51">
        <f t="shared" si="0"/>
        <v>45.677244582043343</v>
      </c>
      <c r="I46" s="51">
        <v>0.43525938422606475</v>
      </c>
      <c r="J46" s="51">
        <f t="shared" si="3"/>
        <v>4.3525938422606477E-4</v>
      </c>
      <c r="K46" s="51">
        <f t="shared" si="4"/>
        <v>104942.58420932636</v>
      </c>
      <c r="L46" s="51">
        <f t="shared" si="5"/>
        <v>104.94258420932637</v>
      </c>
    </row>
    <row r="47" spans="2:15" x14ac:dyDescent="0.25">
      <c r="B47" s="50" t="s">
        <v>48</v>
      </c>
      <c r="C47" s="50" t="s">
        <v>185</v>
      </c>
      <c r="D47" s="53">
        <v>92367</v>
      </c>
      <c r="E47" s="53">
        <v>94088</v>
      </c>
      <c r="F47" s="51">
        <f t="shared" si="1"/>
        <v>93227.5</v>
      </c>
      <c r="G47" s="51">
        <f t="shared" si="2"/>
        <v>1216.9307704220482</v>
      </c>
      <c r="H47" s="51">
        <f t="shared" si="0"/>
        <v>47.56340795427483</v>
      </c>
      <c r="I47" s="51">
        <v>0.70097005482918584</v>
      </c>
      <c r="J47" s="51">
        <f t="shared" si="3"/>
        <v>7.0097005482918587E-4</v>
      </c>
      <c r="K47" s="51">
        <f t="shared" si="4"/>
        <v>67853.694500352372</v>
      </c>
      <c r="L47" s="51">
        <f t="shared" si="5"/>
        <v>67.853694500352375</v>
      </c>
    </row>
    <row r="48" spans="2:15" x14ac:dyDescent="0.25">
      <c r="B48" s="50" t="s">
        <v>49</v>
      </c>
      <c r="C48" s="50" t="s">
        <v>186</v>
      </c>
      <c r="D48" s="53">
        <v>74965</v>
      </c>
      <c r="E48" s="53">
        <v>78324</v>
      </c>
      <c r="F48" s="51">
        <f t="shared" si="1"/>
        <v>76644.5</v>
      </c>
      <c r="G48" s="51">
        <f t="shared" si="2"/>
        <v>2375.1716780056131</v>
      </c>
      <c r="H48" s="51">
        <f t="shared" si="0"/>
        <v>37.690223862824482</v>
      </c>
      <c r="I48" s="51">
        <v>0.59974694221847313</v>
      </c>
      <c r="J48" s="51">
        <f t="shared" si="3"/>
        <v>5.9974694221847312E-4</v>
      </c>
      <c r="K48" s="51">
        <f t="shared" si="4"/>
        <v>62843.544851446459</v>
      </c>
      <c r="L48" s="51">
        <f t="shared" si="5"/>
        <v>62.84354485144646</v>
      </c>
    </row>
    <row r="49" spans="2:12" x14ac:dyDescent="0.25">
      <c r="B49" s="50" t="s">
        <v>50</v>
      </c>
      <c r="C49" s="50" t="s">
        <v>187</v>
      </c>
      <c r="D49" s="53">
        <v>73700</v>
      </c>
      <c r="E49" s="53">
        <v>62685</v>
      </c>
      <c r="F49" s="51">
        <f t="shared" si="1"/>
        <v>68192.5</v>
      </c>
      <c r="G49" s="51">
        <f t="shared" si="2"/>
        <v>7788.781194769821</v>
      </c>
      <c r="H49" s="51">
        <f t="shared" si="0"/>
        <v>32.658073350797814</v>
      </c>
      <c r="I49" s="51">
        <v>0.75579924082665528</v>
      </c>
      <c r="J49" s="51">
        <f t="shared" si="3"/>
        <v>7.5579924082665531E-4</v>
      </c>
      <c r="K49" s="51">
        <f t="shared" si="4"/>
        <v>43209.984327422782</v>
      </c>
      <c r="L49" s="51">
        <f t="shared" si="5"/>
        <v>43.209984327422781</v>
      </c>
    </row>
    <row r="50" spans="2:12" x14ac:dyDescent="0.25">
      <c r="B50" s="50" t="s">
        <v>51</v>
      </c>
      <c r="C50" s="50" t="s">
        <v>188</v>
      </c>
      <c r="D50" s="53">
        <v>71790</v>
      </c>
      <c r="E50" s="53">
        <v>70484</v>
      </c>
      <c r="F50" s="51">
        <f t="shared" si="1"/>
        <v>71137</v>
      </c>
      <c r="G50" s="51">
        <f t="shared" si="2"/>
        <v>923.48145622963102</v>
      </c>
      <c r="H50" s="51">
        <f t="shared" si="0"/>
        <v>34.411169326030006</v>
      </c>
      <c r="I50" s="51">
        <v>0.64614086883171662</v>
      </c>
      <c r="J50" s="51">
        <f t="shared" si="3"/>
        <v>6.4614086883171666E-4</v>
      </c>
      <c r="K50" s="51">
        <f t="shared" si="4"/>
        <v>53256.450699750087</v>
      </c>
      <c r="L50" s="51">
        <f t="shared" si="5"/>
        <v>53.25645069975009</v>
      </c>
    </row>
    <row r="51" spans="2:12" x14ac:dyDescent="0.25">
      <c r="B51" s="50" t="s">
        <v>87</v>
      </c>
      <c r="C51" s="50" t="s">
        <v>189</v>
      </c>
      <c r="D51" s="53">
        <v>67075</v>
      </c>
      <c r="E51" s="53">
        <v>70340</v>
      </c>
      <c r="F51" s="51">
        <f t="shared" si="1"/>
        <v>68707.5</v>
      </c>
      <c r="G51" s="51">
        <f t="shared" si="2"/>
        <v>2308.7036405740778</v>
      </c>
      <c r="H51" s="51">
        <f t="shared" si="0"/>
        <v>32.964693974755896</v>
      </c>
      <c r="I51" s="51">
        <v>0.88232813159004642</v>
      </c>
      <c r="J51" s="51">
        <f t="shared" si="3"/>
        <v>8.8232813159004641E-4</v>
      </c>
      <c r="K51" s="51">
        <f t="shared" si="4"/>
        <v>37361.037004850012</v>
      </c>
      <c r="L51" s="51">
        <f t="shared" si="5"/>
        <v>37.361037004850012</v>
      </c>
    </row>
    <row r="52" spans="2:12" x14ac:dyDescent="0.25">
      <c r="B52" s="50" t="s">
        <v>52</v>
      </c>
      <c r="C52" s="50" t="s">
        <v>190</v>
      </c>
      <c r="D52" s="53">
        <v>53061</v>
      </c>
      <c r="E52" s="53">
        <v>50815</v>
      </c>
      <c r="F52" s="51">
        <f t="shared" si="1"/>
        <v>51938</v>
      </c>
      <c r="G52" s="51">
        <f t="shared" si="2"/>
        <v>1588.1618305449858</v>
      </c>
      <c r="H52" s="51">
        <f t="shared" si="0"/>
        <v>22.980471540843059</v>
      </c>
      <c r="I52" s="51">
        <v>0.74736398144242921</v>
      </c>
      <c r="J52" s="51">
        <f t="shared" si="3"/>
        <v>7.4736398144242919E-4</v>
      </c>
      <c r="K52" s="51">
        <f t="shared" si="4"/>
        <v>30748.700916105478</v>
      </c>
      <c r="L52" s="51">
        <f t="shared" si="5"/>
        <v>30.748700916105477</v>
      </c>
    </row>
    <row r="53" spans="2:12" x14ac:dyDescent="0.25">
      <c r="B53" s="50" t="s">
        <v>53</v>
      </c>
      <c r="C53" s="50" t="s">
        <v>191</v>
      </c>
      <c r="D53" s="53">
        <v>85535</v>
      </c>
      <c r="E53" s="53">
        <v>73652</v>
      </c>
      <c r="F53" s="51">
        <f t="shared" si="1"/>
        <v>79593.5</v>
      </c>
      <c r="G53" s="51">
        <f t="shared" si="2"/>
        <v>8402.5498808397442</v>
      </c>
      <c r="H53" s="51">
        <f t="shared" si="0"/>
        <v>39.445999047392242</v>
      </c>
      <c r="I53" s="51">
        <v>0.582876423450021</v>
      </c>
      <c r="J53" s="51">
        <f t="shared" si="3"/>
        <v>5.82876423450021E-4</v>
      </c>
      <c r="K53" s="51">
        <f t="shared" si="4"/>
        <v>67674.720507501464</v>
      </c>
      <c r="L53" s="51">
        <f t="shared" si="5"/>
        <v>67.674720507501462</v>
      </c>
    </row>
    <row r="54" spans="2:12" x14ac:dyDescent="0.25">
      <c r="B54" s="50" t="s">
        <v>54</v>
      </c>
      <c r="C54" s="50" t="s">
        <v>192</v>
      </c>
      <c r="D54" s="53">
        <v>74693</v>
      </c>
      <c r="E54" s="53">
        <v>70222</v>
      </c>
      <c r="F54" s="51">
        <f t="shared" si="1"/>
        <v>72457.5</v>
      </c>
      <c r="G54" s="51">
        <f t="shared" si="2"/>
        <v>3161.4744186850539</v>
      </c>
      <c r="H54" s="51">
        <f t="shared" si="0"/>
        <v>35.19736842105263</v>
      </c>
      <c r="I54" s="51">
        <v>0.69253479544495977</v>
      </c>
      <c r="J54" s="51">
        <f t="shared" si="3"/>
        <v>6.9253479544495976E-4</v>
      </c>
      <c r="K54" s="51">
        <f t="shared" si="4"/>
        <v>50823.971087890262</v>
      </c>
      <c r="L54" s="51">
        <f t="shared" si="5"/>
        <v>50.823971087890264</v>
      </c>
    </row>
    <row r="55" spans="2:12" x14ac:dyDescent="0.25">
      <c r="B55" s="50" t="s">
        <v>55</v>
      </c>
      <c r="C55" s="50" t="s">
        <v>193</v>
      </c>
      <c r="D55" s="53">
        <v>72354</v>
      </c>
      <c r="E55" s="53">
        <v>71255</v>
      </c>
      <c r="F55" s="51">
        <f t="shared" si="1"/>
        <v>71804.5</v>
      </c>
      <c r="G55" s="51">
        <f t="shared" si="2"/>
        <v>777.11035252401575</v>
      </c>
      <c r="H55" s="51">
        <f t="shared" si="0"/>
        <v>34.808585377470827</v>
      </c>
      <c r="I55" s="51">
        <v>0.6840995360607337</v>
      </c>
      <c r="J55" s="51">
        <f t="shared" si="3"/>
        <v>6.8409953606073375E-4</v>
      </c>
      <c r="K55" s="51">
        <f t="shared" si="4"/>
        <v>50882.340277424999</v>
      </c>
      <c r="L55" s="51">
        <f t="shared" si="5"/>
        <v>50.882340277425001</v>
      </c>
    </row>
    <row r="56" spans="2:12" x14ac:dyDescent="0.25">
      <c r="B56" s="50" t="s">
        <v>194</v>
      </c>
      <c r="C56" s="50" t="s">
        <v>195</v>
      </c>
      <c r="D56" s="53">
        <v>72361</v>
      </c>
      <c r="E56" s="53">
        <v>65536</v>
      </c>
      <c r="F56" s="51">
        <f t="shared" si="1"/>
        <v>68948.5</v>
      </c>
      <c r="G56" s="51">
        <f t="shared" si="2"/>
        <v>4826.0037815981868</v>
      </c>
      <c r="H56" s="51">
        <f t="shared" si="0"/>
        <v>33.108180519171235</v>
      </c>
      <c r="I56" s="51">
        <v>0.60396457191058617</v>
      </c>
      <c r="J56" s="51">
        <f t="shared" si="3"/>
        <v>6.0396457191058618E-4</v>
      </c>
      <c r="K56" s="51">
        <f t="shared" si="4"/>
        <v>54818.083806532828</v>
      </c>
      <c r="L56" s="51">
        <f t="shared" si="5"/>
        <v>54.818083806532826</v>
      </c>
    </row>
    <row r="57" spans="2:12" x14ac:dyDescent="0.25">
      <c r="B57" s="50" t="s">
        <v>196</v>
      </c>
      <c r="C57" s="50" t="s">
        <v>197</v>
      </c>
      <c r="D57" s="53">
        <v>87883</v>
      </c>
      <c r="E57" s="53">
        <v>76083</v>
      </c>
      <c r="F57" s="51">
        <f t="shared" si="1"/>
        <v>81983</v>
      </c>
      <c r="G57" s="51">
        <f t="shared" si="2"/>
        <v>8343.86001800126</v>
      </c>
      <c r="H57" s="51">
        <f t="shared" si="0"/>
        <v>40.868659204572516</v>
      </c>
      <c r="I57" s="51">
        <v>0.78110501897933349</v>
      </c>
      <c r="J57" s="51">
        <f t="shared" si="3"/>
        <v>7.8110501897933344E-4</v>
      </c>
      <c r="K57" s="51">
        <f t="shared" si="4"/>
        <v>52321.593398510508</v>
      </c>
      <c r="L57" s="51">
        <f t="shared" si="5"/>
        <v>52.321593398510508</v>
      </c>
    </row>
    <row r="58" spans="2:12" x14ac:dyDescent="0.25">
      <c r="B58" s="50" t="s">
        <v>198</v>
      </c>
      <c r="C58" s="50" t="s">
        <v>199</v>
      </c>
      <c r="D58" s="53">
        <v>65861</v>
      </c>
      <c r="E58" s="53">
        <v>66459</v>
      </c>
      <c r="F58" s="51">
        <f t="shared" si="1"/>
        <v>66160</v>
      </c>
      <c r="G58" s="51">
        <f t="shared" si="2"/>
        <v>422.84985514955542</v>
      </c>
      <c r="H58" s="51">
        <f t="shared" si="0"/>
        <v>31.447963800904979</v>
      </c>
      <c r="I58" s="51">
        <v>0.74736398144242921</v>
      </c>
      <c r="J58" s="51">
        <f t="shared" si="3"/>
        <v>7.4736398144242919E-4</v>
      </c>
      <c r="K58" s="51">
        <f t="shared" si="4"/>
        <v>42078.511383716548</v>
      </c>
      <c r="L58" s="51">
        <f t="shared" si="5"/>
        <v>42.078511383716545</v>
      </c>
    </row>
    <row r="59" spans="2:12" x14ac:dyDescent="0.25">
      <c r="B59" s="50" t="s">
        <v>200</v>
      </c>
      <c r="C59" s="50" t="s">
        <v>201</v>
      </c>
      <c r="D59" s="53">
        <v>67835</v>
      </c>
      <c r="E59" s="53">
        <v>71294</v>
      </c>
      <c r="F59" s="51">
        <f t="shared" si="1"/>
        <v>69564.5</v>
      </c>
      <c r="G59" s="51">
        <f t="shared" si="2"/>
        <v>2445.882356124268</v>
      </c>
      <c r="H59" s="51">
        <f t="shared" si="0"/>
        <v>33.474934508216244</v>
      </c>
      <c r="I59" s="51">
        <v>0.57865879375790796</v>
      </c>
      <c r="J59" s="51">
        <f t="shared" si="3"/>
        <v>5.7865879375790794E-4</v>
      </c>
      <c r="K59" s="51">
        <f t="shared" si="4"/>
        <v>57849.176180015107</v>
      </c>
      <c r="L59" s="51">
        <f t="shared" si="5"/>
        <v>57.849176180015107</v>
      </c>
    </row>
    <row r="60" spans="2:12" x14ac:dyDescent="0.25">
      <c r="B60" s="50" t="s">
        <v>202</v>
      </c>
      <c r="C60" s="50" t="s">
        <v>203</v>
      </c>
      <c r="D60" s="53">
        <v>56966</v>
      </c>
      <c r="E60" s="53">
        <v>60762</v>
      </c>
      <c r="F60" s="51">
        <f t="shared" si="1"/>
        <v>58864</v>
      </c>
      <c r="G60" s="51">
        <f t="shared" si="2"/>
        <v>2684.1773413841343</v>
      </c>
      <c r="H60" s="51">
        <f t="shared" si="0"/>
        <v>27.104072398190048</v>
      </c>
      <c r="I60" s="51">
        <v>0.68831716575284674</v>
      </c>
      <c r="J60" s="51">
        <f t="shared" si="3"/>
        <v>6.883171657528467E-4</v>
      </c>
      <c r="K60" s="51">
        <f t="shared" si="4"/>
        <v>39377.301259870481</v>
      </c>
      <c r="L60" s="51">
        <f t="shared" si="5"/>
        <v>39.377301259870478</v>
      </c>
    </row>
    <row r="61" spans="2:12" x14ac:dyDescent="0.25">
      <c r="B61" s="50" t="s">
        <v>61</v>
      </c>
      <c r="C61" s="50" t="s">
        <v>204</v>
      </c>
      <c r="D61" s="53">
        <v>73023</v>
      </c>
      <c r="E61" s="53">
        <v>88217</v>
      </c>
      <c r="F61" s="51">
        <f t="shared" si="1"/>
        <v>80620</v>
      </c>
      <c r="G61" s="51">
        <f t="shared" si="2"/>
        <v>10743.780433348404</v>
      </c>
      <c r="H61" s="51">
        <f t="shared" si="0"/>
        <v>40.057156465825202</v>
      </c>
      <c r="I61" s="51">
        <v>0.77266975959510742</v>
      </c>
      <c r="J61" s="51">
        <f t="shared" si="3"/>
        <v>7.7266975959510743E-4</v>
      </c>
      <c r="K61" s="51">
        <f t="shared" si="4"/>
        <v>51842.531648729018</v>
      </c>
      <c r="L61" s="51">
        <f t="shared" si="5"/>
        <v>51.842531648729022</v>
      </c>
    </row>
    <row r="62" spans="2:12" x14ac:dyDescent="0.25">
      <c r="B62" s="50" t="s">
        <v>62</v>
      </c>
      <c r="C62" s="50" t="s">
        <v>205</v>
      </c>
      <c r="D62" s="53">
        <v>56791</v>
      </c>
      <c r="E62" s="53">
        <v>57524</v>
      </c>
      <c r="F62" s="51">
        <f t="shared" si="1"/>
        <v>57157.5</v>
      </c>
      <c r="G62" s="51">
        <f t="shared" si="2"/>
        <v>518.30927060973931</v>
      </c>
      <c r="H62" s="51">
        <f t="shared" si="0"/>
        <v>26.088056680161944</v>
      </c>
      <c r="I62" s="51">
        <v>0.71784057359763798</v>
      </c>
      <c r="J62" s="51">
        <f t="shared" si="3"/>
        <v>7.17840573597638E-4</v>
      </c>
      <c r="K62" s="51">
        <f t="shared" si="4"/>
        <v>36342.410334115149</v>
      </c>
      <c r="L62" s="51">
        <f t="shared" si="5"/>
        <v>36.342410334115151</v>
      </c>
    </row>
    <row r="63" spans="2:12" x14ac:dyDescent="0.25">
      <c r="B63" s="50" t="s">
        <v>63</v>
      </c>
      <c r="C63" s="50" t="s">
        <v>206</v>
      </c>
      <c r="D63" s="53">
        <v>82784</v>
      </c>
      <c r="E63" s="53">
        <v>80780</v>
      </c>
      <c r="F63" s="51">
        <f t="shared" si="1"/>
        <v>81782</v>
      </c>
      <c r="G63" s="51">
        <f t="shared" si="2"/>
        <v>1417.0419894978413</v>
      </c>
      <c r="H63" s="51">
        <f t="shared" si="0"/>
        <v>40.748987854251013</v>
      </c>
      <c r="I63" s="51">
        <v>0.5955293125263601</v>
      </c>
      <c r="J63" s="51">
        <f t="shared" si="3"/>
        <v>5.9552931252636007E-4</v>
      </c>
      <c r="K63" s="51">
        <f t="shared" si="4"/>
        <v>68424.823089539073</v>
      </c>
      <c r="L63" s="51">
        <f t="shared" si="5"/>
        <v>68.424823089539075</v>
      </c>
    </row>
    <row r="64" spans="2:12" x14ac:dyDescent="0.25">
      <c r="B64" s="50" t="s">
        <v>64</v>
      </c>
      <c r="C64" s="50" t="s">
        <v>207</v>
      </c>
      <c r="D64" s="53">
        <v>85833</v>
      </c>
      <c r="E64" s="53">
        <v>91236</v>
      </c>
      <c r="F64" s="51">
        <f t="shared" si="1"/>
        <v>88534.5</v>
      </c>
      <c r="G64" s="51">
        <f t="shared" si="2"/>
        <v>3820.4979387509161</v>
      </c>
      <c r="H64" s="51">
        <f t="shared" si="0"/>
        <v>44.769290307216004</v>
      </c>
      <c r="I64" s="51">
        <v>0.6081822016026992</v>
      </c>
      <c r="J64" s="51">
        <f t="shared" si="3"/>
        <v>6.0818220160269924E-4</v>
      </c>
      <c r="K64" s="51">
        <f t="shared" si="4"/>
        <v>73611.641690991091</v>
      </c>
      <c r="L64" s="51">
        <f t="shared" si="5"/>
        <v>73.611641690991092</v>
      </c>
    </row>
    <row r="65" spans="2:12" x14ac:dyDescent="0.25">
      <c r="B65" s="50" t="s">
        <v>65</v>
      </c>
      <c r="C65" s="50" t="s">
        <v>208</v>
      </c>
      <c r="D65" s="53">
        <v>68633</v>
      </c>
      <c r="E65" s="53">
        <v>69998</v>
      </c>
      <c r="F65" s="51">
        <f t="shared" si="1"/>
        <v>69315.5</v>
      </c>
      <c r="G65" s="51">
        <f t="shared" si="2"/>
        <v>965.20075631963732</v>
      </c>
      <c r="H65" s="51">
        <f t="shared" si="0"/>
        <v>33.326684924982139</v>
      </c>
      <c r="I65" s="51">
        <v>0.71784057359763798</v>
      </c>
      <c r="J65" s="51">
        <f t="shared" si="3"/>
        <v>7.17840573597638E-4</v>
      </c>
      <c r="K65" s="51">
        <f t="shared" si="4"/>
        <v>46426.30432263964</v>
      </c>
      <c r="L65" s="51">
        <f t="shared" si="5"/>
        <v>46.426304322639638</v>
      </c>
    </row>
    <row r="66" spans="2:12" x14ac:dyDescent="0.25">
      <c r="B66" s="50" t="s">
        <v>66</v>
      </c>
      <c r="C66" s="50" t="s">
        <v>209</v>
      </c>
      <c r="D66" s="53">
        <v>75796</v>
      </c>
      <c r="E66" s="53">
        <v>77260</v>
      </c>
      <c r="F66" s="51">
        <f t="shared" si="1"/>
        <v>76528</v>
      </c>
      <c r="G66" s="51">
        <f t="shared" si="2"/>
        <v>1035.2043276571055</v>
      </c>
      <c r="H66" s="51">
        <f t="shared" si="0"/>
        <v>37.620862110026202</v>
      </c>
      <c r="I66" s="51">
        <v>0.76845212990299439</v>
      </c>
      <c r="J66" s="51">
        <f t="shared" si="3"/>
        <v>7.6845212990299437E-4</v>
      </c>
      <c r="K66" s="51">
        <f t="shared" si="4"/>
        <v>48956.676214529165</v>
      </c>
      <c r="L66" s="51">
        <f t="shared" si="5"/>
        <v>48.956676214529168</v>
      </c>
    </row>
    <row r="67" spans="2:12" x14ac:dyDescent="0.25">
      <c r="B67" s="50" t="s">
        <v>67</v>
      </c>
      <c r="C67" s="50" t="s">
        <v>210</v>
      </c>
      <c r="D67" s="53">
        <v>67633</v>
      </c>
      <c r="E67" s="53">
        <v>85236</v>
      </c>
      <c r="F67" s="51">
        <f t="shared" si="1"/>
        <v>76434.5</v>
      </c>
      <c r="G67" s="51">
        <f t="shared" si="2"/>
        <v>12447.200669226797</v>
      </c>
      <c r="H67" s="51">
        <f t="shared" si="0"/>
        <v>37.56519409383187</v>
      </c>
      <c r="I67" s="51">
        <v>0.66301138760016876</v>
      </c>
      <c r="J67" s="51">
        <f t="shared" si="3"/>
        <v>6.6301138760016878E-4</v>
      </c>
      <c r="K67" s="51">
        <f t="shared" si="4"/>
        <v>56658.44478147287</v>
      </c>
      <c r="L67" s="51">
        <f t="shared" si="5"/>
        <v>56.658444781472873</v>
      </c>
    </row>
    <row r="68" spans="2:12" x14ac:dyDescent="0.25">
      <c r="B68" s="50" t="s">
        <v>68</v>
      </c>
      <c r="C68" s="50" t="s">
        <v>211</v>
      </c>
      <c r="D68" s="53">
        <v>80472</v>
      </c>
      <c r="E68" s="53">
        <v>75271</v>
      </c>
      <c r="F68" s="51">
        <f t="shared" si="1"/>
        <v>77871.5</v>
      </c>
      <c r="G68" s="51">
        <f t="shared" si="2"/>
        <v>3677.6623689512335</v>
      </c>
      <c r="H68" s="51">
        <f t="shared" si="0"/>
        <v>38.420754941652774</v>
      </c>
      <c r="I68" s="51">
        <v>0.84858709405314203</v>
      </c>
      <c r="J68" s="51">
        <f t="shared" si="3"/>
        <v>8.4858709405314205E-4</v>
      </c>
      <c r="K68" s="51">
        <f t="shared" si="4"/>
        <v>45276.1480947608</v>
      </c>
      <c r="L68" s="51">
        <f t="shared" si="5"/>
        <v>45.276148094760799</v>
      </c>
    </row>
    <row r="69" spans="2:12" x14ac:dyDescent="0.25">
      <c r="B69" s="50" t="s">
        <v>69</v>
      </c>
      <c r="C69" s="50" t="s">
        <v>212</v>
      </c>
      <c r="D69" s="53">
        <v>94364</v>
      </c>
      <c r="E69" s="53">
        <v>89167</v>
      </c>
      <c r="F69" s="51">
        <f t="shared" si="1"/>
        <v>91765.5</v>
      </c>
      <c r="G69" s="51">
        <f t="shared" si="2"/>
        <v>3674.8339418264873</v>
      </c>
      <c r="H69" s="51">
        <f t="shared" si="0"/>
        <v>46.692962610145273</v>
      </c>
      <c r="I69" s="51">
        <v>0.73049346267397708</v>
      </c>
      <c r="J69" s="51">
        <f t="shared" si="3"/>
        <v>7.3049346267397707E-4</v>
      </c>
      <c r="K69" s="51">
        <f t="shared" si="4"/>
        <v>63919.754242872092</v>
      </c>
      <c r="L69" s="51">
        <f t="shared" si="5"/>
        <v>63.919754242872095</v>
      </c>
    </row>
    <row r="70" spans="2:12" x14ac:dyDescent="0.25">
      <c r="B70" s="50" t="s">
        <v>70</v>
      </c>
      <c r="C70" s="50" t="s">
        <v>213</v>
      </c>
      <c r="D70" s="53">
        <v>74257</v>
      </c>
      <c r="E70" s="53">
        <v>72463</v>
      </c>
      <c r="F70" s="51">
        <f t="shared" si="1"/>
        <v>73360</v>
      </c>
      <c r="G70" s="51">
        <f t="shared" si="2"/>
        <v>1268.5495654486663</v>
      </c>
      <c r="H70" s="51">
        <f t="shared" si="0"/>
        <v>35.734698737794716</v>
      </c>
      <c r="I70" s="51">
        <v>0.77266975959510742</v>
      </c>
      <c r="J70" s="51">
        <f t="shared" si="3"/>
        <v>7.7266975959510743E-4</v>
      </c>
      <c r="K70" s="51">
        <f t="shared" si="4"/>
        <v>46248.346455955943</v>
      </c>
      <c r="L70" s="51">
        <f t="shared" si="5"/>
        <v>46.248346455955947</v>
      </c>
    </row>
    <row r="71" spans="2:12" x14ac:dyDescent="0.25">
      <c r="B71" s="50" t="s">
        <v>71</v>
      </c>
      <c r="C71" s="50" t="s">
        <v>214</v>
      </c>
      <c r="D71" s="53">
        <v>78281</v>
      </c>
      <c r="E71" s="53">
        <v>73481</v>
      </c>
      <c r="F71" s="51">
        <f t="shared" si="1"/>
        <v>75881</v>
      </c>
      <c r="G71" s="51">
        <f t="shared" si="2"/>
        <v>3394.1125496954282</v>
      </c>
      <c r="H71" s="51">
        <f t="shared" si="0"/>
        <v>37.235651345558466</v>
      </c>
      <c r="I71" s="51">
        <v>0.69253479544495977</v>
      </c>
      <c r="J71" s="51">
        <f t="shared" si="3"/>
        <v>6.9253479544495976E-4</v>
      </c>
      <c r="K71" s="51">
        <f t="shared" si="4"/>
        <v>53767.19204647938</v>
      </c>
      <c r="L71" s="51">
        <f t="shared" si="5"/>
        <v>53.76719204647938</v>
      </c>
    </row>
    <row r="72" spans="2:12" x14ac:dyDescent="0.25">
      <c r="B72" s="50" t="s">
        <v>72</v>
      </c>
      <c r="C72" s="50" t="s">
        <v>215</v>
      </c>
      <c r="D72" s="53">
        <v>65930</v>
      </c>
      <c r="E72" s="53">
        <v>65379</v>
      </c>
      <c r="F72" s="51">
        <f t="shared" si="1"/>
        <v>65654.5</v>
      </c>
      <c r="G72" s="51">
        <f t="shared" si="2"/>
        <v>389.61583643378771</v>
      </c>
      <c r="H72" s="51">
        <f t="shared" si="0"/>
        <v>31.14699928554418</v>
      </c>
      <c r="I72" s="51">
        <v>0.6208350906790383</v>
      </c>
      <c r="J72" s="51">
        <f t="shared" si="3"/>
        <v>6.2083509067903831E-4</v>
      </c>
      <c r="K72" s="51">
        <f t="shared" si="4"/>
        <v>50169.521267680204</v>
      </c>
      <c r="L72" s="51">
        <f t="shared" si="5"/>
        <v>50.169521267680203</v>
      </c>
    </row>
    <row r="73" spans="2:12" x14ac:dyDescent="0.25">
      <c r="B73" s="50" t="s">
        <v>73</v>
      </c>
      <c r="C73" s="50" t="s">
        <v>216</v>
      </c>
      <c r="D73" s="53">
        <v>87994</v>
      </c>
      <c r="E73" s="53">
        <v>87821</v>
      </c>
      <c r="F73" s="51">
        <f t="shared" si="1"/>
        <v>87907.5</v>
      </c>
      <c r="G73" s="51">
        <f t="shared" si="2"/>
        <v>122.32947314527271</v>
      </c>
      <c r="H73" s="51">
        <f t="shared" si="0"/>
        <v>44.395987139795189</v>
      </c>
      <c r="I73" s="51">
        <v>0.65879375790805572</v>
      </c>
      <c r="J73" s="51">
        <f t="shared" si="3"/>
        <v>6.5879375790805573E-4</v>
      </c>
      <c r="K73" s="51">
        <f t="shared" si="4"/>
        <v>67389.811465079634</v>
      </c>
      <c r="L73" s="51">
        <f t="shared" si="5"/>
        <v>67.389811465079632</v>
      </c>
    </row>
    <row r="74" spans="2:12" x14ac:dyDescent="0.25">
      <c r="B74" s="50" t="s">
        <v>74</v>
      </c>
      <c r="C74" s="50" t="s">
        <v>217</v>
      </c>
      <c r="D74" s="53">
        <v>55828</v>
      </c>
      <c r="E74" s="53">
        <v>66524</v>
      </c>
      <c r="F74" s="51">
        <f t="shared" si="1"/>
        <v>61176</v>
      </c>
      <c r="G74" s="51">
        <f t="shared" si="2"/>
        <v>7563.2141315713125</v>
      </c>
      <c r="H74" s="51">
        <f t="shared" si="0"/>
        <v>28.480590616813529</v>
      </c>
      <c r="I74" s="51">
        <v>0.74736398144242921</v>
      </c>
      <c r="J74" s="51">
        <f t="shared" si="3"/>
        <v>7.4736398144242919E-4</v>
      </c>
      <c r="K74" s="51">
        <f t="shared" si="4"/>
        <v>38108.058889652872</v>
      </c>
      <c r="L74" s="51">
        <f t="shared" si="5"/>
        <v>38.108058889652874</v>
      </c>
    </row>
    <row r="75" spans="2:12" x14ac:dyDescent="0.25">
      <c r="B75" s="50" t="s">
        <v>75</v>
      </c>
      <c r="C75" s="50" t="s">
        <v>218</v>
      </c>
      <c r="D75" s="53">
        <v>49116</v>
      </c>
      <c r="E75" s="53">
        <v>55765</v>
      </c>
      <c r="F75" s="51">
        <f t="shared" si="1"/>
        <v>52440.5</v>
      </c>
      <c r="G75" s="51">
        <f t="shared" si="2"/>
        <v>4701.5529881093544</v>
      </c>
      <c r="H75" s="51">
        <f t="shared" si="0"/>
        <v>23.279649916646822</v>
      </c>
      <c r="I75" s="51">
        <v>0.64192323913960359</v>
      </c>
      <c r="J75" s="51">
        <f t="shared" si="3"/>
        <v>6.419232391396036E-4</v>
      </c>
      <c r="K75" s="51">
        <f t="shared" si="4"/>
        <v>36265.473030466237</v>
      </c>
      <c r="L75" s="51">
        <f t="shared" si="5"/>
        <v>36.265473030466239</v>
      </c>
    </row>
    <row r="76" spans="2:12" x14ac:dyDescent="0.25">
      <c r="B76" s="50" t="s">
        <v>76</v>
      </c>
      <c r="C76" s="50" t="s">
        <v>219</v>
      </c>
      <c r="D76" s="53">
        <v>70514</v>
      </c>
      <c r="E76" s="53">
        <v>78582</v>
      </c>
      <c r="F76" s="51">
        <f t="shared" si="1"/>
        <v>74548</v>
      </c>
      <c r="G76" s="51">
        <f t="shared" si="2"/>
        <v>5704.9375106130656</v>
      </c>
      <c r="H76" s="51">
        <f t="shared" si="0"/>
        <v>36.442010002381522</v>
      </c>
      <c r="I76" s="51">
        <v>0.88654576128215945</v>
      </c>
      <c r="J76" s="51">
        <f t="shared" si="3"/>
        <v>8.8654576128215947E-4</v>
      </c>
      <c r="K76" s="51">
        <f t="shared" si="4"/>
        <v>41105.616420383725</v>
      </c>
      <c r="L76" s="51">
        <f t="shared" si="5"/>
        <v>41.105616420383726</v>
      </c>
    </row>
    <row r="77" spans="2:12" x14ac:dyDescent="0.25">
      <c r="B77" s="50" t="s">
        <v>77</v>
      </c>
      <c r="C77" s="50" t="s">
        <v>220</v>
      </c>
      <c r="D77" s="53">
        <v>77230</v>
      </c>
      <c r="E77" s="53">
        <v>56031</v>
      </c>
      <c r="F77" s="51">
        <f t="shared" si="1"/>
        <v>66630.5</v>
      </c>
      <c r="G77" s="51">
        <f t="shared" si="2"/>
        <v>14989.956654373622</v>
      </c>
      <c r="H77" s="51">
        <f t="shared" si="0"/>
        <v>31.728090021433676</v>
      </c>
      <c r="I77" s="51">
        <v>0.72205820328975101</v>
      </c>
      <c r="J77" s="51">
        <f t="shared" si="3"/>
        <v>7.2205820328975106E-4</v>
      </c>
      <c r="K77" s="51">
        <f t="shared" si="4"/>
        <v>43941.180748142091</v>
      </c>
      <c r="L77" s="51">
        <f t="shared" si="5"/>
        <v>43.941180748142088</v>
      </c>
    </row>
    <row r="78" spans="2:12" x14ac:dyDescent="0.25">
      <c r="B78" s="50" t="s">
        <v>78</v>
      </c>
      <c r="C78" s="50" t="s">
        <v>221</v>
      </c>
      <c r="D78" s="53">
        <v>54635</v>
      </c>
      <c r="E78" s="53">
        <v>51358</v>
      </c>
      <c r="F78" s="51">
        <f t="shared" si="1"/>
        <v>52996.5</v>
      </c>
      <c r="G78" s="51">
        <f t="shared" si="2"/>
        <v>2317.1889219483164</v>
      </c>
      <c r="H78" s="51">
        <f t="shared" si="0"/>
        <v>23.610681114551085</v>
      </c>
      <c r="I78" s="51">
        <v>0.6840995360607337</v>
      </c>
      <c r="J78" s="51">
        <f t="shared" si="3"/>
        <v>6.8409953606073375E-4</v>
      </c>
      <c r="K78" s="51">
        <f t="shared" si="4"/>
        <v>34513.517214920241</v>
      </c>
      <c r="L78" s="51">
        <f t="shared" si="5"/>
        <v>34.513517214920242</v>
      </c>
    </row>
    <row r="79" spans="2:12" x14ac:dyDescent="0.25">
      <c r="B79" s="50" t="s">
        <v>79</v>
      </c>
      <c r="C79" s="50" t="s">
        <v>222</v>
      </c>
      <c r="D79" s="53">
        <v>61126</v>
      </c>
      <c r="E79" s="53">
        <v>59869</v>
      </c>
      <c r="F79" s="51">
        <f t="shared" si="1"/>
        <v>60497.5</v>
      </c>
      <c r="G79" s="51">
        <f t="shared" si="2"/>
        <v>888.83322395149025</v>
      </c>
      <c r="H79" s="51">
        <f t="shared" si="0"/>
        <v>28.076625386996906</v>
      </c>
      <c r="I79" s="51">
        <v>0.69675242513707281</v>
      </c>
      <c r="J79" s="51">
        <f t="shared" si="3"/>
        <v>6.9675242513707282E-4</v>
      </c>
      <c r="K79" s="51">
        <f t="shared" si="4"/>
        <v>40296.415734001013</v>
      </c>
      <c r="L79" s="51">
        <f t="shared" si="5"/>
        <v>40.296415734001016</v>
      </c>
    </row>
    <row r="80" spans="2:12" x14ac:dyDescent="0.25">
      <c r="B80" s="50" t="s">
        <v>80</v>
      </c>
      <c r="C80" s="50" t="s">
        <v>223</v>
      </c>
      <c r="D80" s="53">
        <v>69321</v>
      </c>
      <c r="E80" s="53">
        <v>79677</v>
      </c>
      <c r="F80" s="51">
        <f t="shared" si="1"/>
        <v>74499</v>
      </c>
      <c r="G80" s="51">
        <f t="shared" si="2"/>
        <v>7322.7978259678857</v>
      </c>
      <c r="H80" s="51">
        <f t="shared" si="0"/>
        <v>36.412836389616579</v>
      </c>
      <c r="I80" s="51">
        <v>0.6208350906790383</v>
      </c>
      <c r="J80" s="51">
        <f t="shared" si="3"/>
        <v>6.2083509067903831E-4</v>
      </c>
      <c r="K80" s="51">
        <f t="shared" si="4"/>
        <v>58651.382527025082</v>
      </c>
      <c r="L80" s="51">
        <f t="shared" si="5"/>
        <v>58.651382527025085</v>
      </c>
    </row>
    <row r="81" spans="2:12" x14ac:dyDescent="0.25">
      <c r="B81" s="50" t="s">
        <v>81</v>
      </c>
      <c r="C81" s="50" t="s">
        <v>224</v>
      </c>
      <c r="D81" s="53">
        <v>82200</v>
      </c>
      <c r="E81" s="53">
        <v>83696</v>
      </c>
      <c r="F81" s="51">
        <f t="shared" si="1"/>
        <v>82948</v>
      </c>
      <c r="G81" s="51">
        <f t="shared" si="2"/>
        <v>1057.831744655075</v>
      </c>
      <c r="H81" s="51">
        <f t="shared" si="0"/>
        <v>41.443200762086214</v>
      </c>
      <c r="I81" s="51">
        <v>0.56178827498945583</v>
      </c>
      <c r="J81" s="51">
        <f t="shared" si="3"/>
        <v>5.6178827498945582E-4</v>
      </c>
      <c r="K81" s="51">
        <f t="shared" si="4"/>
        <v>73770.141897076901</v>
      </c>
      <c r="L81" s="51">
        <f t="shared" si="5"/>
        <v>73.770141897076897</v>
      </c>
    </row>
    <row r="82" spans="2:12" x14ac:dyDescent="0.25">
      <c r="B82" s="50" t="s">
        <v>82</v>
      </c>
      <c r="C82" s="50" t="s">
        <v>225</v>
      </c>
      <c r="D82" s="53">
        <v>60048</v>
      </c>
      <c r="E82" s="53">
        <v>68565</v>
      </c>
      <c r="F82" s="51">
        <f t="shared" si="1"/>
        <v>64306.5</v>
      </c>
      <c r="G82" s="51">
        <f t="shared" si="2"/>
        <v>6022.4284553658254</v>
      </c>
      <c r="H82" s="51">
        <f t="shared" si="0"/>
        <v>30.344427244582047</v>
      </c>
      <c r="I82" s="51">
        <v>0.69253479544495977</v>
      </c>
      <c r="J82" s="51">
        <f t="shared" si="3"/>
        <v>6.9253479544495976E-4</v>
      </c>
      <c r="K82" s="51">
        <f t="shared" si="4"/>
        <v>43816.46589336422</v>
      </c>
      <c r="L82" s="51">
        <f t="shared" si="5"/>
        <v>43.816465893364217</v>
      </c>
    </row>
    <row r="83" spans="2:12" x14ac:dyDescent="0.25">
      <c r="B83" s="50" t="s">
        <v>83</v>
      </c>
      <c r="C83" s="50" t="s">
        <v>226</v>
      </c>
      <c r="D83" s="53">
        <v>75976</v>
      </c>
      <c r="E83" s="53">
        <v>78281</v>
      </c>
      <c r="F83" s="51">
        <f t="shared" si="1"/>
        <v>77128.5</v>
      </c>
      <c r="G83" s="51">
        <f t="shared" si="2"/>
        <v>1629.8811306349921</v>
      </c>
      <c r="H83" s="51">
        <f t="shared" si="0"/>
        <v>37.978387711359851</v>
      </c>
      <c r="I83" s="51">
        <v>0.78532264867144652</v>
      </c>
      <c r="J83" s="51">
        <f t="shared" si="3"/>
        <v>7.853226486714465E-4</v>
      </c>
      <c r="K83" s="51">
        <f t="shared" si="4"/>
        <v>48360.234835464136</v>
      </c>
      <c r="L83" s="51">
        <f t="shared" si="5"/>
        <v>48.360234835464134</v>
      </c>
    </row>
    <row r="84" spans="2:12" x14ac:dyDescent="0.25">
      <c r="B84" s="50" t="s">
        <v>84</v>
      </c>
      <c r="C84" s="50" t="s">
        <v>227</v>
      </c>
      <c r="D84" s="53">
        <v>81748</v>
      </c>
      <c r="E84" s="53">
        <v>83335</v>
      </c>
      <c r="F84" s="51">
        <f t="shared" si="1"/>
        <v>82541.5</v>
      </c>
      <c r="G84" s="51">
        <f t="shared" si="2"/>
        <v>1122.178461743051</v>
      </c>
      <c r="H84" s="51">
        <f t="shared" si="0"/>
        <v>41.201178852107645</v>
      </c>
      <c r="I84" s="51">
        <v>0.70940531421341191</v>
      </c>
      <c r="J84" s="51">
        <f t="shared" si="3"/>
        <v>7.0940531421341188E-4</v>
      </c>
      <c r="K84" s="51">
        <f t="shared" si="4"/>
        <v>58078.475064415725</v>
      </c>
      <c r="L84" s="51">
        <f t="shared" si="5"/>
        <v>58.078475064415727</v>
      </c>
    </row>
    <row r="85" spans="2:12" x14ac:dyDescent="0.25">
      <c r="B85" s="50" t="s">
        <v>85</v>
      </c>
      <c r="C85" s="50" t="s">
        <v>228</v>
      </c>
      <c r="D85" s="53">
        <v>78407</v>
      </c>
      <c r="E85" s="53">
        <v>76601</v>
      </c>
      <c r="F85" s="51">
        <f t="shared" si="1"/>
        <v>77504</v>
      </c>
      <c r="G85" s="51">
        <f t="shared" si="2"/>
        <v>1277.0348468229049</v>
      </c>
      <c r="H85" s="51">
        <f t="shared" si="0"/>
        <v>38.201952845915699</v>
      </c>
      <c r="I85" s="51">
        <v>0.78532264867144652</v>
      </c>
      <c r="J85" s="51">
        <f t="shared" si="3"/>
        <v>7.853226486714465E-4</v>
      </c>
      <c r="K85" s="51">
        <f t="shared" si="4"/>
        <v>48644.914177049483</v>
      </c>
      <c r="L85" s="51">
        <f t="shared" si="5"/>
        <v>48.644914177049479</v>
      </c>
    </row>
    <row r="86" spans="2:12" x14ac:dyDescent="0.25">
      <c r="B86" s="50" t="s">
        <v>86</v>
      </c>
      <c r="C86" s="50" t="s">
        <v>229</v>
      </c>
      <c r="D86" s="53">
        <v>75518</v>
      </c>
      <c r="E86" s="53">
        <v>76563</v>
      </c>
      <c r="F86" s="51">
        <f t="shared" si="1"/>
        <v>76040.5</v>
      </c>
      <c r="G86" s="51">
        <f t="shared" si="2"/>
        <v>738.92658633994222</v>
      </c>
      <c r="H86" s="51">
        <f t="shared" si="0"/>
        <v>37.330614432007621</v>
      </c>
      <c r="I86" s="51">
        <v>0.70097005482918584</v>
      </c>
      <c r="J86" s="51">
        <f t="shared" si="3"/>
        <v>7.0097005482918587E-4</v>
      </c>
      <c r="K86" s="51">
        <f t="shared" si="4"/>
        <v>53255.647905108352</v>
      </c>
      <c r="L86" s="51">
        <f t="shared" si="5"/>
        <v>53.255647905108354</v>
      </c>
    </row>
    <row r="87" spans="2:12" x14ac:dyDescent="0.25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78"/>
  <sheetViews>
    <sheetView topLeftCell="D4" zoomScale="110" zoomScaleNormal="110" workbookViewId="0">
      <selection activeCell="K38" sqref="K38"/>
    </sheetView>
  </sheetViews>
  <sheetFormatPr baseColWidth="10" defaultColWidth="9.109375" defaultRowHeight="13.2" x14ac:dyDescent="0.25"/>
  <cols>
    <col min="1" max="1" width="20.6640625" style="22" customWidth="1"/>
    <col min="2" max="2" width="12.6640625" style="22" customWidth="1"/>
    <col min="3" max="19" width="9.109375" style="22"/>
    <col min="20" max="20" width="15.6640625" style="22" customWidth="1"/>
    <col min="21" max="23" width="9.109375" style="22"/>
    <col min="24" max="24" width="11.109375" style="22" customWidth="1"/>
    <col min="25" max="25" width="9.109375" style="22"/>
    <col min="26" max="27" width="15.77734375" style="22" customWidth="1"/>
    <col min="28" max="29" width="9.109375" style="22"/>
    <col min="30" max="30" width="10.6640625" style="22" customWidth="1"/>
    <col min="31" max="16384" width="9.1093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89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7</v>
      </c>
    </row>
    <row r="7" spans="1:2" x14ac:dyDescent="0.25">
      <c r="A7" s="22" t="s">
        <v>8</v>
      </c>
      <c r="B7" s="23">
        <v>45433</v>
      </c>
    </row>
    <row r="8" spans="1:2" x14ac:dyDescent="0.25">
      <c r="A8" s="22" t="s">
        <v>9</v>
      </c>
      <c r="B8" s="24">
        <v>0.82750000000000001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28" x14ac:dyDescent="0.25">
      <c r="B17" s="22" t="s">
        <v>22</v>
      </c>
    </row>
    <row r="18" spans="1:28" x14ac:dyDescent="0.25">
      <c r="B18" s="22" t="s">
        <v>23</v>
      </c>
    </row>
    <row r="19" spans="1:28" x14ac:dyDescent="0.25">
      <c r="B19" s="22" t="s">
        <v>24</v>
      </c>
    </row>
    <row r="20" spans="1:28" x14ac:dyDescent="0.25">
      <c r="B20" s="22" t="s">
        <v>25</v>
      </c>
      <c r="AB20" s="22">
        <v>1679.6</v>
      </c>
    </row>
    <row r="21" spans="1:28" x14ac:dyDescent="0.25">
      <c r="B21" s="22" t="s">
        <v>26</v>
      </c>
      <c r="AB21" s="22">
        <v>13340</v>
      </c>
    </row>
    <row r="22" spans="1:28" x14ac:dyDescent="0.25">
      <c r="B22" s="22" t="s">
        <v>27</v>
      </c>
    </row>
    <row r="23" spans="1:28" x14ac:dyDescent="0.25">
      <c r="B23" s="22" t="s">
        <v>28</v>
      </c>
    </row>
    <row r="25" spans="1:28" x14ac:dyDescent="0.25">
      <c r="A25" s="25" t="s">
        <v>29</v>
      </c>
      <c r="B25" s="26"/>
    </row>
    <row r="26" spans="1:28" x14ac:dyDescent="0.25">
      <c r="A26" s="22" t="s">
        <v>30</v>
      </c>
      <c r="B26" s="22">
        <v>20.5</v>
      </c>
    </row>
    <row r="28" spans="1:28" x14ac:dyDescent="0.25">
      <c r="B28" s="27"/>
      <c r="C28" s="28">
        <v>1</v>
      </c>
      <c r="D28" s="28">
        <v>2</v>
      </c>
      <c r="E28" s="28">
        <v>3</v>
      </c>
      <c r="F28" s="28">
        <v>4</v>
      </c>
      <c r="G28" s="28">
        <v>5</v>
      </c>
      <c r="H28" s="28">
        <v>6</v>
      </c>
      <c r="I28" s="28">
        <v>7</v>
      </c>
      <c r="J28" s="28">
        <v>8</v>
      </c>
      <c r="K28" s="28">
        <v>9</v>
      </c>
      <c r="L28" s="28">
        <v>10</v>
      </c>
      <c r="M28" s="28">
        <v>11</v>
      </c>
      <c r="N28" s="28">
        <v>12</v>
      </c>
      <c r="O28" s="22" t="s">
        <v>90</v>
      </c>
    </row>
    <row r="29" spans="1:28" x14ac:dyDescent="0.25">
      <c r="B29" s="28" t="s">
        <v>31</v>
      </c>
      <c r="C29" s="32">
        <v>128177</v>
      </c>
      <c r="D29" s="31">
        <v>111104</v>
      </c>
      <c r="E29" s="31">
        <v>103826</v>
      </c>
      <c r="F29" s="33">
        <v>97680</v>
      </c>
      <c r="G29" s="29">
        <v>80748</v>
      </c>
      <c r="H29" s="30">
        <v>85108</v>
      </c>
      <c r="I29" s="37">
        <v>73279</v>
      </c>
      <c r="J29" s="37">
        <v>74328</v>
      </c>
      <c r="K29" s="30">
        <v>85785</v>
      </c>
      <c r="L29" s="29">
        <v>84252</v>
      </c>
      <c r="M29" s="38">
        <v>9544</v>
      </c>
      <c r="N29" s="38">
        <v>10339</v>
      </c>
      <c r="O29" s="35">
        <v>360.46</v>
      </c>
    </row>
    <row r="30" spans="1:28" x14ac:dyDescent="0.25">
      <c r="B30" s="28" t="s">
        <v>32</v>
      </c>
      <c r="C30" s="34">
        <v>116854</v>
      </c>
      <c r="D30" s="34">
        <v>118053</v>
      </c>
      <c r="E30" s="30">
        <v>91620</v>
      </c>
      <c r="F30" s="30">
        <v>90730</v>
      </c>
      <c r="G30" s="29">
        <v>82036</v>
      </c>
      <c r="H30" s="30">
        <v>85210</v>
      </c>
      <c r="I30" s="33">
        <v>103583</v>
      </c>
      <c r="J30" s="33">
        <v>97960</v>
      </c>
      <c r="K30" s="33">
        <v>102052</v>
      </c>
      <c r="L30" s="33">
        <v>98413</v>
      </c>
      <c r="M30" s="38">
        <v>9255</v>
      </c>
      <c r="N30" s="38">
        <v>9358</v>
      </c>
      <c r="O30" s="35">
        <v>360.46</v>
      </c>
    </row>
    <row r="31" spans="1:28" x14ac:dyDescent="0.25">
      <c r="B31" s="28" t="s">
        <v>33</v>
      </c>
      <c r="C31" s="33">
        <v>102374</v>
      </c>
      <c r="D31" s="31">
        <v>112132</v>
      </c>
      <c r="E31" s="33">
        <v>101273</v>
      </c>
      <c r="F31" s="33">
        <v>99012</v>
      </c>
      <c r="G31" s="36">
        <v>142351</v>
      </c>
      <c r="H31" s="32">
        <v>125621</v>
      </c>
      <c r="I31" s="29">
        <v>78653</v>
      </c>
      <c r="J31" s="30">
        <v>84764</v>
      </c>
      <c r="K31" s="34">
        <v>118027</v>
      </c>
      <c r="L31" s="31">
        <v>106492</v>
      </c>
      <c r="M31" s="38">
        <v>9311</v>
      </c>
      <c r="N31" s="38">
        <v>10255</v>
      </c>
      <c r="O31" s="35">
        <v>360.46</v>
      </c>
    </row>
    <row r="32" spans="1:28" x14ac:dyDescent="0.25">
      <c r="B32" s="28" t="s">
        <v>34</v>
      </c>
      <c r="C32" s="37">
        <v>72906</v>
      </c>
      <c r="D32" s="33">
        <v>101554</v>
      </c>
      <c r="E32" s="33">
        <v>98514</v>
      </c>
      <c r="F32" s="33">
        <v>98792</v>
      </c>
      <c r="G32" s="30">
        <v>86339</v>
      </c>
      <c r="H32" s="33">
        <v>99759</v>
      </c>
      <c r="I32" s="30">
        <v>92882</v>
      </c>
      <c r="J32" s="30">
        <v>87982</v>
      </c>
      <c r="K32" s="31">
        <v>104066</v>
      </c>
      <c r="L32" s="31">
        <v>105334</v>
      </c>
      <c r="M32" s="38">
        <v>8898</v>
      </c>
      <c r="N32" s="38">
        <v>9587</v>
      </c>
      <c r="O32" s="35">
        <v>360.46</v>
      </c>
    </row>
    <row r="33" spans="2:15" x14ac:dyDescent="0.25">
      <c r="B33" s="28" t="s">
        <v>35</v>
      </c>
      <c r="C33" s="32">
        <v>128889</v>
      </c>
      <c r="D33" s="34">
        <v>122441</v>
      </c>
      <c r="E33" s="30">
        <v>89848</v>
      </c>
      <c r="F33" s="30">
        <v>91305</v>
      </c>
      <c r="G33" s="33">
        <v>96481</v>
      </c>
      <c r="H33" s="30">
        <v>91360</v>
      </c>
      <c r="I33" s="33">
        <v>103260</v>
      </c>
      <c r="J33" s="33">
        <v>94807</v>
      </c>
      <c r="K33" s="38">
        <v>8834</v>
      </c>
      <c r="L33" s="38">
        <v>9019</v>
      </c>
      <c r="M33" s="38">
        <v>10065</v>
      </c>
      <c r="N33" s="38">
        <v>9592</v>
      </c>
      <c r="O33" s="35">
        <v>360.46</v>
      </c>
    </row>
    <row r="34" spans="2:15" x14ac:dyDescent="0.25">
      <c r="B34" s="28" t="s">
        <v>36</v>
      </c>
      <c r="C34" s="31">
        <v>103917</v>
      </c>
      <c r="D34" s="33">
        <v>96982</v>
      </c>
      <c r="E34" s="29">
        <v>81969</v>
      </c>
      <c r="F34" s="29">
        <v>84206</v>
      </c>
      <c r="G34" s="31">
        <v>112462</v>
      </c>
      <c r="H34" s="31">
        <v>108938</v>
      </c>
      <c r="I34" s="32">
        <v>128853</v>
      </c>
      <c r="J34" s="34">
        <v>114541</v>
      </c>
      <c r="K34" s="38">
        <v>8885</v>
      </c>
      <c r="L34" s="38">
        <v>9193</v>
      </c>
      <c r="M34" s="38">
        <v>9203</v>
      </c>
      <c r="N34" s="38">
        <v>9616</v>
      </c>
      <c r="O34" s="35">
        <v>360.46</v>
      </c>
    </row>
    <row r="35" spans="2:15" x14ac:dyDescent="0.25">
      <c r="B35" s="28" t="s">
        <v>37</v>
      </c>
      <c r="C35" s="33">
        <v>99221</v>
      </c>
      <c r="D35" s="33">
        <v>96604</v>
      </c>
      <c r="E35" s="33">
        <v>96027</v>
      </c>
      <c r="F35" s="34">
        <v>115051</v>
      </c>
      <c r="G35" s="33">
        <v>100788</v>
      </c>
      <c r="H35" s="30">
        <v>90312</v>
      </c>
      <c r="I35" s="39">
        <v>54294</v>
      </c>
      <c r="J35" s="37">
        <v>65118</v>
      </c>
      <c r="K35" s="38">
        <v>9285</v>
      </c>
      <c r="L35" s="38">
        <v>9065</v>
      </c>
      <c r="M35" s="38">
        <v>10083</v>
      </c>
      <c r="N35" s="38">
        <v>10115</v>
      </c>
      <c r="O35" s="35">
        <v>360.46</v>
      </c>
    </row>
    <row r="36" spans="2:15" x14ac:dyDescent="0.25">
      <c r="B36" s="28" t="s">
        <v>38</v>
      </c>
      <c r="C36" s="30">
        <v>85235</v>
      </c>
      <c r="D36" s="37">
        <v>73193</v>
      </c>
      <c r="E36" s="33">
        <v>98267</v>
      </c>
      <c r="F36" s="33">
        <v>96372</v>
      </c>
      <c r="G36" s="29">
        <v>77287</v>
      </c>
      <c r="H36" s="37">
        <v>68536</v>
      </c>
      <c r="I36" s="30">
        <v>89431</v>
      </c>
      <c r="J36" s="31">
        <v>105633</v>
      </c>
      <c r="K36" s="38">
        <v>8652</v>
      </c>
      <c r="L36" s="40">
        <v>33551</v>
      </c>
      <c r="M36" s="38">
        <v>6793</v>
      </c>
      <c r="N36" s="38">
        <v>9236</v>
      </c>
      <c r="O36" s="35">
        <v>360.46</v>
      </c>
    </row>
    <row r="42" spans="2:15" ht="20.399999999999999" x14ac:dyDescent="0.25">
      <c r="B42" s="46" t="s">
        <v>236</v>
      </c>
      <c r="C42" s="46" t="s">
        <v>235</v>
      </c>
      <c r="D42" s="47" t="s">
        <v>237</v>
      </c>
      <c r="E42" s="47" t="s">
        <v>237</v>
      </c>
      <c r="F42" s="47" t="s">
        <v>239</v>
      </c>
      <c r="G42" s="47" t="s">
        <v>238</v>
      </c>
      <c r="H42" s="46" t="s">
        <v>136</v>
      </c>
      <c r="I42" s="46" t="s">
        <v>245</v>
      </c>
      <c r="J42" s="47" t="s">
        <v>137</v>
      </c>
      <c r="K42" s="47" t="s">
        <v>139</v>
      </c>
      <c r="L42" s="47" t="s">
        <v>140</v>
      </c>
    </row>
    <row r="43" spans="2:15" x14ac:dyDescent="0.25">
      <c r="B43" s="50" t="s">
        <v>91</v>
      </c>
      <c r="C43" s="50" t="s">
        <v>142</v>
      </c>
      <c r="D43" s="53">
        <v>128177</v>
      </c>
      <c r="E43" s="53">
        <v>111104</v>
      </c>
      <c r="F43" s="51">
        <f>AVERAGE(D43:E43)</f>
        <v>119640.5</v>
      </c>
      <c r="G43" s="51">
        <f>_xlfn.STDEV.S(D43:E43)</f>
        <v>12072.434075197925</v>
      </c>
      <c r="H43" s="51">
        <f t="shared" ref="H43:H78" si="0">(F43-AB$21)/AB$20</f>
        <v>63.289175994284356</v>
      </c>
      <c r="I43" s="51">
        <v>0.69675242513707281</v>
      </c>
      <c r="J43" s="51">
        <f>I43/1000</f>
        <v>6.9675242513707282E-4</v>
      </c>
      <c r="K43" s="51">
        <f>H43/J43</f>
        <v>90834.525594702325</v>
      </c>
      <c r="L43" s="51">
        <f>K43/1000</f>
        <v>90.834525594702328</v>
      </c>
    </row>
    <row r="44" spans="2:15" x14ac:dyDescent="0.25">
      <c r="B44" s="50" t="s">
        <v>92</v>
      </c>
      <c r="C44" s="50" t="s">
        <v>143</v>
      </c>
      <c r="D44" s="53">
        <v>116854</v>
      </c>
      <c r="E44" s="53">
        <v>118053</v>
      </c>
      <c r="F44" s="51">
        <f t="shared" ref="F44:F78" si="1">AVERAGE(D44:E44)</f>
        <v>117453.5</v>
      </c>
      <c r="G44" s="51">
        <f t="shared" ref="G44:G78" si="2">_xlfn.STDEV.S(D44:E44)</f>
        <v>847.82103064267051</v>
      </c>
      <c r="H44" s="51">
        <f t="shared" si="0"/>
        <v>61.987080257204099</v>
      </c>
      <c r="I44" s="51">
        <v>0.50695908899198638</v>
      </c>
      <c r="J44" s="51">
        <f t="shared" ref="J44:J78" si="3">I44/1000</f>
        <v>5.0695908899198638E-4</v>
      </c>
      <c r="K44" s="51">
        <f t="shared" ref="K44:K78" si="4">H44/J44</f>
        <v>122272.35215460145</v>
      </c>
      <c r="L44" s="51">
        <f t="shared" ref="L44:L78" si="5">K44/1000</f>
        <v>122.27235215460145</v>
      </c>
    </row>
    <row r="45" spans="2:15" x14ac:dyDescent="0.25">
      <c r="B45" s="50" t="s">
        <v>93</v>
      </c>
      <c r="C45" s="50" t="s">
        <v>144</v>
      </c>
      <c r="D45" s="53">
        <v>102374</v>
      </c>
      <c r="E45" s="53">
        <v>112132</v>
      </c>
      <c r="F45" s="51">
        <f t="shared" si="1"/>
        <v>107253</v>
      </c>
      <c r="G45" s="51">
        <f t="shared" si="2"/>
        <v>6899.9479708183308</v>
      </c>
      <c r="H45" s="51">
        <f t="shared" si="0"/>
        <v>55.913908073350804</v>
      </c>
      <c r="I45" s="51">
        <v>0.69675242513707281</v>
      </c>
      <c r="J45" s="51">
        <f t="shared" si="3"/>
        <v>6.9675242513707282E-4</v>
      </c>
      <c r="K45" s="51">
        <f t="shared" si="4"/>
        <v>80249.319637962937</v>
      </c>
      <c r="L45" s="51">
        <f t="shared" si="5"/>
        <v>80.249319637962941</v>
      </c>
    </row>
    <row r="46" spans="2:15" x14ac:dyDescent="0.25">
      <c r="B46" s="50" t="s">
        <v>94</v>
      </c>
      <c r="C46" s="50" t="s">
        <v>145</v>
      </c>
      <c r="D46" s="53">
        <v>72906</v>
      </c>
      <c r="E46" s="53">
        <v>101554</v>
      </c>
      <c r="F46" s="51">
        <f t="shared" si="1"/>
        <v>87230</v>
      </c>
      <c r="G46" s="51">
        <f t="shared" si="2"/>
        <v>20257.195067432214</v>
      </c>
      <c r="H46" s="51">
        <f t="shared" si="0"/>
        <v>43.992617289830918</v>
      </c>
      <c r="I46" s="51">
        <v>0.76845212990299439</v>
      </c>
      <c r="J46" s="51">
        <f t="shared" si="3"/>
        <v>7.6845212990299437E-4</v>
      </c>
      <c r="K46" s="51">
        <f t="shared" si="4"/>
        <v>57248.351039620815</v>
      </c>
      <c r="L46" s="51">
        <f t="shared" si="5"/>
        <v>57.248351039620815</v>
      </c>
    </row>
    <row r="47" spans="2:15" x14ac:dyDescent="0.25">
      <c r="B47" s="50" t="s">
        <v>95</v>
      </c>
      <c r="C47" s="50" t="s">
        <v>146</v>
      </c>
      <c r="D47" s="53">
        <v>128889</v>
      </c>
      <c r="E47" s="53">
        <v>122441</v>
      </c>
      <c r="F47" s="51">
        <f t="shared" si="1"/>
        <v>125665</v>
      </c>
      <c r="G47" s="51">
        <f t="shared" si="2"/>
        <v>4559.4245250908589</v>
      </c>
      <c r="H47" s="51">
        <f t="shared" si="0"/>
        <v>66.876041914741606</v>
      </c>
      <c r="I47" s="51">
        <v>0.74314635175031618</v>
      </c>
      <c r="J47" s="51">
        <f t="shared" si="3"/>
        <v>7.4314635175031613E-4</v>
      </c>
      <c r="K47" s="51">
        <f t="shared" si="4"/>
        <v>89990.406004456527</v>
      </c>
      <c r="L47" s="51">
        <f t="shared" si="5"/>
        <v>89.990406004456531</v>
      </c>
    </row>
    <row r="48" spans="2:15" x14ac:dyDescent="0.25">
      <c r="B48" s="50" t="s">
        <v>96</v>
      </c>
      <c r="C48" s="50" t="s">
        <v>147</v>
      </c>
      <c r="D48" s="53">
        <v>103917</v>
      </c>
      <c r="E48" s="53">
        <v>96982</v>
      </c>
      <c r="F48" s="51">
        <f t="shared" si="1"/>
        <v>100449.5</v>
      </c>
      <c r="G48" s="51">
        <f t="shared" si="2"/>
        <v>4903.7855275287075</v>
      </c>
      <c r="H48" s="51">
        <f t="shared" si="0"/>
        <v>51.863241247916172</v>
      </c>
      <c r="I48" s="51">
        <v>0.75158161113454225</v>
      </c>
      <c r="J48" s="51">
        <f t="shared" si="3"/>
        <v>7.5158161113454225E-4</v>
      </c>
      <c r="K48" s="51">
        <f t="shared" si="4"/>
        <v>69005.468573967039</v>
      </c>
      <c r="L48" s="51">
        <f t="shared" si="5"/>
        <v>69.005468573967036</v>
      </c>
    </row>
    <row r="49" spans="2:12" x14ac:dyDescent="0.25">
      <c r="B49" s="50" t="s">
        <v>97</v>
      </c>
      <c r="C49" s="50" t="s">
        <v>148</v>
      </c>
      <c r="D49" s="53">
        <v>99221</v>
      </c>
      <c r="E49" s="53">
        <v>96604</v>
      </c>
      <c r="F49" s="51">
        <f t="shared" si="1"/>
        <v>97912.5</v>
      </c>
      <c r="G49" s="51">
        <f t="shared" si="2"/>
        <v>1850.4984463651949</v>
      </c>
      <c r="H49" s="51">
        <f t="shared" si="0"/>
        <v>50.35276256251489</v>
      </c>
      <c r="I49" s="51">
        <v>0.72205820328975101</v>
      </c>
      <c r="J49" s="51">
        <f t="shared" si="3"/>
        <v>7.2205820328975106E-4</v>
      </c>
      <c r="K49" s="51">
        <f t="shared" si="4"/>
        <v>69735.046749838089</v>
      </c>
      <c r="L49" s="51">
        <f t="shared" si="5"/>
        <v>69.735046749838091</v>
      </c>
    </row>
    <row r="50" spans="2:12" x14ac:dyDescent="0.25">
      <c r="B50" s="50" t="s">
        <v>98</v>
      </c>
      <c r="C50" s="50" t="s">
        <v>149</v>
      </c>
      <c r="D50" s="53">
        <v>85235</v>
      </c>
      <c r="E50" s="53">
        <v>73193</v>
      </c>
      <c r="F50" s="51">
        <f t="shared" si="1"/>
        <v>79214</v>
      </c>
      <c r="G50" s="51">
        <f t="shared" si="2"/>
        <v>8514.9798590484061</v>
      </c>
      <c r="H50" s="51">
        <f t="shared" si="0"/>
        <v>39.220052393427011</v>
      </c>
      <c r="I50" s="51">
        <v>0.6081822016026992</v>
      </c>
      <c r="J50" s="51">
        <f t="shared" si="3"/>
        <v>6.0818220160269924E-4</v>
      </c>
      <c r="K50" s="51">
        <f t="shared" si="4"/>
        <v>64487.339961730548</v>
      </c>
      <c r="L50" s="51">
        <f t="shared" si="5"/>
        <v>64.487339961730541</v>
      </c>
    </row>
    <row r="51" spans="2:12" x14ac:dyDescent="0.25">
      <c r="B51" s="50" t="s">
        <v>99</v>
      </c>
      <c r="C51" s="50" t="s">
        <v>150</v>
      </c>
      <c r="D51" s="53">
        <v>103826</v>
      </c>
      <c r="E51" s="53">
        <v>97680</v>
      </c>
      <c r="F51" s="51">
        <f t="shared" si="1"/>
        <v>100753</v>
      </c>
      <c r="G51" s="51">
        <f t="shared" si="2"/>
        <v>4345.8782771725209</v>
      </c>
      <c r="H51" s="51">
        <f t="shared" si="0"/>
        <v>52.043939033103122</v>
      </c>
      <c r="I51" s="51">
        <v>0.80641079713201169</v>
      </c>
      <c r="J51" s="51">
        <f t="shared" si="3"/>
        <v>8.0641079713201168E-4</v>
      </c>
      <c r="K51" s="51">
        <f t="shared" si="4"/>
        <v>64537.750757054142</v>
      </c>
      <c r="L51" s="51">
        <f t="shared" si="5"/>
        <v>64.537750757054141</v>
      </c>
    </row>
    <row r="52" spans="2:12" x14ac:dyDescent="0.25">
      <c r="B52" s="50" t="s">
        <v>100</v>
      </c>
      <c r="C52" s="50" t="s">
        <v>151</v>
      </c>
      <c r="D52" s="53">
        <v>91620</v>
      </c>
      <c r="E52" s="53">
        <v>90730</v>
      </c>
      <c r="F52" s="51">
        <f t="shared" si="1"/>
        <v>91175</v>
      </c>
      <c r="G52" s="51">
        <f t="shared" si="2"/>
        <v>629.32503525602726</v>
      </c>
      <c r="H52" s="51">
        <f t="shared" si="0"/>
        <v>46.341390807335081</v>
      </c>
      <c r="I52" s="51">
        <v>0.55335301560522976</v>
      </c>
      <c r="J52" s="51">
        <f t="shared" si="3"/>
        <v>5.5335301560522981E-4</v>
      </c>
      <c r="K52" s="51">
        <f t="shared" si="4"/>
        <v>83746.522564170344</v>
      </c>
      <c r="L52" s="51">
        <f t="shared" si="5"/>
        <v>83.746522564170348</v>
      </c>
    </row>
    <row r="53" spans="2:12" x14ac:dyDescent="0.25">
      <c r="B53" s="50" t="s">
        <v>101</v>
      </c>
      <c r="C53" s="50" t="s">
        <v>152</v>
      </c>
      <c r="D53" s="53">
        <v>101273</v>
      </c>
      <c r="E53" s="53">
        <v>99012</v>
      </c>
      <c r="F53" s="51">
        <f t="shared" si="1"/>
        <v>100142.5</v>
      </c>
      <c r="G53" s="51">
        <f t="shared" si="2"/>
        <v>1598.768432262784</v>
      </c>
      <c r="H53" s="51">
        <f t="shared" si="0"/>
        <v>51.680459633246016</v>
      </c>
      <c r="I53" s="51">
        <v>0.8317165752846899</v>
      </c>
      <c r="J53" s="51">
        <f t="shared" si="3"/>
        <v>8.3171657528468992E-4</v>
      </c>
      <c r="K53" s="51">
        <f t="shared" si="4"/>
        <v>62137.104356199961</v>
      </c>
      <c r="L53" s="51">
        <f t="shared" si="5"/>
        <v>62.137104356199963</v>
      </c>
    </row>
    <row r="54" spans="2:12" x14ac:dyDescent="0.25">
      <c r="B54" s="50" t="s">
        <v>153</v>
      </c>
      <c r="C54" s="50" t="s">
        <v>154</v>
      </c>
      <c r="D54" s="53">
        <v>98514</v>
      </c>
      <c r="E54" s="53">
        <v>98792</v>
      </c>
      <c r="F54" s="51">
        <f t="shared" si="1"/>
        <v>98653</v>
      </c>
      <c r="G54" s="51">
        <f t="shared" si="2"/>
        <v>196.57568516986021</v>
      </c>
      <c r="H54" s="51">
        <f t="shared" si="0"/>
        <v>50.793641343176951</v>
      </c>
      <c r="I54" s="51">
        <v>0.78532264867144652</v>
      </c>
      <c r="J54" s="51">
        <f t="shared" si="3"/>
        <v>7.853226486714465E-4</v>
      </c>
      <c r="K54" s="51">
        <f t="shared" si="4"/>
        <v>64678.691527751114</v>
      </c>
      <c r="L54" s="51">
        <f t="shared" si="5"/>
        <v>64.678691527751113</v>
      </c>
    </row>
    <row r="55" spans="2:12" x14ac:dyDescent="0.25">
      <c r="B55" s="50" t="s">
        <v>103</v>
      </c>
      <c r="C55" s="50" t="s">
        <v>155</v>
      </c>
      <c r="D55" s="53">
        <v>89848</v>
      </c>
      <c r="E55" s="53">
        <v>91305</v>
      </c>
      <c r="F55" s="51">
        <f t="shared" si="1"/>
        <v>90576.5</v>
      </c>
      <c r="G55" s="51">
        <f t="shared" si="2"/>
        <v>1030.2545801887998</v>
      </c>
      <c r="H55" s="51">
        <f t="shared" si="0"/>
        <v>45.985055965706124</v>
      </c>
      <c r="I55" s="51">
        <v>0.8696752425137072</v>
      </c>
      <c r="J55" s="51">
        <f t="shared" si="3"/>
        <v>8.6967524251370723E-4</v>
      </c>
      <c r="K55" s="51">
        <f t="shared" si="4"/>
        <v>52876.124003244047</v>
      </c>
      <c r="L55" s="51">
        <f t="shared" si="5"/>
        <v>52.876124003244044</v>
      </c>
    </row>
    <row r="56" spans="2:12" x14ac:dyDescent="0.25">
      <c r="B56" s="50" t="s">
        <v>104</v>
      </c>
      <c r="C56" s="50" t="s">
        <v>156</v>
      </c>
      <c r="D56" s="53">
        <v>81969</v>
      </c>
      <c r="E56" s="53">
        <v>84206</v>
      </c>
      <c r="F56" s="51">
        <f t="shared" si="1"/>
        <v>83087.5</v>
      </c>
      <c r="G56" s="51">
        <f t="shared" si="2"/>
        <v>1581.7978695143067</v>
      </c>
      <c r="H56" s="51">
        <f t="shared" si="0"/>
        <v>41.526256251488455</v>
      </c>
      <c r="I56" s="51">
        <v>0.87389287220582024</v>
      </c>
      <c r="J56" s="51">
        <f t="shared" si="3"/>
        <v>8.7389287220582018E-4</v>
      </c>
      <c r="K56" s="51">
        <f t="shared" si="4"/>
        <v>47518.703461524681</v>
      </c>
      <c r="L56" s="51">
        <f t="shared" si="5"/>
        <v>47.51870346152468</v>
      </c>
    </row>
    <row r="57" spans="2:12" x14ac:dyDescent="0.25">
      <c r="B57" s="50" t="s">
        <v>105</v>
      </c>
      <c r="C57" s="50" t="s">
        <v>157</v>
      </c>
      <c r="D57" s="53">
        <v>96027</v>
      </c>
      <c r="E57" s="53">
        <v>115051</v>
      </c>
      <c r="F57" s="51">
        <f t="shared" si="1"/>
        <v>105539</v>
      </c>
      <c r="G57" s="51">
        <f t="shared" si="2"/>
        <v>13451.99940529288</v>
      </c>
      <c r="H57" s="51">
        <f t="shared" si="0"/>
        <v>54.893427006430109</v>
      </c>
      <c r="I57" s="51">
        <v>0.67988190636862067</v>
      </c>
      <c r="J57" s="51">
        <f t="shared" si="3"/>
        <v>6.7988190636862069E-4</v>
      </c>
      <c r="K57" s="51">
        <f t="shared" si="4"/>
        <v>80739.649771864657</v>
      </c>
      <c r="L57" s="51">
        <f t="shared" si="5"/>
        <v>80.739649771864663</v>
      </c>
    </row>
    <row r="58" spans="2:12" x14ac:dyDescent="0.25">
      <c r="B58" s="50" t="s">
        <v>106</v>
      </c>
      <c r="C58" s="50" t="s">
        <v>158</v>
      </c>
      <c r="D58" s="53">
        <v>98267</v>
      </c>
      <c r="E58" s="53">
        <v>96372</v>
      </c>
      <c r="F58" s="51">
        <f t="shared" si="1"/>
        <v>97319.5</v>
      </c>
      <c r="G58" s="51">
        <f t="shared" si="2"/>
        <v>1339.9673503485076</v>
      </c>
      <c r="H58" s="51">
        <f t="shared" si="0"/>
        <v>49.999702310073829</v>
      </c>
      <c r="I58" s="51">
        <v>0.76423450021088135</v>
      </c>
      <c r="J58" s="51">
        <f t="shared" si="3"/>
        <v>7.6423450021088132E-4</v>
      </c>
      <c r="K58" s="51">
        <f t="shared" si="4"/>
        <v>65424.555285422226</v>
      </c>
      <c r="L58" s="51">
        <f t="shared" si="5"/>
        <v>65.42455528542223</v>
      </c>
    </row>
    <row r="59" spans="2:12" x14ac:dyDescent="0.25">
      <c r="B59" s="50" t="s">
        <v>107</v>
      </c>
      <c r="C59" s="50" t="s">
        <v>159</v>
      </c>
      <c r="D59" s="53">
        <v>80748</v>
      </c>
      <c r="E59" s="53">
        <v>85108</v>
      </c>
      <c r="F59" s="51">
        <f t="shared" si="1"/>
        <v>82928</v>
      </c>
      <c r="G59" s="51">
        <f t="shared" si="2"/>
        <v>3082.9855659733471</v>
      </c>
      <c r="H59" s="51">
        <f t="shared" si="0"/>
        <v>41.4312931650393</v>
      </c>
      <c r="I59" s="51">
        <v>0.86123998312948113</v>
      </c>
      <c r="J59" s="51">
        <f t="shared" si="3"/>
        <v>8.6123998312948112E-4</v>
      </c>
      <c r="K59" s="51">
        <f t="shared" si="4"/>
        <v>48106.56028124789</v>
      </c>
      <c r="L59" s="51">
        <f t="shared" si="5"/>
        <v>48.106560281247887</v>
      </c>
    </row>
    <row r="60" spans="2:12" x14ac:dyDescent="0.25">
      <c r="B60" s="50" t="s">
        <v>108</v>
      </c>
      <c r="C60" s="50" t="s">
        <v>160</v>
      </c>
      <c r="D60" s="53">
        <v>82036</v>
      </c>
      <c r="E60" s="53">
        <v>85210</v>
      </c>
      <c r="F60" s="51">
        <f t="shared" si="1"/>
        <v>83623</v>
      </c>
      <c r="G60" s="51">
        <f t="shared" si="2"/>
        <v>2244.356923486102</v>
      </c>
      <c r="H60" s="51">
        <f t="shared" si="0"/>
        <v>41.845082162419629</v>
      </c>
      <c r="I60" s="51">
        <v>0.57865879375790796</v>
      </c>
      <c r="J60" s="51">
        <f t="shared" si="3"/>
        <v>5.7865879375790794E-4</v>
      </c>
      <c r="K60" s="51">
        <f t="shared" si="4"/>
        <v>72313.913853569218</v>
      </c>
      <c r="L60" s="51">
        <f t="shared" si="5"/>
        <v>72.313913853569218</v>
      </c>
    </row>
    <row r="61" spans="2:12" x14ac:dyDescent="0.25">
      <c r="B61" s="50" t="s">
        <v>109</v>
      </c>
      <c r="C61" s="50" t="s">
        <v>161</v>
      </c>
      <c r="D61" s="53">
        <v>142351</v>
      </c>
      <c r="E61" s="53">
        <v>125621</v>
      </c>
      <c r="F61" s="51">
        <f t="shared" si="1"/>
        <v>133986</v>
      </c>
      <c r="G61" s="51">
        <f t="shared" si="2"/>
        <v>11829.89644925094</v>
      </c>
      <c r="H61" s="51">
        <f t="shared" si="0"/>
        <v>71.830197666110976</v>
      </c>
      <c r="I61" s="51">
        <v>0.71362294390552494</v>
      </c>
      <c r="J61" s="51">
        <f t="shared" si="3"/>
        <v>7.1362294390552494E-4</v>
      </c>
      <c r="K61" s="51">
        <f t="shared" si="4"/>
        <v>100655.67297065553</v>
      </c>
      <c r="L61" s="51">
        <f t="shared" si="5"/>
        <v>100.65567297065553</v>
      </c>
    </row>
    <row r="62" spans="2:12" x14ac:dyDescent="0.25">
      <c r="B62" s="50" t="s">
        <v>110</v>
      </c>
      <c r="C62" s="54" t="s">
        <v>232</v>
      </c>
      <c r="D62" s="53">
        <v>86339</v>
      </c>
      <c r="E62" s="53">
        <v>99759</v>
      </c>
      <c r="F62" s="51">
        <f t="shared" si="1"/>
        <v>93049</v>
      </c>
      <c r="G62" s="51">
        <f t="shared" si="2"/>
        <v>9489.3730035234676</v>
      </c>
      <c r="H62" s="51">
        <f t="shared" si="0"/>
        <v>47.457132650631102</v>
      </c>
      <c r="I62" s="51">
        <v>0.86123998312948113</v>
      </c>
      <c r="J62" s="51">
        <f t="shared" si="3"/>
        <v>8.6123998312948112E-4</v>
      </c>
      <c r="K62" s="51">
        <f t="shared" si="4"/>
        <v>55103.262250071675</v>
      </c>
      <c r="L62" s="51">
        <f t="shared" si="5"/>
        <v>55.103262250071673</v>
      </c>
    </row>
    <row r="63" spans="2:12" x14ac:dyDescent="0.25">
      <c r="B63" s="50" t="s">
        <v>111</v>
      </c>
      <c r="C63" s="50" t="s">
        <v>162</v>
      </c>
      <c r="D63" s="53">
        <v>96481</v>
      </c>
      <c r="E63" s="53">
        <v>91360</v>
      </c>
      <c r="F63" s="51">
        <f t="shared" si="1"/>
        <v>93920.5</v>
      </c>
      <c r="G63" s="51">
        <f t="shared" si="2"/>
        <v>3621.0938264563097</v>
      </c>
      <c r="H63" s="51">
        <f t="shared" si="0"/>
        <v>47.976006191950468</v>
      </c>
      <c r="I63" s="51">
        <v>0.69675242513707281</v>
      </c>
      <c r="J63" s="51">
        <f t="shared" si="3"/>
        <v>6.9675242513707282E-4</v>
      </c>
      <c r="K63" s="51">
        <f t="shared" si="4"/>
        <v>68856.604528519718</v>
      </c>
      <c r="L63" s="51">
        <f t="shared" si="5"/>
        <v>68.856604528519725</v>
      </c>
    </row>
    <row r="64" spans="2:12" x14ac:dyDescent="0.25">
      <c r="B64" s="50" t="s">
        <v>112</v>
      </c>
      <c r="C64" s="50" t="s">
        <v>163</v>
      </c>
      <c r="D64" s="53">
        <v>112462</v>
      </c>
      <c r="E64" s="53">
        <v>108938</v>
      </c>
      <c r="F64" s="51">
        <f t="shared" si="1"/>
        <v>110700</v>
      </c>
      <c r="G64" s="51">
        <f t="shared" si="2"/>
        <v>2491.8442969013936</v>
      </c>
      <c r="H64" s="51">
        <f t="shared" si="0"/>
        <v>57.966182424386758</v>
      </c>
      <c r="I64" s="51">
        <v>0.86123998312948113</v>
      </c>
      <c r="J64" s="51">
        <f t="shared" si="3"/>
        <v>8.6123998312948112E-4</v>
      </c>
      <c r="K64" s="51">
        <f t="shared" si="4"/>
        <v>67305.493892370723</v>
      </c>
      <c r="L64" s="51">
        <f t="shared" si="5"/>
        <v>67.30549389237072</v>
      </c>
    </row>
    <row r="65" spans="2:12" x14ac:dyDescent="0.25">
      <c r="B65" s="50" t="s">
        <v>113</v>
      </c>
      <c r="C65" s="50" t="s">
        <v>164</v>
      </c>
      <c r="D65" s="53">
        <v>100788</v>
      </c>
      <c r="E65" s="53">
        <v>90312</v>
      </c>
      <c r="F65" s="51">
        <f t="shared" si="1"/>
        <v>95550</v>
      </c>
      <c r="G65" s="51">
        <f t="shared" si="2"/>
        <v>7407.6506397102721</v>
      </c>
      <c r="H65" s="51">
        <f t="shared" si="0"/>
        <v>48.946177661347946</v>
      </c>
      <c r="I65" s="51">
        <v>0.80219316743989866</v>
      </c>
      <c r="J65" s="51">
        <f t="shared" si="3"/>
        <v>8.0219316743989862E-4</v>
      </c>
      <c r="K65" s="51">
        <f t="shared" si="4"/>
        <v>61015.450701922186</v>
      </c>
      <c r="L65" s="51">
        <f t="shared" si="5"/>
        <v>61.015450701922184</v>
      </c>
    </row>
    <row r="66" spans="2:12" x14ac:dyDescent="0.25">
      <c r="B66" s="50" t="s">
        <v>114</v>
      </c>
      <c r="C66" s="50" t="s">
        <v>165</v>
      </c>
      <c r="D66" s="53">
        <v>77287</v>
      </c>
      <c r="E66" s="53">
        <v>68536</v>
      </c>
      <c r="F66" s="51">
        <f t="shared" si="1"/>
        <v>72911.5</v>
      </c>
      <c r="G66" s="51">
        <f t="shared" si="2"/>
        <v>6187.8914421634772</v>
      </c>
      <c r="H66" s="51">
        <f t="shared" si="0"/>
        <v>35.467670874017628</v>
      </c>
      <c r="I66" s="51">
        <v>0.73471109236609011</v>
      </c>
      <c r="J66" s="51">
        <f t="shared" si="3"/>
        <v>7.3471109236609012E-4</v>
      </c>
      <c r="K66" s="51">
        <f t="shared" si="4"/>
        <v>48274.30978317785</v>
      </c>
      <c r="L66" s="51">
        <f t="shared" si="5"/>
        <v>48.274309783177848</v>
      </c>
    </row>
    <row r="67" spans="2:12" x14ac:dyDescent="0.25">
      <c r="B67" s="50" t="s">
        <v>115</v>
      </c>
      <c r="C67" s="50" t="s">
        <v>166</v>
      </c>
      <c r="D67" s="53">
        <v>73279</v>
      </c>
      <c r="E67" s="53">
        <v>74328</v>
      </c>
      <c r="F67" s="51">
        <f t="shared" si="1"/>
        <v>73803.5</v>
      </c>
      <c r="G67" s="51">
        <f t="shared" si="2"/>
        <v>741.75501346468832</v>
      </c>
      <c r="H67" s="51">
        <f t="shared" si="0"/>
        <v>35.998749702310079</v>
      </c>
      <c r="I67" s="51">
        <v>0.79797553774778562</v>
      </c>
      <c r="J67" s="51">
        <f t="shared" si="3"/>
        <v>7.9797553774778567E-4</v>
      </c>
      <c r="K67" s="51">
        <f t="shared" si="4"/>
        <v>45112.598067746934</v>
      </c>
      <c r="L67" s="51">
        <f t="shared" si="5"/>
        <v>45.112598067746937</v>
      </c>
    </row>
    <row r="68" spans="2:12" x14ac:dyDescent="0.25">
      <c r="B68" s="50" t="s">
        <v>116</v>
      </c>
      <c r="C68" s="54" t="s">
        <v>231</v>
      </c>
      <c r="D68" s="53">
        <v>103583</v>
      </c>
      <c r="E68" s="53">
        <v>97960</v>
      </c>
      <c r="F68" s="51">
        <f t="shared" si="1"/>
        <v>100771.5</v>
      </c>
      <c r="G68" s="51">
        <f t="shared" si="2"/>
        <v>3976.0614306119569</v>
      </c>
      <c r="H68" s="51">
        <f t="shared" si="0"/>
        <v>52.054953560371523</v>
      </c>
      <c r="I68" s="51">
        <v>0.5955293125263601</v>
      </c>
      <c r="J68" s="51">
        <f t="shared" si="3"/>
        <v>5.9552931252636007E-4</v>
      </c>
      <c r="K68" s="51">
        <f t="shared" si="4"/>
        <v>87409.557288697528</v>
      </c>
      <c r="L68" s="51">
        <f t="shared" si="5"/>
        <v>87.409557288697528</v>
      </c>
    </row>
    <row r="69" spans="2:12" x14ac:dyDescent="0.25">
      <c r="B69" s="50" t="s">
        <v>117</v>
      </c>
      <c r="C69" s="50" t="s">
        <v>167</v>
      </c>
      <c r="D69" s="53">
        <v>78653</v>
      </c>
      <c r="E69" s="53">
        <v>84764</v>
      </c>
      <c r="F69" s="51">
        <f t="shared" si="1"/>
        <v>81708.5</v>
      </c>
      <c r="G69" s="51">
        <f t="shared" si="2"/>
        <v>4321.1295398309921</v>
      </c>
      <c r="H69" s="51">
        <f t="shared" si="0"/>
        <v>40.705227435103595</v>
      </c>
      <c r="I69" s="51">
        <v>0.74736398144242921</v>
      </c>
      <c r="J69" s="51">
        <f t="shared" si="3"/>
        <v>7.4736398144242919E-4</v>
      </c>
      <c r="K69" s="51">
        <f t="shared" si="4"/>
        <v>54465.064474396524</v>
      </c>
      <c r="L69" s="51">
        <f t="shared" si="5"/>
        <v>54.465064474396527</v>
      </c>
    </row>
    <row r="70" spans="2:12" x14ac:dyDescent="0.25">
      <c r="B70" s="50" t="s">
        <v>118</v>
      </c>
      <c r="C70" s="54" t="s">
        <v>230</v>
      </c>
      <c r="D70" s="53">
        <v>92882</v>
      </c>
      <c r="E70" s="53">
        <v>87982</v>
      </c>
      <c r="F70" s="51">
        <f t="shared" si="1"/>
        <v>90432</v>
      </c>
      <c r="G70" s="51">
        <f t="shared" si="2"/>
        <v>3464.8232278140827</v>
      </c>
      <c r="H70" s="51">
        <f t="shared" si="0"/>
        <v>45.899023577042158</v>
      </c>
      <c r="I70" s="51">
        <v>0.71362294390552494</v>
      </c>
      <c r="J70" s="51">
        <f t="shared" si="3"/>
        <v>7.1362294390552494E-4</v>
      </c>
      <c r="K70" s="51">
        <f t="shared" si="4"/>
        <v>64318.312589342189</v>
      </c>
      <c r="L70" s="51">
        <f t="shared" si="5"/>
        <v>64.318312589342185</v>
      </c>
    </row>
    <row r="71" spans="2:12" x14ac:dyDescent="0.25">
      <c r="B71" s="50" t="s">
        <v>119</v>
      </c>
      <c r="C71" s="50" t="s">
        <v>168</v>
      </c>
      <c r="D71" s="53">
        <v>103260</v>
      </c>
      <c r="E71" s="53">
        <v>94807</v>
      </c>
      <c r="F71" s="51">
        <f t="shared" si="1"/>
        <v>99033.5</v>
      </c>
      <c r="G71" s="51">
        <f t="shared" si="2"/>
        <v>5977.173621369886</v>
      </c>
      <c r="H71" s="51">
        <f t="shared" si="0"/>
        <v>51.020183376994524</v>
      </c>
      <c r="I71" s="51">
        <v>0.73892872205820315</v>
      </c>
      <c r="J71" s="51">
        <f t="shared" si="3"/>
        <v>7.3892872205820318E-4</v>
      </c>
      <c r="K71" s="51">
        <f t="shared" si="4"/>
        <v>69046.14999249659</v>
      </c>
      <c r="L71" s="51">
        <f t="shared" si="5"/>
        <v>69.046149992496595</v>
      </c>
    </row>
    <row r="72" spans="2:12" x14ac:dyDescent="0.25">
      <c r="B72" s="50" t="s">
        <v>120</v>
      </c>
      <c r="C72" s="50" t="s">
        <v>169</v>
      </c>
      <c r="D72" s="53">
        <v>128853</v>
      </c>
      <c r="E72" s="53">
        <v>114541</v>
      </c>
      <c r="F72" s="51">
        <f t="shared" si="1"/>
        <v>121697</v>
      </c>
      <c r="G72" s="51">
        <f t="shared" si="2"/>
        <v>10120.112252341869</v>
      </c>
      <c r="H72" s="51">
        <f t="shared" si="0"/>
        <v>64.513574660633481</v>
      </c>
      <c r="I72" s="51">
        <v>0.72205820328975101</v>
      </c>
      <c r="J72" s="51">
        <f t="shared" si="3"/>
        <v>7.2205820328975106E-4</v>
      </c>
      <c r="K72" s="51">
        <f t="shared" si="4"/>
        <v>89346.778925445091</v>
      </c>
      <c r="L72" s="51">
        <f t="shared" si="5"/>
        <v>89.346778925445093</v>
      </c>
    </row>
    <row r="73" spans="2:12" x14ac:dyDescent="0.25">
      <c r="B73" s="50" t="s">
        <v>121</v>
      </c>
      <c r="C73" s="50" t="s">
        <v>170</v>
      </c>
      <c r="D73" s="53">
        <v>54294</v>
      </c>
      <c r="E73" s="53">
        <v>65118</v>
      </c>
      <c r="F73" s="51">
        <f t="shared" si="1"/>
        <v>59706</v>
      </c>
      <c r="G73" s="51">
        <f t="shared" si="2"/>
        <v>7653.7237995631904</v>
      </c>
      <c r="H73" s="51">
        <f t="shared" si="0"/>
        <v>27.605382233865207</v>
      </c>
      <c r="I73" s="51">
        <v>0.63770560944749055</v>
      </c>
      <c r="J73" s="51">
        <f t="shared" si="3"/>
        <v>6.3770560944749054E-4</v>
      </c>
      <c r="K73" s="51">
        <f t="shared" si="4"/>
        <v>43288.59872784021</v>
      </c>
      <c r="L73" s="51">
        <f t="shared" si="5"/>
        <v>43.28859872784021</v>
      </c>
    </row>
    <row r="74" spans="2:12" x14ac:dyDescent="0.25">
      <c r="B74" s="50" t="s">
        <v>122</v>
      </c>
      <c r="C74" s="50" t="s">
        <v>171</v>
      </c>
      <c r="D74" s="53">
        <v>89431</v>
      </c>
      <c r="E74" s="53">
        <v>105633</v>
      </c>
      <c r="F74" s="51">
        <f t="shared" si="1"/>
        <v>97532</v>
      </c>
      <c r="G74" s="51">
        <f t="shared" si="2"/>
        <v>11456.544068784444</v>
      </c>
      <c r="H74" s="51">
        <f t="shared" si="0"/>
        <v>50.12622052869731</v>
      </c>
      <c r="I74" s="51">
        <v>0.8696752425137072</v>
      </c>
      <c r="J74" s="51">
        <f t="shared" si="3"/>
        <v>8.6967524251370723E-4</v>
      </c>
      <c r="K74" s="51">
        <f t="shared" si="4"/>
        <v>57637.860753414803</v>
      </c>
      <c r="L74" s="51">
        <f t="shared" si="5"/>
        <v>57.637860753414806</v>
      </c>
    </row>
    <row r="75" spans="2:12" x14ac:dyDescent="0.25">
      <c r="B75" s="50" t="s">
        <v>123</v>
      </c>
      <c r="C75" s="50" t="s">
        <v>172</v>
      </c>
      <c r="D75" s="53">
        <v>85785</v>
      </c>
      <c r="E75" s="53">
        <v>84252</v>
      </c>
      <c r="F75" s="51">
        <f t="shared" si="1"/>
        <v>85018.5</v>
      </c>
      <c r="G75" s="51">
        <f t="shared" si="2"/>
        <v>1083.9946955589774</v>
      </c>
      <c r="H75" s="51">
        <f t="shared" si="0"/>
        <v>42.675934746368185</v>
      </c>
      <c r="I75" s="51">
        <v>0.76845212990299439</v>
      </c>
      <c r="J75" s="51">
        <f t="shared" si="3"/>
        <v>7.6845212990299437E-4</v>
      </c>
      <c r="K75" s="51">
        <f t="shared" si="4"/>
        <v>55534.929354357293</v>
      </c>
      <c r="L75" s="51">
        <f t="shared" si="5"/>
        <v>55.534929354357295</v>
      </c>
    </row>
    <row r="76" spans="2:12" x14ac:dyDescent="0.25">
      <c r="B76" s="50" t="s">
        <v>124</v>
      </c>
      <c r="C76" s="50" t="s">
        <v>173</v>
      </c>
      <c r="D76" s="53">
        <v>102052</v>
      </c>
      <c r="E76" s="53">
        <v>98413</v>
      </c>
      <c r="F76" s="51">
        <f t="shared" si="1"/>
        <v>100232.5</v>
      </c>
      <c r="G76" s="51">
        <f t="shared" si="2"/>
        <v>2573.1615767378466</v>
      </c>
      <c r="H76" s="51">
        <f t="shared" si="0"/>
        <v>51.734043819957137</v>
      </c>
      <c r="I76" s="51">
        <v>0.64192323913960359</v>
      </c>
      <c r="J76" s="51">
        <f t="shared" si="3"/>
        <v>6.419232391396036E-4</v>
      </c>
      <c r="K76" s="51">
        <f t="shared" si="4"/>
        <v>80592.25880231167</v>
      </c>
      <c r="L76" s="51">
        <f t="shared" si="5"/>
        <v>80.592258802311676</v>
      </c>
    </row>
    <row r="77" spans="2:12" x14ac:dyDescent="0.25">
      <c r="B77" s="50" t="s">
        <v>125</v>
      </c>
      <c r="C77" s="50" t="s">
        <v>174</v>
      </c>
      <c r="D77" s="53">
        <v>118027</v>
      </c>
      <c r="E77" s="53">
        <v>106492</v>
      </c>
      <c r="F77" s="51">
        <f t="shared" si="1"/>
        <v>112259.5</v>
      </c>
      <c r="G77" s="51">
        <f t="shared" si="2"/>
        <v>8156.476720986826</v>
      </c>
      <c r="H77" s="51">
        <f t="shared" si="0"/>
        <v>58.89467730412003</v>
      </c>
      <c r="I77" s="51">
        <v>0.77266975959510742</v>
      </c>
      <c r="J77" s="51">
        <f t="shared" si="3"/>
        <v>7.7266975959510743E-4</v>
      </c>
      <c r="K77" s="51">
        <f t="shared" si="4"/>
        <v>76222.314349382432</v>
      </c>
      <c r="L77" s="51">
        <f t="shared" si="5"/>
        <v>76.22231434938243</v>
      </c>
    </row>
    <row r="78" spans="2:12" x14ac:dyDescent="0.25">
      <c r="B78" s="50" t="s">
        <v>126</v>
      </c>
      <c r="C78" s="50" t="s">
        <v>175</v>
      </c>
      <c r="D78" s="53">
        <v>104066</v>
      </c>
      <c r="E78" s="53">
        <v>105334</v>
      </c>
      <c r="F78" s="51">
        <f t="shared" si="1"/>
        <v>104700</v>
      </c>
      <c r="G78" s="51">
        <f t="shared" si="2"/>
        <v>896.61139854454223</v>
      </c>
      <c r="H78" s="51">
        <f t="shared" si="0"/>
        <v>54.393903310311984</v>
      </c>
      <c r="I78" s="51">
        <v>0.82749894559257686</v>
      </c>
      <c r="J78" s="51">
        <f t="shared" si="3"/>
        <v>8.2749894559257687E-4</v>
      </c>
      <c r="K78" s="51">
        <f t="shared" si="4"/>
        <v>65732.897425458577</v>
      </c>
      <c r="L78" s="51">
        <f t="shared" si="5"/>
        <v>65.732897425458575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40"/>
  <sheetViews>
    <sheetView zoomScale="85" zoomScaleNormal="85" workbookViewId="0">
      <selection activeCell="G40" sqref="G40"/>
    </sheetView>
  </sheetViews>
  <sheetFormatPr baseColWidth="10" defaultColWidth="9.109375"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45434</v>
      </c>
    </row>
    <row r="8" spans="1:2" x14ac:dyDescent="0.25">
      <c r="A8" t="s">
        <v>9</v>
      </c>
      <c r="B8" s="2">
        <v>0.40179398148148149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15</v>
      </c>
    </row>
    <row r="13" spans="1:2" x14ac:dyDescent="0.25">
      <c r="A13" s="3" t="s">
        <v>16</v>
      </c>
      <c r="B13" s="4"/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</row>
    <row r="16" spans="1:2" x14ac:dyDescent="0.25">
      <c r="A16" t="s">
        <v>20</v>
      </c>
      <c r="B16" t="s">
        <v>21</v>
      </c>
    </row>
    <row r="17" spans="1:18" x14ac:dyDescent="0.25">
      <c r="B17" t="s">
        <v>22</v>
      </c>
    </row>
    <row r="18" spans="1:18" x14ac:dyDescent="0.25">
      <c r="B18" t="s">
        <v>23</v>
      </c>
    </row>
    <row r="19" spans="1:18" x14ac:dyDescent="0.25">
      <c r="B19" t="s">
        <v>24</v>
      </c>
    </row>
    <row r="20" spans="1:18" x14ac:dyDescent="0.25">
      <c r="B20" t="s">
        <v>25</v>
      </c>
    </row>
    <row r="21" spans="1:18" x14ac:dyDescent="0.25">
      <c r="B21" t="s">
        <v>26</v>
      </c>
    </row>
    <row r="22" spans="1:18" x14ac:dyDescent="0.25">
      <c r="B22" t="s">
        <v>27</v>
      </c>
    </row>
    <row r="23" spans="1:18" x14ac:dyDescent="0.25">
      <c r="B23" t="s">
        <v>28</v>
      </c>
    </row>
    <row r="25" spans="1:18" x14ac:dyDescent="0.25">
      <c r="A25" s="3" t="s">
        <v>29</v>
      </c>
      <c r="B25" s="4"/>
    </row>
    <row r="26" spans="1:18" x14ac:dyDescent="0.25">
      <c r="A26" t="s">
        <v>30</v>
      </c>
      <c r="B26">
        <v>19.100000000000001</v>
      </c>
    </row>
    <row r="28" spans="1:18" ht="13.8" x14ac:dyDescent="0.3">
      <c r="B28" s="5"/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  <c r="K28" s="6">
        <v>9</v>
      </c>
      <c r="L28" s="6">
        <v>10</v>
      </c>
      <c r="M28" s="6">
        <v>11</v>
      </c>
      <c r="N28" s="6">
        <v>12</v>
      </c>
      <c r="P28" s="21" t="s">
        <v>39</v>
      </c>
    </row>
    <row r="29" spans="1:18" x14ac:dyDescent="0.25">
      <c r="B29" s="6" t="s">
        <v>31</v>
      </c>
      <c r="C29" s="7">
        <v>5881</v>
      </c>
      <c r="D29" s="7">
        <v>5596</v>
      </c>
      <c r="E29" s="7">
        <v>5863</v>
      </c>
      <c r="F29" s="7">
        <v>5499</v>
      </c>
      <c r="G29" s="7">
        <v>5729</v>
      </c>
      <c r="H29" s="7">
        <v>6456</v>
      </c>
      <c r="I29" s="7">
        <v>5641</v>
      </c>
      <c r="J29" s="7">
        <v>5862</v>
      </c>
      <c r="K29" s="8">
        <v>11663</v>
      </c>
      <c r="L29" s="8">
        <v>12032</v>
      </c>
      <c r="M29" s="9"/>
      <c r="N29" s="13">
        <v>61883</v>
      </c>
      <c r="O29" s="11">
        <v>360.46</v>
      </c>
      <c r="P29">
        <v>0</v>
      </c>
      <c r="Q29">
        <f>AVERAGE(K29:L29)</f>
        <v>11847.5</v>
      </c>
      <c r="R29">
        <f>_xlfn.STDEV.S(K29:L29)</f>
        <v>260.92240225783604</v>
      </c>
    </row>
    <row r="30" spans="1:18" x14ac:dyDescent="0.25">
      <c r="B30" s="6" t="s">
        <v>32</v>
      </c>
      <c r="C30" s="7">
        <v>5561</v>
      </c>
      <c r="D30" s="7">
        <v>5451</v>
      </c>
      <c r="E30" s="7">
        <v>5358</v>
      </c>
      <c r="F30" s="7">
        <v>5221</v>
      </c>
      <c r="G30" s="7">
        <v>5226</v>
      </c>
      <c r="H30" s="7">
        <v>5177</v>
      </c>
      <c r="I30" s="7">
        <v>5518</v>
      </c>
      <c r="J30" s="7">
        <v>5337</v>
      </c>
      <c r="K30" s="12">
        <v>15733</v>
      </c>
      <c r="L30" s="8">
        <v>15276</v>
      </c>
      <c r="M30" s="13">
        <v>60604</v>
      </c>
      <c r="N30" s="9">
        <v>67411</v>
      </c>
      <c r="O30" s="11">
        <v>360.46</v>
      </c>
      <c r="P30">
        <v>2</v>
      </c>
      <c r="Q30">
        <f>AVERAGE(K30:L30)</f>
        <v>15504.5</v>
      </c>
      <c r="R30">
        <f t="shared" ref="R30:R36" si="0">_xlfn.STDEV.S(K30:L30)</f>
        <v>323.14779900225221</v>
      </c>
    </row>
    <row r="31" spans="1:18" x14ac:dyDescent="0.25">
      <c r="B31" s="6" t="s">
        <v>33</v>
      </c>
      <c r="C31" s="7">
        <v>5884</v>
      </c>
      <c r="D31" s="7">
        <v>5389</v>
      </c>
      <c r="E31" s="7">
        <v>5454</v>
      </c>
      <c r="F31" s="7">
        <v>5103</v>
      </c>
      <c r="G31" s="7">
        <v>5217</v>
      </c>
      <c r="H31" s="7">
        <v>5574</v>
      </c>
      <c r="I31" s="7">
        <v>5529</v>
      </c>
      <c r="J31" s="7">
        <v>5127</v>
      </c>
      <c r="K31" s="14">
        <v>24594</v>
      </c>
      <c r="L31" s="12">
        <v>17926</v>
      </c>
      <c r="M31" s="9">
        <v>66448</v>
      </c>
      <c r="N31" s="15">
        <v>71068</v>
      </c>
      <c r="O31" s="11">
        <v>360.46</v>
      </c>
      <c r="P31">
        <v>4</v>
      </c>
      <c r="Q31">
        <f t="shared" ref="Q31:Q36" si="1">AVERAGE(K31:L31)</f>
        <v>21260</v>
      </c>
      <c r="R31">
        <f t="shared" si="0"/>
        <v>4714.9880169518992</v>
      </c>
    </row>
    <row r="32" spans="1:18" x14ac:dyDescent="0.25">
      <c r="B32" s="6" t="s">
        <v>34</v>
      </c>
      <c r="C32" s="7">
        <v>5529</v>
      </c>
      <c r="D32" s="7">
        <v>5470</v>
      </c>
      <c r="E32" s="7">
        <v>5202</v>
      </c>
      <c r="F32" s="7">
        <v>5193</v>
      </c>
      <c r="G32" s="7">
        <v>4997</v>
      </c>
      <c r="H32" s="7">
        <v>5242</v>
      </c>
      <c r="I32" s="7">
        <v>5041</v>
      </c>
      <c r="J32" s="7">
        <v>5047</v>
      </c>
      <c r="K32" s="14">
        <v>23477</v>
      </c>
      <c r="L32" s="14">
        <v>23957</v>
      </c>
      <c r="M32" s="16">
        <v>76631</v>
      </c>
      <c r="N32" s="16">
        <v>80055</v>
      </c>
      <c r="O32" s="11">
        <v>360.46</v>
      </c>
      <c r="P32">
        <v>8</v>
      </c>
      <c r="Q32">
        <f t="shared" si="1"/>
        <v>23717</v>
      </c>
      <c r="R32">
        <f t="shared" si="0"/>
        <v>339.41125496954282</v>
      </c>
    </row>
    <row r="33" spans="2:18" x14ac:dyDescent="0.25">
      <c r="B33" s="6" t="s">
        <v>35</v>
      </c>
      <c r="C33" s="7">
        <v>5687</v>
      </c>
      <c r="D33" s="7">
        <v>5597</v>
      </c>
      <c r="E33" s="7">
        <v>5979</v>
      </c>
      <c r="F33" s="7">
        <v>5169</v>
      </c>
      <c r="G33" s="7">
        <v>5034</v>
      </c>
      <c r="H33" s="7">
        <v>5134</v>
      </c>
      <c r="I33" s="7">
        <v>5016</v>
      </c>
      <c r="J33" s="7">
        <v>5070</v>
      </c>
      <c r="K33" s="14">
        <v>26205</v>
      </c>
      <c r="L33" s="17">
        <v>29357</v>
      </c>
      <c r="M33" s="7">
        <v>5642</v>
      </c>
      <c r="N33" s="7">
        <v>5722</v>
      </c>
      <c r="O33" s="11">
        <v>360.46</v>
      </c>
      <c r="P33">
        <v>10</v>
      </c>
      <c r="Q33">
        <f t="shared" si="1"/>
        <v>27781</v>
      </c>
      <c r="R33">
        <f t="shared" si="0"/>
        <v>2228.8005742999976</v>
      </c>
    </row>
    <row r="34" spans="2:18" x14ac:dyDescent="0.25">
      <c r="B34" s="6" t="s">
        <v>36</v>
      </c>
      <c r="C34" s="7">
        <v>6064</v>
      </c>
      <c r="D34" s="7">
        <v>5599</v>
      </c>
      <c r="E34" s="7">
        <v>5704</v>
      </c>
      <c r="F34" s="7">
        <v>5364</v>
      </c>
      <c r="G34" s="7">
        <v>5230</v>
      </c>
      <c r="H34" s="7">
        <v>5552</v>
      </c>
      <c r="I34" s="7">
        <v>5188</v>
      </c>
      <c r="J34" s="7">
        <v>5435</v>
      </c>
      <c r="K34" s="18">
        <v>38138</v>
      </c>
      <c r="L34" s="19">
        <v>35096</v>
      </c>
      <c r="M34" s="7">
        <v>5750</v>
      </c>
      <c r="N34" s="7">
        <v>6329</v>
      </c>
      <c r="O34" s="11">
        <v>360.46</v>
      </c>
      <c r="P34">
        <v>12</v>
      </c>
      <c r="Q34">
        <f t="shared" si="1"/>
        <v>36617</v>
      </c>
      <c r="R34">
        <f t="shared" si="0"/>
        <v>2151.0188283694774</v>
      </c>
    </row>
    <row r="35" spans="2:18" x14ac:dyDescent="0.25">
      <c r="B35" s="6" t="s">
        <v>37</v>
      </c>
      <c r="C35" s="7">
        <v>5939</v>
      </c>
      <c r="D35" s="7">
        <v>5960</v>
      </c>
      <c r="E35" s="7">
        <v>5753</v>
      </c>
      <c r="F35" s="7">
        <v>5753</v>
      </c>
      <c r="G35" s="7">
        <v>5754</v>
      </c>
      <c r="H35" s="7">
        <v>5586</v>
      </c>
      <c r="I35" s="7">
        <v>5715</v>
      </c>
      <c r="J35" s="7">
        <v>5590</v>
      </c>
      <c r="K35" s="20">
        <v>43463</v>
      </c>
      <c r="L35" s="18">
        <v>41358</v>
      </c>
      <c r="M35" s="7">
        <v>6135</v>
      </c>
      <c r="N35" s="7">
        <v>6172</v>
      </c>
      <c r="O35" s="11">
        <v>360.46</v>
      </c>
      <c r="P35">
        <v>16</v>
      </c>
      <c r="Q35">
        <f t="shared" si="1"/>
        <v>42410.5</v>
      </c>
      <c r="R35">
        <f t="shared" si="0"/>
        <v>1488.4597743976826</v>
      </c>
    </row>
    <row r="36" spans="2:18" x14ac:dyDescent="0.25">
      <c r="B36" s="6" t="s">
        <v>38</v>
      </c>
      <c r="C36" s="7">
        <v>6594</v>
      </c>
      <c r="D36" s="7">
        <v>6192</v>
      </c>
      <c r="E36" s="7">
        <v>6357</v>
      </c>
      <c r="F36" s="7">
        <v>6138</v>
      </c>
      <c r="G36" s="7">
        <v>6322</v>
      </c>
      <c r="H36" s="7">
        <v>6234</v>
      </c>
      <c r="I36" s="7">
        <v>6083</v>
      </c>
      <c r="J36" s="7">
        <v>6547</v>
      </c>
      <c r="K36" s="20">
        <v>46492</v>
      </c>
      <c r="L36" s="10">
        <v>47978</v>
      </c>
      <c r="M36" s="7">
        <v>6606</v>
      </c>
      <c r="N36" s="7">
        <v>7030</v>
      </c>
      <c r="O36" s="11">
        <v>360.46</v>
      </c>
      <c r="P36">
        <v>20</v>
      </c>
      <c r="Q36">
        <f t="shared" si="1"/>
        <v>47235</v>
      </c>
      <c r="R36">
        <f t="shared" si="0"/>
        <v>1050.7606768432097</v>
      </c>
    </row>
    <row r="37" spans="2:18" x14ac:dyDescent="0.25">
      <c r="P37">
        <v>25</v>
      </c>
      <c r="Q37">
        <f>AVERAGE(M29:N29)</f>
        <v>61883</v>
      </c>
      <c r="R37">
        <f>AVERAGE(R29:R36,R38:R40)</f>
        <v>2096.2501940448469</v>
      </c>
    </row>
    <row r="38" spans="2:18" x14ac:dyDescent="0.25">
      <c r="P38">
        <v>30</v>
      </c>
      <c r="Q38">
        <f t="shared" ref="Q38:Q40" si="2">AVERAGE(M30:N30)</f>
        <v>64007.5</v>
      </c>
      <c r="R38">
        <f t="shared" ref="R38:R40" si="3">_xlfn.STDEV.S(M30:N30)</f>
        <v>4813.2758595368286</v>
      </c>
    </row>
    <row r="39" spans="2:18" x14ac:dyDescent="0.25">
      <c r="P39">
        <v>35</v>
      </c>
      <c r="Q39">
        <f t="shared" si="2"/>
        <v>68758</v>
      </c>
      <c r="R39">
        <f t="shared" si="3"/>
        <v>3266.8333290818496</v>
      </c>
    </row>
    <row r="40" spans="2:18" x14ac:dyDescent="0.25">
      <c r="P40">
        <v>40</v>
      </c>
      <c r="Q40">
        <f t="shared" si="2"/>
        <v>78343</v>
      </c>
      <c r="R40">
        <f t="shared" si="3"/>
        <v>2421.1336187827387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3"/>
  <sheetViews>
    <sheetView tabSelected="1" topLeftCell="A81" workbookViewId="0">
      <selection activeCell="C1" sqref="C1"/>
    </sheetView>
  </sheetViews>
  <sheetFormatPr baseColWidth="10" defaultRowHeight="13.2" x14ac:dyDescent="0.25"/>
  <cols>
    <col min="1" max="4" width="10.77734375" style="48"/>
  </cols>
  <sheetData>
    <row r="1" spans="1:5" ht="20.399999999999999" x14ac:dyDescent="0.25">
      <c r="A1" s="46" t="s">
        <v>241</v>
      </c>
      <c r="B1" s="47" t="s">
        <v>235</v>
      </c>
      <c r="C1" s="47" t="s">
        <v>140</v>
      </c>
      <c r="D1" s="47" t="s">
        <v>240</v>
      </c>
    </row>
    <row r="2" spans="1:5" x14ac:dyDescent="0.25">
      <c r="A2" s="50" t="s">
        <v>42</v>
      </c>
      <c r="B2" s="50" t="s">
        <v>179</v>
      </c>
      <c r="C2" s="50">
        <v>36.707850227926663</v>
      </c>
      <c r="D2" s="50" t="s">
        <v>233</v>
      </c>
    </row>
    <row r="3" spans="1:5" x14ac:dyDescent="0.25">
      <c r="A3" s="50" t="s">
        <v>43</v>
      </c>
      <c r="B3" s="50" t="s">
        <v>180</v>
      </c>
      <c r="C3" s="50">
        <v>46.347465108837973</v>
      </c>
      <c r="D3" s="50" t="s">
        <v>233</v>
      </c>
    </row>
    <row r="4" spans="1:5" x14ac:dyDescent="0.25">
      <c r="A4" s="50" t="s">
        <v>44</v>
      </c>
      <c r="B4" s="50" t="s">
        <v>181</v>
      </c>
      <c r="C4" s="50">
        <v>56.33999203069429</v>
      </c>
      <c r="D4" s="50" t="s">
        <v>233</v>
      </c>
      <c r="E4" s="57"/>
    </row>
    <row r="5" spans="1:5" x14ac:dyDescent="0.25">
      <c r="A5" s="50" t="s">
        <v>45</v>
      </c>
      <c r="B5" s="50" t="s">
        <v>182</v>
      </c>
      <c r="C5" s="50">
        <v>32.239855690525566</v>
      </c>
      <c r="D5" s="50" t="s">
        <v>233</v>
      </c>
    </row>
    <row r="6" spans="1:5" x14ac:dyDescent="0.25">
      <c r="A6" s="50" t="s">
        <v>46</v>
      </c>
      <c r="B6" s="50" t="s">
        <v>183</v>
      </c>
      <c r="C6" s="50">
        <v>57.472829733774063</v>
      </c>
      <c r="D6" s="50" t="s">
        <v>233</v>
      </c>
    </row>
    <row r="7" spans="1:5" x14ac:dyDescent="0.25">
      <c r="A7" s="50" t="s">
        <v>47</v>
      </c>
      <c r="B7" s="50" t="s">
        <v>184</v>
      </c>
      <c r="C7" s="50">
        <v>104.94258420932637</v>
      </c>
      <c r="D7" s="50" t="s">
        <v>233</v>
      </c>
    </row>
    <row r="8" spans="1:5" x14ac:dyDescent="0.25">
      <c r="A8" s="50" t="s">
        <v>48</v>
      </c>
      <c r="B8" s="50" t="s">
        <v>185</v>
      </c>
      <c r="C8" s="50">
        <v>67.853694500352375</v>
      </c>
      <c r="D8" s="50" t="s">
        <v>233</v>
      </c>
    </row>
    <row r="9" spans="1:5" x14ac:dyDescent="0.25">
      <c r="A9" s="50" t="s">
        <v>49</v>
      </c>
      <c r="B9" s="50" t="s">
        <v>186</v>
      </c>
      <c r="C9" s="50">
        <v>62.84354485144646</v>
      </c>
      <c r="D9" s="50" t="s">
        <v>233</v>
      </c>
    </row>
    <row r="10" spans="1:5" x14ac:dyDescent="0.25">
      <c r="A10" s="50" t="s">
        <v>50</v>
      </c>
      <c r="B10" s="50" t="s">
        <v>187</v>
      </c>
      <c r="C10" s="50">
        <v>43.209984327422781</v>
      </c>
      <c r="D10" s="50" t="s">
        <v>233</v>
      </c>
    </row>
    <row r="11" spans="1:5" x14ac:dyDescent="0.25">
      <c r="A11" s="50" t="s">
        <v>51</v>
      </c>
      <c r="B11" s="50" t="s">
        <v>188</v>
      </c>
      <c r="C11" s="50">
        <v>53.25645069975009</v>
      </c>
      <c r="D11" s="50" t="s">
        <v>233</v>
      </c>
    </row>
    <row r="12" spans="1:5" x14ac:dyDescent="0.25">
      <c r="A12" s="50" t="s">
        <v>87</v>
      </c>
      <c r="B12" s="50" t="s">
        <v>189</v>
      </c>
      <c r="C12" s="50">
        <v>37.361037004850012</v>
      </c>
      <c r="D12" s="50" t="s">
        <v>233</v>
      </c>
    </row>
    <row r="13" spans="1:5" x14ac:dyDescent="0.25">
      <c r="A13" s="50" t="s">
        <v>52</v>
      </c>
      <c r="B13" s="50" t="s">
        <v>190</v>
      </c>
      <c r="C13" s="50">
        <v>30.748700916105477</v>
      </c>
      <c r="D13" s="50" t="s">
        <v>233</v>
      </c>
    </row>
    <row r="14" spans="1:5" x14ac:dyDescent="0.25">
      <c r="A14" s="50" t="s">
        <v>53</v>
      </c>
      <c r="B14" s="50" t="s">
        <v>191</v>
      </c>
      <c r="C14" s="50">
        <v>67.674720507501462</v>
      </c>
      <c r="D14" s="50" t="s">
        <v>233</v>
      </c>
    </row>
    <row r="15" spans="1:5" x14ac:dyDescent="0.25">
      <c r="A15" s="50" t="s">
        <v>54</v>
      </c>
      <c r="B15" s="50" t="s">
        <v>192</v>
      </c>
      <c r="C15" s="50">
        <v>50.823971087890264</v>
      </c>
      <c r="D15" s="50" t="s">
        <v>233</v>
      </c>
    </row>
    <row r="16" spans="1:5" x14ac:dyDescent="0.25">
      <c r="A16" s="50" t="s">
        <v>55</v>
      </c>
      <c r="B16" s="50" t="s">
        <v>193</v>
      </c>
      <c r="C16" s="50">
        <v>50.882340277425001</v>
      </c>
      <c r="D16" s="50" t="s">
        <v>233</v>
      </c>
    </row>
    <row r="17" spans="1:4" x14ac:dyDescent="0.25">
      <c r="A17" s="50" t="s">
        <v>194</v>
      </c>
      <c r="B17" s="50" t="s">
        <v>195</v>
      </c>
      <c r="C17" s="50">
        <v>54.818083806532826</v>
      </c>
      <c r="D17" s="50" t="s">
        <v>233</v>
      </c>
    </row>
    <row r="18" spans="1:4" x14ac:dyDescent="0.25">
      <c r="A18" s="50" t="s">
        <v>196</v>
      </c>
      <c r="B18" s="50" t="s">
        <v>197</v>
      </c>
      <c r="C18" s="50">
        <v>52.321593398510508</v>
      </c>
      <c r="D18" s="50" t="s">
        <v>233</v>
      </c>
    </row>
    <row r="19" spans="1:4" x14ac:dyDescent="0.25">
      <c r="A19" s="50" t="s">
        <v>198</v>
      </c>
      <c r="B19" s="50" t="s">
        <v>199</v>
      </c>
      <c r="C19" s="50">
        <v>42.078511383716545</v>
      </c>
      <c r="D19" s="50" t="s">
        <v>233</v>
      </c>
    </row>
    <row r="20" spans="1:4" x14ac:dyDescent="0.25">
      <c r="A20" s="50" t="s">
        <v>200</v>
      </c>
      <c r="B20" s="50" t="s">
        <v>201</v>
      </c>
      <c r="C20" s="50">
        <v>57.849176180015107</v>
      </c>
      <c r="D20" s="50" t="s">
        <v>233</v>
      </c>
    </row>
    <row r="21" spans="1:4" x14ac:dyDescent="0.25">
      <c r="A21" s="50" t="s">
        <v>202</v>
      </c>
      <c r="B21" s="50" t="s">
        <v>203</v>
      </c>
      <c r="C21" s="50">
        <v>39.377301259870478</v>
      </c>
      <c r="D21" s="50" t="s">
        <v>233</v>
      </c>
    </row>
    <row r="22" spans="1:4" x14ac:dyDescent="0.25">
      <c r="A22" s="50" t="s">
        <v>61</v>
      </c>
      <c r="B22" s="50" t="s">
        <v>204</v>
      </c>
      <c r="C22" s="50">
        <v>51.842531648729022</v>
      </c>
      <c r="D22" s="50" t="s">
        <v>233</v>
      </c>
    </row>
    <row r="23" spans="1:4" x14ac:dyDescent="0.25">
      <c r="A23" s="50" t="s">
        <v>62</v>
      </c>
      <c r="B23" s="50" t="s">
        <v>205</v>
      </c>
      <c r="C23" s="50">
        <v>36.342410334115151</v>
      </c>
      <c r="D23" s="50" t="s">
        <v>233</v>
      </c>
    </row>
    <row r="24" spans="1:4" x14ac:dyDescent="0.25">
      <c r="A24" s="50" t="s">
        <v>63</v>
      </c>
      <c r="B24" s="50" t="s">
        <v>206</v>
      </c>
      <c r="C24" s="50">
        <v>68.424823089539075</v>
      </c>
      <c r="D24" s="50" t="s">
        <v>233</v>
      </c>
    </row>
    <row r="25" spans="1:4" x14ac:dyDescent="0.25">
      <c r="A25" s="50" t="s">
        <v>64</v>
      </c>
      <c r="B25" s="50" t="s">
        <v>207</v>
      </c>
      <c r="C25" s="50">
        <v>73.611641690991092</v>
      </c>
      <c r="D25" s="50" t="s">
        <v>233</v>
      </c>
    </row>
    <row r="26" spans="1:4" x14ac:dyDescent="0.25">
      <c r="A26" s="50" t="s">
        <v>65</v>
      </c>
      <c r="B26" s="50" t="s">
        <v>208</v>
      </c>
      <c r="C26" s="50">
        <v>46.426304322639638</v>
      </c>
      <c r="D26" s="50" t="s">
        <v>234</v>
      </c>
    </row>
    <row r="27" spans="1:4" x14ac:dyDescent="0.25">
      <c r="A27" s="50" t="s">
        <v>66</v>
      </c>
      <c r="B27" s="50" t="s">
        <v>209</v>
      </c>
      <c r="C27" s="50">
        <v>48.956676214529168</v>
      </c>
      <c r="D27" s="50" t="s">
        <v>234</v>
      </c>
    </row>
    <row r="28" spans="1:4" x14ac:dyDescent="0.25">
      <c r="A28" s="50" t="s">
        <v>67</v>
      </c>
      <c r="B28" s="50" t="s">
        <v>210</v>
      </c>
      <c r="C28" s="50">
        <v>56.658444781472873</v>
      </c>
      <c r="D28" s="50" t="s">
        <v>234</v>
      </c>
    </row>
    <row r="29" spans="1:4" x14ac:dyDescent="0.25">
      <c r="A29" s="50" t="s">
        <v>68</v>
      </c>
      <c r="B29" s="50" t="s">
        <v>211</v>
      </c>
      <c r="C29" s="50">
        <v>45.276148094760799</v>
      </c>
      <c r="D29" s="50" t="s">
        <v>234</v>
      </c>
    </row>
    <row r="30" spans="1:4" x14ac:dyDescent="0.25">
      <c r="A30" s="50" t="s">
        <v>69</v>
      </c>
      <c r="B30" s="50" t="s">
        <v>212</v>
      </c>
      <c r="C30" s="50">
        <v>63.919754242872095</v>
      </c>
      <c r="D30" s="50" t="s">
        <v>234</v>
      </c>
    </row>
    <row r="31" spans="1:4" x14ac:dyDescent="0.25">
      <c r="A31" s="50" t="s">
        <v>70</v>
      </c>
      <c r="B31" s="50" t="s">
        <v>213</v>
      </c>
      <c r="C31" s="50">
        <v>46.248346455955947</v>
      </c>
      <c r="D31" s="50" t="s">
        <v>234</v>
      </c>
    </row>
    <row r="32" spans="1:4" x14ac:dyDescent="0.25">
      <c r="A32" s="50" t="s">
        <v>71</v>
      </c>
      <c r="B32" s="50" t="s">
        <v>214</v>
      </c>
      <c r="C32" s="50">
        <v>53.76719204647938</v>
      </c>
      <c r="D32" s="50" t="s">
        <v>234</v>
      </c>
    </row>
    <row r="33" spans="1:4" x14ac:dyDescent="0.25">
      <c r="A33" s="50" t="s">
        <v>72</v>
      </c>
      <c r="B33" s="50" t="s">
        <v>215</v>
      </c>
      <c r="C33" s="50">
        <v>50.169521267680203</v>
      </c>
      <c r="D33" s="50" t="s">
        <v>234</v>
      </c>
    </row>
    <row r="34" spans="1:4" x14ac:dyDescent="0.25">
      <c r="A34" s="50" t="s">
        <v>73</v>
      </c>
      <c r="B34" s="50" t="s">
        <v>216</v>
      </c>
      <c r="C34" s="50">
        <v>67.389811465079632</v>
      </c>
      <c r="D34" s="50" t="s">
        <v>234</v>
      </c>
    </row>
    <row r="35" spans="1:4" x14ac:dyDescent="0.25">
      <c r="A35" s="50" t="s">
        <v>74</v>
      </c>
      <c r="B35" s="50" t="s">
        <v>217</v>
      </c>
      <c r="C35" s="50">
        <v>38.108058889652874</v>
      </c>
      <c r="D35" s="50" t="s">
        <v>234</v>
      </c>
    </row>
    <row r="36" spans="1:4" x14ac:dyDescent="0.25">
      <c r="A36" s="50" t="s">
        <v>75</v>
      </c>
      <c r="B36" s="50" t="s">
        <v>218</v>
      </c>
      <c r="C36" s="50">
        <v>36.265473030466239</v>
      </c>
      <c r="D36" s="50" t="s">
        <v>234</v>
      </c>
    </row>
    <row r="37" spans="1:4" x14ac:dyDescent="0.25">
      <c r="A37" s="50" t="s">
        <v>76</v>
      </c>
      <c r="B37" s="50" t="s">
        <v>219</v>
      </c>
      <c r="C37" s="50">
        <v>41.105616420383726</v>
      </c>
      <c r="D37" s="50" t="s">
        <v>234</v>
      </c>
    </row>
    <row r="38" spans="1:4" x14ac:dyDescent="0.25">
      <c r="A38" s="50" t="s">
        <v>77</v>
      </c>
      <c r="B38" s="50" t="s">
        <v>220</v>
      </c>
      <c r="C38" s="50">
        <v>43.941180748142088</v>
      </c>
      <c r="D38" s="50" t="s">
        <v>234</v>
      </c>
    </row>
    <row r="39" spans="1:4" x14ac:dyDescent="0.25">
      <c r="A39" s="50" t="s">
        <v>78</v>
      </c>
      <c r="B39" s="50" t="s">
        <v>221</v>
      </c>
      <c r="C39" s="50">
        <v>34.513517214920242</v>
      </c>
      <c r="D39" s="50" t="s">
        <v>234</v>
      </c>
    </row>
    <row r="40" spans="1:4" x14ac:dyDescent="0.25">
      <c r="A40" s="50" t="s">
        <v>79</v>
      </c>
      <c r="B40" s="50" t="s">
        <v>222</v>
      </c>
      <c r="C40" s="50">
        <v>40.296415734001016</v>
      </c>
      <c r="D40" s="50" t="s">
        <v>234</v>
      </c>
    </row>
    <row r="41" spans="1:4" x14ac:dyDescent="0.25">
      <c r="A41" s="50" t="s">
        <v>80</v>
      </c>
      <c r="B41" s="50" t="s">
        <v>223</v>
      </c>
      <c r="C41" s="50">
        <v>58.651382527025085</v>
      </c>
      <c r="D41" s="50" t="s">
        <v>234</v>
      </c>
    </row>
    <row r="42" spans="1:4" x14ac:dyDescent="0.25">
      <c r="A42" s="50" t="s">
        <v>81</v>
      </c>
      <c r="B42" s="50" t="s">
        <v>224</v>
      </c>
      <c r="C42" s="50">
        <v>73.770141897076897</v>
      </c>
      <c r="D42" s="50" t="s">
        <v>234</v>
      </c>
    </row>
    <row r="43" spans="1:4" x14ac:dyDescent="0.25">
      <c r="A43" s="50" t="s">
        <v>82</v>
      </c>
      <c r="B43" s="50" t="s">
        <v>225</v>
      </c>
      <c r="C43" s="50">
        <v>43.816465893364217</v>
      </c>
      <c r="D43" s="50" t="s">
        <v>234</v>
      </c>
    </row>
    <row r="44" spans="1:4" x14ac:dyDescent="0.25">
      <c r="A44" s="50" t="s">
        <v>83</v>
      </c>
      <c r="B44" s="50" t="s">
        <v>226</v>
      </c>
      <c r="C44" s="50">
        <v>48.360234835464134</v>
      </c>
      <c r="D44" s="50" t="s">
        <v>234</v>
      </c>
    </row>
    <row r="45" spans="1:4" x14ac:dyDescent="0.25">
      <c r="A45" s="50" t="s">
        <v>84</v>
      </c>
      <c r="B45" s="50" t="s">
        <v>227</v>
      </c>
      <c r="C45" s="50">
        <v>58.078475064415727</v>
      </c>
      <c r="D45" s="50" t="s">
        <v>234</v>
      </c>
    </row>
    <row r="46" spans="1:4" x14ac:dyDescent="0.25">
      <c r="A46" s="50" t="s">
        <v>85</v>
      </c>
      <c r="B46" s="50" t="s">
        <v>228</v>
      </c>
      <c r="C46" s="50">
        <v>48.644914177049479</v>
      </c>
      <c r="D46" s="50" t="s">
        <v>234</v>
      </c>
    </row>
    <row r="47" spans="1:4" x14ac:dyDescent="0.25">
      <c r="A47" s="50" t="s">
        <v>86</v>
      </c>
      <c r="B47" s="50" t="s">
        <v>229</v>
      </c>
      <c r="C47" s="50">
        <v>53.255647905108354</v>
      </c>
      <c r="D47" s="50" t="s">
        <v>234</v>
      </c>
    </row>
    <row r="48" spans="1:4" x14ac:dyDescent="0.25">
      <c r="A48" s="50" t="s">
        <v>91</v>
      </c>
      <c r="B48" s="50" t="s">
        <v>142</v>
      </c>
      <c r="C48" s="50">
        <v>90.834525594702328</v>
      </c>
      <c r="D48" s="50" t="s">
        <v>233</v>
      </c>
    </row>
    <row r="49" spans="1:4" x14ac:dyDescent="0.25">
      <c r="A49" s="50" t="s">
        <v>92</v>
      </c>
      <c r="B49" s="50" t="s">
        <v>143</v>
      </c>
      <c r="C49" s="50">
        <v>122.27235215460145</v>
      </c>
      <c r="D49" s="50" t="s">
        <v>233</v>
      </c>
    </row>
    <row r="50" spans="1:4" x14ac:dyDescent="0.25">
      <c r="A50" s="50" t="s">
        <v>93</v>
      </c>
      <c r="B50" s="50" t="s">
        <v>144</v>
      </c>
      <c r="C50" s="50">
        <v>80.249319637962941</v>
      </c>
      <c r="D50" s="50" t="s">
        <v>233</v>
      </c>
    </row>
    <row r="51" spans="1:4" x14ac:dyDescent="0.25">
      <c r="A51" s="50" t="s">
        <v>94</v>
      </c>
      <c r="B51" s="50" t="s">
        <v>145</v>
      </c>
      <c r="C51" s="50">
        <v>57.248351039620815</v>
      </c>
      <c r="D51" s="50" t="s">
        <v>233</v>
      </c>
    </row>
    <row r="52" spans="1:4" x14ac:dyDescent="0.25">
      <c r="A52" s="50" t="s">
        <v>95</v>
      </c>
      <c r="B52" s="50" t="s">
        <v>146</v>
      </c>
      <c r="C52" s="50">
        <v>89.990406004456531</v>
      </c>
      <c r="D52" s="50" t="s">
        <v>233</v>
      </c>
    </row>
    <row r="53" spans="1:4" x14ac:dyDescent="0.25">
      <c r="A53" s="50" t="s">
        <v>96</v>
      </c>
      <c r="B53" s="50" t="s">
        <v>147</v>
      </c>
      <c r="C53" s="50">
        <v>69.005468573967036</v>
      </c>
      <c r="D53" s="50" t="s">
        <v>233</v>
      </c>
    </row>
    <row r="54" spans="1:4" x14ac:dyDescent="0.25">
      <c r="A54" s="50" t="s">
        <v>97</v>
      </c>
      <c r="B54" s="50" t="s">
        <v>148</v>
      </c>
      <c r="C54" s="50">
        <v>69.735046749838091</v>
      </c>
      <c r="D54" s="50" t="s">
        <v>233</v>
      </c>
    </row>
    <row r="55" spans="1:4" x14ac:dyDescent="0.25">
      <c r="A55" s="50" t="s">
        <v>98</v>
      </c>
      <c r="B55" s="50" t="s">
        <v>149</v>
      </c>
      <c r="C55" s="50">
        <v>64.487339961730541</v>
      </c>
      <c r="D55" s="50" t="s">
        <v>233</v>
      </c>
    </row>
    <row r="56" spans="1:4" x14ac:dyDescent="0.25">
      <c r="A56" s="50" t="s">
        <v>99</v>
      </c>
      <c r="B56" s="50" t="s">
        <v>150</v>
      </c>
      <c r="C56" s="50">
        <v>64.537750757054141</v>
      </c>
      <c r="D56" s="50" t="s">
        <v>233</v>
      </c>
    </row>
    <row r="57" spans="1:4" x14ac:dyDescent="0.25">
      <c r="A57" s="50" t="s">
        <v>100</v>
      </c>
      <c r="B57" s="50" t="s">
        <v>151</v>
      </c>
      <c r="C57" s="50">
        <v>83.746522564170348</v>
      </c>
      <c r="D57" s="50" t="s">
        <v>233</v>
      </c>
    </row>
    <row r="58" spans="1:4" x14ac:dyDescent="0.25">
      <c r="A58" s="50" t="s">
        <v>101</v>
      </c>
      <c r="B58" s="50" t="s">
        <v>152</v>
      </c>
      <c r="C58" s="50">
        <v>62.137104356199963</v>
      </c>
      <c r="D58" s="50" t="s">
        <v>233</v>
      </c>
    </row>
    <row r="59" spans="1:4" x14ac:dyDescent="0.25">
      <c r="A59" s="50" t="s">
        <v>153</v>
      </c>
      <c r="B59" s="50" t="s">
        <v>154</v>
      </c>
      <c r="C59" s="50">
        <v>64.678691527751113</v>
      </c>
      <c r="D59" s="50" t="s">
        <v>233</v>
      </c>
    </row>
    <row r="60" spans="1:4" x14ac:dyDescent="0.25">
      <c r="A60" s="50" t="s">
        <v>103</v>
      </c>
      <c r="B60" s="50" t="s">
        <v>155</v>
      </c>
      <c r="C60" s="50">
        <v>52.876124003244044</v>
      </c>
      <c r="D60" s="50" t="s">
        <v>233</v>
      </c>
    </row>
    <row r="61" spans="1:4" x14ac:dyDescent="0.25">
      <c r="A61" s="50" t="s">
        <v>104</v>
      </c>
      <c r="B61" s="50" t="s">
        <v>156</v>
      </c>
      <c r="C61" s="50">
        <v>47.51870346152468</v>
      </c>
      <c r="D61" s="50" t="s">
        <v>233</v>
      </c>
    </row>
    <row r="62" spans="1:4" x14ac:dyDescent="0.25">
      <c r="A62" s="50" t="s">
        <v>105</v>
      </c>
      <c r="B62" s="50" t="s">
        <v>157</v>
      </c>
      <c r="C62" s="50">
        <v>80.739649771864663</v>
      </c>
      <c r="D62" s="50" t="s">
        <v>233</v>
      </c>
    </row>
    <row r="63" spans="1:4" x14ac:dyDescent="0.25">
      <c r="A63" s="50" t="s">
        <v>106</v>
      </c>
      <c r="B63" s="50" t="s">
        <v>158</v>
      </c>
      <c r="C63" s="50">
        <v>65.42455528542223</v>
      </c>
      <c r="D63" s="50" t="s">
        <v>233</v>
      </c>
    </row>
    <row r="64" spans="1:4" x14ac:dyDescent="0.25">
      <c r="A64" s="50" t="s">
        <v>107</v>
      </c>
      <c r="B64" s="50" t="s">
        <v>159</v>
      </c>
      <c r="C64" s="50">
        <v>48.106560281247887</v>
      </c>
      <c r="D64" s="50" t="s">
        <v>233</v>
      </c>
    </row>
    <row r="65" spans="1:4" x14ac:dyDescent="0.25">
      <c r="A65" s="50" t="s">
        <v>108</v>
      </c>
      <c r="B65" s="50" t="s">
        <v>160</v>
      </c>
      <c r="C65" s="50">
        <v>72.313913853569218</v>
      </c>
      <c r="D65" s="50" t="s">
        <v>233</v>
      </c>
    </row>
    <row r="66" spans="1:4" x14ac:dyDescent="0.25">
      <c r="A66" s="50" t="s">
        <v>109</v>
      </c>
      <c r="B66" s="50" t="s">
        <v>161</v>
      </c>
      <c r="C66" s="50">
        <v>100.65567297065553</v>
      </c>
      <c r="D66" s="50" t="s">
        <v>233</v>
      </c>
    </row>
    <row r="67" spans="1:4" x14ac:dyDescent="0.25">
      <c r="A67" s="50" t="s">
        <v>110</v>
      </c>
      <c r="B67" s="54" t="s">
        <v>232</v>
      </c>
      <c r="C67" s="50">
        <v>55.103262250071673</v>
      </c>
      <c r="D67" s="50" t="s">
        <v>234</v>
      </c>
    </row>
    <row r="68" spans="1:4" x14ac:dyDescent="0.25">
      <c r="A68" s="50" t="s">
        <v>111</v>
      </c>
      <c r="B68" s="50" t="s">
        <v>162</v>
      </c>
      <c r="C68" s="50">
        <v>68.856604528519725</v>
      </c>
      <c r="D68" s="50" t="s">
        <v>234</v>
      </c>
    </row>
    <row r="69" spans="1:4" x14ac:dyDescent="0.25">
      <c r="A69" s="50" t="s">
        <v>112</v>
      </c>
      <c r="B69" s="50" t="s">
        <v>163</v>
      </c>
      <c r="C69" s="50">
        <v>67.30549389237072</v>
      </c>
      <c r="D69" s="50" t="s">
        <v>234</v>
      </c>
    </row>
    <row r="70" spans="1:4" x14ac:dyDescent="0.25">
      <c r="A70" s="50" t="s">
        <v>113</v>
      </c>
      <c r="B70" s="50" t="s">
        <v>164</v>
      </c>
      <c r="C70" s="50">
        <v>61.015450701922184</v>
      </c>
      <c r="D70" s="50" t="s">
        <v>234</v>
      </c>
    </row>
    <row r="71" spans="1:4" x14ac:dyDescent="0.25">
      <c r="A71" s="50" t="s">
        <v>114</v>
      </c>
      <c r="B71" s="50" t="s">
        <v>165</v>
      </c>
      <c r="C71" s="50">
        <v>48.274309783177848</v>
      </c>
      <c r="D71" s="50" t="s">
        <v>234</v>
      </c>
    </row>
    <row r="72" spans="1:4" x14ac:dyDescent="0.25">
      <c r="A72" s="50" t="s">
        <v>115</v>
      </c>
      <c r="B72" s="50" t="s">
        <v>166</v>
      </c>
      <c r="C72" s="50">
        <v>45.112598067746937</v>
      </c>
      <c r="D72" s="50" t="s">
        <v>234</v>
      </c>
    </row>
    <row r="73" spans="1:4" x14ac:dyDescent="0.25">
      <c r="A73" s="50" t="s">
        <v>116</v>
      </c>
      <c r="B73" s="54" t="s">
        <v>231</v>
      </c>
      <c r="C73" s="50">
        <v>87.409557288697528</v>
      </c>
      <c r="D73" s="50" t="s">
        <v>234</v>
      </c>
    </row>
    <row r="74" spans="1:4" x14ac:dyDescent="0.25">
      <c r="A74" s="50" t="s">
        <v>117</v>
      </c>
      <c r="B74" s="50" t="s">
        <v>167</v>
      </c>
      <c r="C74" s="50">
        <v>54.465064474396527</v>
      </c>
      <c r="D74" s="50" t="s">
        <v>234</v>
      </c>
    </row>
    <row r="75" spans="1:4" x14ac:dyDescent="0.25">
      <c r="A75" s="50" t="s">
        <v>118</v>
      </c>
      <c r="B75" s="54" t="s">
        <v>230</v>
      </c>
      <c r="C75" s="50">
        <v>64.318312589342185</v>
      </c>
      <c r="D75" s="50" t="s">
        <v>234</v>
      </c>
    </row>
    <row r="76" spans="1:4" x14ac:dyDescent="0.25">
      <c r="A76" s="50" t="s">
        <v>119</v>
      </c>
      <c r="B76" s="50" t="s">
        <v>168</v>
      </c>
      <c r="C76" s="50">
        <v>69.046149992496595</v>
      </c>
      <c r="D76" s="50" t="s">
        <v>234</v>
      </c>
    </row>
    <row r="77" spans="1:4" x14ac:dyDescent="0.25">
      <c r="A77" s="50" t="s">
        <v>120</v>
      </c>
      <c r="B77" s="50" t="s">
        <v>169</v>
      </c>
      <c r="C77" s="50">
        <v>89.346778925445093</v>
      </c>
      <c r="D77" s="50" t="s">
        <v>234</v>
      </c>
    </row>
    <row r="78" spans="1:4" x14ac:dyDescent="0.25">
      <c r="A78" s="50" t="s">
        <v>121</v>
      </c>
      <c r="B78" s="50" t="s">
        <v>170</v>
      </c>
      <c r="C78" s="50">
        <v>43.28859872784021</v>
      </c>
      <c r="D78" s="50" t="s">
        <v>234</v>
      </c>
    </row>
    <row r="79" spans="1:4" x14ac:dyDescent="0.25">
      <c r="A79" s="50" t="s">
        <v>122</v>
      </c>
      <c r="B79" s="50" t="s">
        <v>171</v>
      </c>
      <c r="C79" s="50">
        <v>57.637860753414806</v>
      </c>
      <c r="D79" s="50" t="s">
        <v>234</v>
      </c>
    </row>
    <row r="80" spans="1:4" x14ac:dyDescent="0.25">
      <c r="A80" s="50" t="s">
        <v>123</v>
      </c>
      <c r="B80" s="50" t="s">
        <v>172</v>
      </c>
      <c r="C80" s="50">
        <v>55.534929354357295</v>
      </c>
      <c r="D80" s="50" t="s">
        <v>234</v>
      </c>
    </row>
    <row r="81" spans="1:4" x14ac:dyDescent="0.25">
      <c r="A81" s="50" t="s">
        <v>124</v>
      </c>
      <c r="B81" s="50" t="s">
        <v>173</v>
      </c>
      <c r="C81" s="50">
        <v>80.592258802311676</v>
      </c>
      <c r="D81" s="50" t="s">
        <v>234</v>
      </c>
    </row>
    <row r="82" spans="1:4" x14ac:dyDescent="0.25">
      <c r="A82" s="50" t="s">
        <v>125</v>
      </c>
      <c r="B82" s="50" t="s">
        <v>174</v>
      </c>
      <c r="C82" s="50">
        <v>76.22231434938243</v>
      </c>
      <c r="D82" s="50" t="s">
        <v>234</v>
      </c>
    </row>
    <row r="83" spans="1:4" x14ac:dyDescent="0.25">
      <c r="A83" s="50" t="s">
        <v>126</v>
      </c>
      <c r="B83" s="50" t="s">
        <v>175</v>
      </c>
      <c r="C83" s="50">
        <v>65.732897425458575</v>
      </c>
      <c r="D83" s="50" t="s">
        <v>234</v>
      </c>
    </row>
  </sheetData>
  <autoFilter ref="A1:D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GSSG 1</vt:lpstr>
      <vt:lpstr>GSSG 2</vt:lpstr>
      <vt:lpstr>GSSG DEF</vt:lpstr>
      <vt:lpstr>GSH 1</vt:lpstr>
      <vt:lpstr>GSH 2</vt:lpstr>
      <vt:lpstr>Cal GSH</vt:lpstr>
      <vt:lpstr>GSH 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Gonzalez Arnaiz</cp:lastModifiedBy>
  <dcterms:created xsi:type="dcterms:W3CDTF">2011-01-18T20:51:17Z</dcterms:created>
  <dcterms:modified xsi:type="dcterms:W3CDTF">2025-01-16T09:11:04Z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