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EXCELS DEF\"/>
    </mc:Choice>
  </mc:AlternateContent>
  <xr:revisionPtr revIDLastSave="0" documentId="13_ncr:1_{8A4325D6-D7B3-434C-9429-D83AA6CF47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te 1 - Sheet1" sheetId="1" r:id="rId1"/>
  </sheets>
  <definedNames>
    <definedName name="MethodPointer">176614328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C76" i="1"/>
  <c r="C41" i="1"/>
  <c r="C117" i="1" l="1"/>
  <c r="D117" i="1" s="1"/>
  <c r="F117" i="1" s="1"/>
  <c r="G117" i="1" s="1"/>
  <c r="H117" i="1" s="1"/>
  <c r="C116" i="1"/>
  <c r="D116" i="1" s="1"/>
  <c r="F116" i="1" s="1"/>
  <c r="G116" i="1" s="1"/>
  <c r="H116" i="1" s="1"/>
  <c r="C109" i="1"/>
  <c r="D109" i="1" s="1"/>
  <c r="F109" i="1" s="1"/>
  <c r="G109" i="1" s="1"/>
  <c r="H109" i="1" s="1"/>
  <c r="C110" i="1"/>
  <c r="D110" i="1" s="1"/>
  <c r="F110" i="1" s="1"/>
  <c r="G110" i="1" s="1"/>
  <c r="H110" i="1" s="1"/>
  <c r="C111" i="1"/>
  <c r="D111" i="1" s="1"/>
  <c r="F111" i="1" s="1"/>
  <c r="G111" i="1" s="1"/>
  <c r="H111" i="1" s="1"/>
  <c r="C112" i="1"/>
  <c r="D112" i="1" s="1"/>
  <c r="F112" i="1" s="1"/>
  <c r="G112" i="1" s="1"/>
  <c r="H112" i="1" s="1"/>
  <c r="C113" i="1"/>
  <c r="D113" i="1" s="1"/>
  <c r="F113" i="1" s="1"/>
  <c r="G113" i="1" s="1"/>
  <c r="H113" i="1" s="1"/>
  <c r="C114" i="1"/>
  <c r="D114" i="1" s="1"/>
  <c r="F114" i="1" s="1"/>
  <c r="G114" i="1" s="1"/>
  <c r="H114" i="1" s="1"/>
  <c r="C115" i="1"/>
  <c r="D115" i="1" s="1"/>
  <c r="F115" i="1" s="1"/>
  <c r="G115" i="1" s="1"/>
  <c r="H115" i="1" s="1"/>
  <c r="C108" i="1"/>
  <c r="D108" i="1" s="1"/>
  <c r="F108" i="1" s="1"/>
  <c r="G108" i="1" s="1"/>
  <c r="H108" i="1" s="1"/>
  <c r="C101" i="1"/>
  <c r="D101" i="1" s="1"/>
  <c r="F101" i="1" s="1"/>
  <c r="G101" i="1" s="1"/>
  <c r="H101" i="1" s="1"/>
  <c r="C102" i="1"/>
  <c r="D102" i="1" s="1"/>
  <c r="F102" i="1" s="1"/>
  <c r="G102" i="1" s="1"/>
  <c r="H102" i="1" s="1"/>
  <c r="C103" i="1"/>
  <c r="D103" i="1" s="1"/>
  <c r="F103" i="1" s="1"/>
  <c r="G103" i="1" s="1"/>
  <c r="H103" i="1" s="1"/>
  <c r="C104" i="1"/>
  <c r="D104" i="1" s="1"/>
  <c r="F104" i="1" s="1"/>
  <c r="G104" i="1" s="1"/>
  <c r="H104" i="1" s="1"/>
  <c r="C105" i="1"/>
  <c r="D105" i="1" s="1"/>
  <c r="F105" i="1" s="1"/>
  <c r="G105" i="1" s="1"/>
  <c r="H105" i="1" s="1"/>
  <c r="C106" i="1"/>
  <c r="D106" i="1" s="1"/>
  <c r="F106" i="1" s="1"/>
  <c r="G106" i="1" s="1"/>
  <c r="H106" i="1" s="1"/>
  <c r="C107" i="1"/>
  <c r="D107" i="1" s="1"/>
  <c r="F107" i="1" s="1"/>
  <c r="G107" i="1" s="1"/>
  <c r="H107" i="1" s="1"/>
  <c r="C100" i="1"/>
  <c r="D100" i="1" s="1"/>
  <c r="F100" i="1" s="1"/>
  <c r="G100" i="1" s="1"/>
  <c r="H100" i="1" s="1"/>
  <c r="C93" i="1"/>
  <c r="D93" i="1" s="1"/>
  <c r="F93" i="1" s="1"/>
  <c r="G93" i="1" s="1"/>
  <c r="H93" i="1" s="1"/>
  <c r="C94" i="1"/>
  <c r="D94" i="1" s="1"/>
  <c r="F94" i="1" s="1"/>
  <c r="G94" i="1" s="1"/>
  <c r="H94" i="1" s="1"/>
  <c r="C95" i="1"/>
  <c r="D95" i="1" s="1"/>
  <c r="F95" i="1" s="1"/>
  <c r="G95" i="1" s="1"/>
  <c r="H95" i="1" s="1"/>
  <c r="C96" i="1"/>
  <c r="D96" i="1" s="1"/>
  <c r="F96" i="1" s="1"/>
  <c r="G96" i="1" s="1"/>
  <c r="H96" i="1" s="1"/>
  <c r="C97" i="1"/>
  <c r="D97" i="1" s="1"/>
  <c r="F97" i="1" s="1"/>
  <c r="G97" i="1" s="1"/>
  <c r="H97" i="1" s="1"/>
  <c r="C98" i="1"/>
  <c r="D98" i="1" s="1"/>
  <c r="F98" i="1" s="1"/>
  <c r="G98" i="1" s="1"/>
  <c r="H98" i="1" s="1"/>
  <c r="C99" i="1"/>
  <c r="D99" i="1" s="1"/>
  <c r="F99" i="1" s="1"/>
  <c r="G99" i="1" s="1"/>
  <c r="H99" i="1" s="1"/>
  <c r="C92" i="1"/>
  <c r="D92" i="1" s="1"/>
  <c r="F92" i="1" s="1"/>
  <c r="G92" i="1" s="1"/>
  <c r="H92" i="1" s="1"/>
  <c r="C85" i="1"/>
  <c r="D85" i="1" s="1"/>
  <c r="F85" i="1" s="1"/>
  <c r="G85" i="1" s="1"/>
  <c r="H85" i="1" s="1"/>
  <c r="C86" i="1"/>
  <c r="D86" i="1" s="1"/>
  <c r="F86" i="1" s="1"/>
  <c r="G86" i="1" s="1"/>
  <c r="H86" i="1" s="1"/>
  <c r="C87" i="1"/>
  <c r="D87" i="1" s="1"/>
  <c r="F87" i="1" s="1"/>
  <c r="G87" i="1" s="1"/>
  <c r="H87" i="1" s="1"/>
  <c r="C88" i="1"/>
  <c r="D88" i="1" s="1"/>
  <c r="F88" i="1" s="1"/>
  <c r="G88" i="1" s="1"/>
  <c r="H88" i="1" s="1"/>
  <c r="C89" i="1"/>
  <c r="D89" i="1" s="1"/>
  <c r="F89" i="1" s="1"/>
  <c r="G89" i="1" s="1"/>
  <c r="H89" i="1" s="1"/>
  <c r="C90" i="1"/>
  <c r="D90" i="1" s="1"/>
  <c r="F90" i="1" s="1"/>
  <c r="G90" i="1" s="1"/>
  <c r="H90" i="1" s="1"/>
  <c r="C91" i="1"/>
  <c r="D91" i="1" s="1"/>
  <c r="F91" i="1" s="1"/>
  <c r="G91" i="1" s="1"/>
  <c r="H91" i="1" s="1"/>
  <c r="C84" i="1"/>
  <c r="D84" i="1" s="1"/>
  <c r="F84" i="1" s="1"/>
  <c r="G84" i="1" s="1"/>
  <c r="H84" i="1" s="1"/>
  <c r="C77" i="1"/>
  <c r="D77" i="1" s="1"/>
  <c r="F77" i="1" s="1"/>
  <c r="G77" i="1" s="1"/>
  <c r="H77" i="1" s="1"/>
  <c r="C78" i="1"/>
  <c r="D78" i="1" s="1"/>
  <c r="F78" i="1" s="1"/>
  <c r="G78" i="1" s="1"/>
  <c r="H78" i="1" s="1"/>
  <c r="C79" i="1"/>
  <c r="D79" i="1" s="1"/>
  <c r="F79" i="1" s="1"/>
  <c r="G79" i="1" s="1"/>
  <c r="H79" i="1" s="1"/>
  <c r="C80" i="1"/>
  <c r="D80" i="1" s="1"/>
  <c r="F80" i="1" s="1"/>
  <c r="G80" i="1" s="1"/>
  <c r="H80" i="1" s="1"/>
  <c r="C81" i="1"/>
  <c r="D81" i="1" s="1"/>
  <c r="F81" i="1" s="1"/>
  <c r="G81" i="1" s="1"/>
  <c r="H81" i="1" s="1"/>
  <c r="C82" i="1"/>
  <c r="D82" i="1" s="1"/>
  <c r="F82" i="1" s="1"/>
  <c r="G82" i="1" s="1"/>
  <c r="H82" i="1" s="1"/>
  <c r="C83" i="1"/>
  <c r="D83" i="1" s="1"/>
  <c r="F83" i="1" s="1"/>
  <c r="G83" i="1" s="1"/>
  <c r="H83" i="1" s="1"/>
  <c r="D76" i="1"/>
  <c r="F76" i="1" s="1"/>
  <c r="G76" i="1" s="1"/>
  <c r="H76" i="1" s="1"/>
  <c r="C69" i="1"/>
  <c r="D69" i="1" s="1"/>
  <c r="F69" i="1" s="1"/>
  <c r="G69" i="1" s="1"/>
  <c r="H69" i="1" s="1"/>
  <c r="C70" i="1"/>
  <c r="D70" i="1" s="1"/>
  <c r="F70" i="1" s="1"/>
  <c r="G70" i="1" s="1"/>
  <c r="H70" i="1" s="1"/>
  <c r="C71" i="1"/>
  <c r="D71" i="1" s="1"/>
  <c r="F71" i="1" s="1"/>
  <c r="G71" i="1" s="1"/>
  <c r="H71" i="1" s="1"/>
  <c r="C72" i="1"/>
  <c r="D72" i="1" s="1"/>
  <c r="F72" i="1" s="1"/>
  <c r="G72" i="1" s="1"/>
  <c r="H72" i="1" s="1"/>
  <c r="C73" i="1"/>
  <c r="D73" i="1" s="1"/>
  <c r="F73" i="1" s="1"/>
  <c r="G73" i="1" s="1"/>
  <c r="H73" i="1" s="1"/>
  <c r="C74" i="1"/>
  <c r="D74" i="1" s="1"/>
  <c r="F74" i="1" s="1"/>
  <c r="G74" i="1" s="1"/>
  <c r="H74" i="1" s="1"/>
  <c r="C75" i="1"/>
  <c r="D75" i="1" s="1"/>
  <c r="F75" i="1" s="1"/>
  <c r="G75" i="1" s="1"/>
  <c r="H75" i="1" s="1"/>
  <c r="C68" i="1"/>
  <c r="D68" i="1" s="1"/>
  <c r="F68" i="1" s="1"/>
  <c r="G68" i="1" s="1"/>
  <c r="H68" i="1" s="1"/>
  <c r="C61" i="1"/>
  <c r="D61" i="1" s="1"/>
  <c r="F61" i="1" s="1"/>
  <c r="G61" i="1" s="1"/>
  <c r="H61" i="1" s="1"/>
  <c r="C62" i="1"/>
  <c r="D62" i="1" s="1"/>
  <c r="F62" i="1" s="1"/>
  <c r="G62" i="1" s="1"/>
  <c r="H62" i="1" s="1"/>
  <c r="C63" i="1"/>
  <c r="D63" i="1" s="1"/>
  <c r="F63" i="1" s="1"/>
  <c r="G63" i="1" s="1"/>
  <c r="H63" i="1" s="1"/>
  <c r="C64" i="1"/>
  <c r="D64" i="1" s="1"/>
  <c r="F64" i="1" s="1"/>
  <c r="G64" i="1" s="1"/>
  <c r="H64" i="1" s="1"/>
  <c r="C65" i="1"/>
  <c r="D65" i="1" s="1"/>
  <c r="F65" i="1" s="1"/>
  <c r="G65" i="1" s="1"/>
  <c r="H65" i="1" s="1"/>
  <c r="C66" i="1"/>
  <c r="D66" i="1" s="1"/>
  <c r="F66" i="1" s="1"/>
  <c r="G66" i="1" s="1"/>
  <c r="H66" i="1" s="1"/>
  <c r="C67" i="1"/>
  <c r="D67" i="1" s="1"/>
  <c r="F67" i="1" s="1"/>
  <c r="G67" i="1" s="1"/>
  <c r="H67" i="1" s="1"/>
  <c r="C60" i="1"/>
  <c r="D60" i="1" s="1"/>
  <c r="F60" i="1" s="1"/>
  <c r="G60" i="1" s="1"/>
  <c r="H60" i="1" s="1"/>
  <c r="C53" i="1"/>
  <c r="D53" i="1" s="1"/>
  <c r="F53" i="1" s="1"/>
  <c r="G53" i="1" s="1"/>
  <c r="H53" i="1" s="1"/>
  <c r="C54" i="1"/>
  <c r="D54" i="1" s="1"/>
  <c r="F54" i="1" s="1"/>
  <c r="G54" i="1" s="1"/>
  <c r="H54" i="1" s="1"/>
  <c r="C55" i="1"/>
  <c r="D55" i="1" s="1"/>
  <c r="F55" i="1" s="1"/>
  <c r="G55" i="1" s="1"/>
  <c r="H55" i="1" s="1"/>
  <c r="C56" i="1"/>
  <c r="D56" i="1" s="1"/>
  <c r="F56" i="1" s="1"/>
  <c r="G56" i="1" s="1"/>
  <c r="H56" i="1" s="1"/>
  <c r="C57" i="1"/>
  <c r="D57" i="1" s="1"/>
  <c r="F57" i="1" s="1"/>
  <c r="G57" i="1" s="1"/>
  <c r="H57" i="1" s="1"/>
  <c r="C58" i="1"/>
  <c r="D58" i="1" s="1"/>
  <c r="F58" i="1" s="1"/>
  <c r="G58" i="1" s="1"/>
  <c r="H58" i="1" s="1"/>
  <c r="C59" i="1"/>
  <c r="D59" i="1" s="1"/>
  <c r="F59" i="1" s="1"/>
  <c r="G59" i="1" s="1"/>
  <c r="H59" i="1" s="1"/>
  <c r="C52" i="1"/>
  <c r="D52" i="1" s="1"/>
  <c r="F52" i="1" s="1"/>
  <c r="G52" i="1" s="1"/>
  <c r="H52" i="1" s="1"/>
  <c r="C45" i="1"/>
  <c r="D45" i="1" s="1"/>
  <c r="F45" i="1" s="1"/>
  <c r="G45" i="1" s="1"/>
  <c r="H45" i="1" s="1"/>
  <c r="C46" i="1"/>
  <c r="D46" i="1" s="1"/>
  <c r="F46" i="1" s="1"/>
  <c r="G46" i="1" s="1"/>
  <c r="H46" i="1" s="1"/>
  <c r="C47" i="1"/>
  <c r="D47" i="1" s="1"/>
  <c r="F47" i="1" s="1"/>
  <c r="G47" i="1" s="1"/>
  <c r="H47" i="1" s="1"/>
  <c r="C48" i="1"/>
  <c r="D48" i="1" s="1"/>
  <c r="F48" i="1" s="1"/>
  <c r="G48" i="1" s="1"/>
  <c r="H48" i="1" s="1"/>
  <c r="C49" i="1"/>
  <c r="D49" i="1" s="1"/>
  <c r="F49" i="1" s="1"/>
  <c r="G49" i="1" s="1"/>
  <c r="H49" i="1" s="1"/>
  <c r="C50" i="1"/>
  <c r="D50" i="1" s="1"/>
  <c r="F50" i="1" s="1"/>
  <c r="G50" i="1" s="1"/>
  <c r="H50" i="1" s="1"/>
  <c r="C51" i="1"/>
  <c r="D51" i="1" s="1"/>
  <c r="F51" i="1" s="1"/>
  <c r="G51" i="1" s="1"/>
  <c r="H51" i="1" s="1"/>
  <c r="C44" i="1"/>
  <c r="D44" i="1" s="1"/>
  <c r="F44" i="1" s="1"/>
  <c r="G44" i="1" s="1"/>
  <c r="H44" i="1" s="1"/>
  <c r="C37" i="1"/>
  <c r="D37" i="1" s="1"/>
  <c r="F37" i="1" s="1"/>
  <c r="G37" i="1" s="1"/>
  <c r="H37" i="1" s="1"/>
  <c r="C38" i="1"/>
  <c r="D38" i="1" s="1"/>
  <c r="F38" i="1" s="1"/>
  <c r="G38" i="1" s="1"/>
  <c r="H38" i="1" s="1"/>
  <c r="C39" i="1"/>
  <c r="D39" i="1" s="1"/>
  <c r="F39" i="1" s="1"/>
  <c r="G39" i="1" s="1"/>
  <c r="H39" i="1" s="1"/>
  <c r="C40" i="1"/>
  <c r="D40" i="1" s="1"/>
  <c r="F40" i="1" s="1"/>
  <c r="G40" i="1" s="1"/>
  <c r="H40" i="1" s="1"/>
  <c r="D41" i="1"/>
  <c r="F41" i="1" s="1"/>
  <c r="G41" i="1" s="1"/>
  <c r="H41" i="1" s="1"/>
  <c r="C42" i="1"/>
  <c r="D42" i="1" s="1"/>
  <c r="F42" i="1" s="1"/>
  <c r="G42" i="1" s="1"/>
  <c r="H42" i="1" s="1"/>
  <c r="C43" i="1"/>
  <c r="D43" i="1" s="1"/>
  <c r="F43" i="1" s="1"/>
  <c r="G43" i="1" s="1"/>
  <c r="H43" i="1" s="1"/>
  <c r="F36" i="1"/>
  <c r="G36" i="1" s="1"/>
  <c r="H36" i="1" s="1"/>
  <c r="T18" i="1"/>
  <c r="T19" i="1"/>
  <c r="T20" i="1"/>
  <c r="T21" i="1"/>
  <c r="T22" i="1"/>
  <c r="T23" i="1"/>
  <c r="T17" i="1"/>
  <c r="T16" i="1"/>
  <c r="S17" i="1"/>
  <c r="S18" i="1"/>
  <c r="S19" i="1"/>
  <c r="S20" i="1"/>
  <c r="S21" i="1"/>
  <c r="S22" i="1"/>
  <c r="S23" i="1"/>
  <c r="S16" i="1"/>
</calcChain>
</file>

<file path=xl/sharedStrings.xml><?xml version="1.0" encoding="utf-8"?>
<sst xmlns="http://schemas.openxmlformats.org/spreadsheetml/2006/main" count="297" uniqueCount="217">
  <si>
    <t>Software Version</t>
  </si>
  <si>
    <t>2.09.1</t>
  </si>
  <si>
    <t>Experiment File Path:</t>
  </si>
  <si>
    <t>C:\Users\Public\Documents\Experiments\mdaIgnacio3.xpt</t>
  </si>
  <si>
    <t>Protocol File Path:</t>
  </si>
  <si>
    <t>C:\Users\Public\Documents\Protocols\MDA.prt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</si>
  <si>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</si>
  <si>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</si>
  <si>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</si>
  <si>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</si>
  <si>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</si>
  <si>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</si>
  <si>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</si>
  <si>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150814D</t>
  </si>
  <si>
    <t>Reading Type</t>
  </si>
  <si>
    <t>Reader</t>
  </si>
  <si>
    <t>Procedure Details</t>
  </si>
  <si>
    <t>Plate Type</t>
  </si>
  <si>
    <t>96 WELL PLATE- VWR (Use plate lid)</t>
  </si>
  <si>
    <t>Eject plate on completion</t>
  </si>
  <si>
    <t>Read</t>
  </si>
  <si>
    <t>Absorbance Endpoint</t>
  </si>
  <si>
    <t>Full Plate</t>
  </si>
  <si>
    <t>Wavelengths:  530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</si>
  <si>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</si>
  <si>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</si>
  <si>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</si>
  <si>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</si>
  <si>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</si>
  <si>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</si>
  <si>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</si>
  <si>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</si>
  <si>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</si>
  <si>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</si>
  <si>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</si>
  <si>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1E</t>
  </si>
  <si>
    <t>10E</t>
  </si>
  <si>
    <t>6d</t>
  </si>
  <si>
    <t>1F</t>
  </si>
  <si>
    <t>11F</t>
  </si>
  <si>
    <t>6G</t>
  </si>
  <si>
    <t>3A</t>
  </si>
  <si>
    <t>11A</t>
  </si>
  <si>
    <t>20A</t>
  </si>
  <si>
    <t>10B</t>
  </si>
  <si>
    <t>19B</t>
  </si>
  <si>
    <t>3E</t>
  </si>
  <si>
    <t>11E</t>
  </si>
  <si>
    <t>7d</t>
  </si>
  <si>
    <t>2F</t>
  </si>
  <si>
    <t>12F</t>
  </si>
  <si>
    <t>8G</t>
  </si>
  <si>
    <t>4A</t>
  </si>
  <si>
    <t>12a</t>
  </si>
  <si>
    <t>1B</t>
  </si>
  <si>
    <t>11B</t>
  </si>
  <si>
    <t>20B</t>
  </si>
  <si>
    <t>4E</t>
  </si>
  <si>
    <t>12E</t>
  </si>
  <si>
    <t>8d</t>
  </si>
  <si>
    <t>3F</t>
  </si>
  <si>
    <t>13F</t>
  </si>
  <si>
    <t>10G</t>
  </si>
  <si>
    <t>5A</t>
  </si>
  <si>
    <t>14A</t>
  </si>
  <si>
    <t>3B</t>
  </si>
  <si>
    <t>13B</t>
  </si>
  <si>
    <t>5E</t>
  </si>
  <si>
    <t>1D</t>
  </si>
  <si>
    <t>9d</t>
  </si>
  <si>
    <t>4F</t>
  </si>
  <si>
    <t>1G</t>
  </si>
  <si>
    <t>11G</t>
  </si>
  <si>
    <t>6A</t>
  </si>
  <si>
    <t>15A</t>
  </si>
  <si>
    <t>4B</t>
  </si>
  <si>
    <t>14B</t>
  </si>
  <si>
    <t>6E</t>
  </si>
  <si>
    <t>2D</t>
  </si>
  <si>
    <t>10D</t>
  </si>
  <si>
    <t>5F</t>
  </si>
  <si>
    <t>2G</t>
  </si>
  <si>
    <t>12G</t>
  </si>
  <si>
    <t>7A</t>
  </si>
  <si>
    <t>16A</t>
  </si>
  <si>
    <t>5B</t>
  </si>
  <si>
    <t>15B</t>
  </si>
  <si>
    <t>7E</t>
  </si>
  <si>
    <t>3D</t>
  </si>
  <si>
    <t>11D</t>
  </si>
  <si>
    <t>6F</t>
  </si>
  <si>
    <t>3G</t>
  </si>
  <si>
    <t>13G</t>
  </si>
  <si>
    <t>8A</t>
  </si>
  <si>
    <t>17A</t>
  </si>
  <si>
    <t>6B</t>
  </si>
  <si>
    <t>16B</t>
  </si>
  <si>
    <t>8E</t>
  </si>
  <si>
    <t>4D</t>
  </si>
  <si>
    <t>12D</t>
  </si>
  <si>
    <t>8F</t>
  </si>
  <si>
    <t>4G</t>
  </si>
  <si>
    <t>1A</t>
  </si>
  <si>
    <t>9A</t>
  </si>
  <si>
    <t>18A</t>
  </si>
  <si>
    <t>7B</t>
  </si>
  <si>
    <t>17B</t>
  </si>
  <si>
    <t>9E</t>
  </si>
  <si>
    <t>5d</t>
  </si>
  <si>
    <t>13D</t>
  </si>
  <si>
    <t>10F</t>
  </si>
  <si>
    <t>5G</t>
  </si>
  <si>
    <t>2A</t>
  </si>
  <si>
    <t>10A</t>
  </si>
  <si>
    <t>19A</t>
  </si>
  <si>
    <t>8B</t>
  </si>
  <si>
    <t>18B</t>
  </si>
  <si>
    <t>SD</t>
  </si>
  <si>
    <t>Abs promedio</t>
  </si>
  <si>
    <t>Conc TMP (µM)</t>
  </si>
  <si>
    <t xml:space="preserve">pendiente </t>
  </si>
  <si>
    <t>en 100 microL</t>
  </si>
  <si>
    <t>TMP noles</t>
  </si>
  <si>
    <t>Equiv. Mda en 30 microL de plasma</t>
  </si>
  <si>
    <t>nanM/L</t>
  </si>
  <si>
    <t>µM/L</t>
  </si>
  <si>
    <t>mg/mL</t>
  </si>
  <si>
    <t>nanoMol/g de prot</t>
  </si>
  <si>
    <t>nanoMol/mg de prot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</si>
  <si>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</si>
  <si>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</si>
  <si>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</si>
  <si>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</si>
  <si>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</si>
  <si>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</si>
  <si>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</si>
  <si>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</si>
  <si>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</si>
  <si>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</si>
  <si>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</si>
  <si>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LXN00</t>
  </si>
  <si>
    <t>LHM00</t>
  </si>
  <si>
    <t>ZSE00</t>
  </si>
  <si>
    <t>LYH00</t>
  </si>
  <si>
    <t>VTJ00</t>
  </si>
  <si>
    <t>KVW00</t>
  </si>
  <si>
    <t>KLM00</t>
  </si>
  <si>
    <t>STR00</t>
  </si>
  <si>
    <t>WXY00</t>
  </si>
  <si>
    <t>TSO00</t>
  </si>
  <si>
    <t>VJI00</t>
  </si>
  <si>
    <t>FTB00</t>
  </si>
  <si>
    <t>RLE00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</si>
  <si>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</si>
  <si>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</si>
  <si>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</si>
  <si>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</si>
  <si>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</si>
  <si>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</si>
  <si>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</si>
  <si>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</si>
  <si>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</si>
  <si>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</si>
  <si>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</si>
  <si>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</si>
  <si>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</si>
  <si>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</si>
  <si>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</si>
  <si>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</si>
  <si>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</si>
  <si>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</si>
  <si>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</si>
  <si>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</si>
  <si>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</si>
  <si>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</si>
  <si>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</si>
  <si>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</si>
  <si>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</si>
  <si>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</si>
  <si>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</si>
  <si>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</si>
  <si>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</si>
  <si>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</si>
  <si>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</si>
  <si>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</si>
  <si>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</si>
  <si>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EDB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</si>
  <si>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</si>
  <si>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</si>
  <si>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</si>
  <si>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</si>
  <si>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</si>
  <si>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</si>
  <si>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</si>
  <si>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</si>
  <si>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</si>
  <si>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</si>
  <si>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</si>
  <si>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</si>
  <si>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</si>
  <si>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</si>
  <si>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ISC/2</t>
  </si>
  <si>
    <t>QPS/2</t>
  </si>
  <si>
    <t>DSK/2</t>
  </si>
  <si>
    <t>ASG/2</t>
  </si>
  <si>
    <t>REO/2</t>
  </si>
  <si>
    <t>WTG/2</t>
  </si>
  <si>
    <t>LBM/2</t>
  </si>
  <si>
    <t>PRE</t>
  </si>
  <si>
    <t>POST</t>
  </si>
  <si>
    <t>NTD/2</t>
  </si>
  <si>
    <t>TRP/2</t>
  </si>
  <si>
    <t>RDM/2</t>
  </si>
  <si>
    <t>Tratamiento</t>
  </si>
  <si>
    <t>Identificador</t>
  </si>
  <si>
    <t>Calibrado res</t>
  </si>
  <si>
    <t>Codigo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</si>
</sst>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Fill="1"/>
    <xf numFmtId="0" fontId="3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ill="1" applyBorder="1"/>
    <xf numFmtId="0" fontId="5" fillId="0" borderId="2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CF9D5AB7-54DC-40C0-994C-8019E4833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Curva de Calibracion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8955308321783329E-2"/>
                  <c:y val="0.61160088269221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'Plate 1 - Sheet1'!$R$16:$R$23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</c:numCache>
            </c:numRef>
          </c:xVal>
          <c:yVal>
            <c:numRef>
              <c:f>'Plate 1 - Sheet1'!$S$16:$S$23</c:f>
              <c:numCache>
                <c:formatCode>General</c:formatCode>
                <c:ptCount val="8"/>
                <c:pt idx="0">
                  <c:v>0</c:v>
                </c:pt>
                <c:pt idx="1">
                  <c:v>1.100000000000001E-2</c:v>
                </c:pt>
                <c:pt idx="2">
                  <c:v>2.6499999999999996E-2</c:v>
                </c:pt>
                <c:pt idx="3">
                  <c:v>4.200000000000001E-2</c:v>
                </c:pt>
                <c:pt idx="4">
                  <c:v>7.1000000000000008E-2</c:v>
                </c:pt>
                <c:pt idx="5">
                  <c:v>0.24999999999999997</c:v>
                </c:pt>
                <c:pt idx="6">
                  <c:v>0.38150000000000006</c:v>
                </c:pt>
                <c:pt idx="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2-443A-BADF-A59A6FA2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65135"/>
        <c:axId val="862165551"/>
      </c:scatterChart>
      <c:valAx>
        <c:axId val="8621651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65551"/>
        <c:crosses val="autoZero"/>
        <c:crossBetween val="midCat"/>
      </c:valAx>
      <c:valAx>
        <c:axId val="862165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6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de Calibrado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246982269025665E-2"/>
          <c:y val="0.11951247568652877"/>
          <c:w val="0.90545992626571414"/>
          <c:h val="0.741750206671385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1.9519373353020997E-2"/>
                  <c:y val="0.3732790685642640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y = 0,0751x 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0,9941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'Plate 1 - Sheet1'!$R$16:$R$23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</c:numCache>
            </c:numRef>
          </c:xVal>
          <c:yVal>
            <c:numRef>
              <c:f>'Plate 1 - Sheet1'!$S$16:$S$23</c:f>
              <c:numCache>
                <c:formatCode>General</c:formatCode>
                <c:ptCount val="8"/>
                <c:pt idx="0">
                  <c:v>0</c:v>
                </c:pt>
                <c:pt idx="1">
                  <c:v>1.100000000000001E-2</c:v>
                </c:pt>
                <c:pt idx="2">
                  <c:v>2.6499999999999996E-2</c:v>
                </c:pt>
                <c:pt idx="3">
                  <c:v>4.200000000000001E-2</c:v>
                </c:pt>
                <c:pt idx="4">
                  <c:v>7.1000000000000008E-2</c:v>
                </c:pt>
                <c:pt idx="5">
                  <c:v>0.24999999999999997</c:v>
                </c:pt>
                <c:pt idx="6">
                  <c:v>0.38150000000000006</c:v>
                </c:pt>
                <c:pt idx="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4-2941-8FEA-198F562B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6880"/>
        <c:axId val="109625344"/>
      </c:scatterChart>
      <c:valAx>
        <c:axId val="1096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25344"/>
        <c:crosses val="autoZero"/>
        <c:crossBetween val="midCat"/>
      </c:valAx>
      <c:valAx>
        <c:axId val="10962534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962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470354</xdr:colOff>
      <xdr:row>7</xdr:row>
      <xdr:rowOff>139700</xdr:rowOff>
    </xdr:from>
    <xdr:to>
      <xdr:col>45</xdr:col>
      <xdr:colOff>101600</xdr:colOff>
      <xdr:row>31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0</xdr:row>
      <xdr:rowOff>0</xdr:rowOff>
    </xdr:from>
    <xdr:to>
      <xdr:col>14</xdr:col>
      <xdr:colOff>92075</xdr:colOff>
      <xdr:row>21</xdr:row>
      <xdr:rowOff>141288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61D12ADB-3ED2-D644-AF86-28E3809D7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19"/>
  <sheetViews>
    <sheetView tabSelected="1" zoomScale="70" zoomScaleNormal="70" workbookViewId="0">
      <selection activeCell="O43" sqref="O43"/>
    </sheetView>
  </sheetViews>
  <sheetFormatPr baseColWidth="10" defaultColWidth="9.109375" defaultRowHeight="13.2" x14ac:dyDescent="0.25"/>
  <cols>
    <col min="1" max="1" width="20.77734375" customWidth="1"/>
    <col min="2" max="2" width="12.77734375" customWidth="1"/>
    <col min="3" max="3" width="11.5546875" customWidth="1"/>
    <col min="4" max="4" width="23" customWidth="1"/>
    <col min="6" max="6" width="18.44140625" customWidth="1"/>
    <col min="7" max="7" width="18.6640625" customWidth="1"/>
    <col min="8" max="8" width="9.44140625" customWidth="1"/>
    <col min="10" max="10" width="14" customWidth="1"/>
  </cols>
  <sheetData>
    <row r="2" spans="1:20" x14ac:dyDescent="0.25">
      <c r="A2" t="s">
        <v>0</v>
      </c>
      <c r="B2" t="s">
        <v>1</v>
      </c>
    </row>
    <row r="4" spans="1:20" x14ac:dyDescent="0.25">
      <c r="A4" t="s">
        <v>2</v>
      </c>
      <c r="B4" t="s">
        <v>3</v>
      </c>
    </row>
    <row r="5" spans="1:20" x14ac:dyDescent="0.25">
      <c r="A5" t="s">
        <v>4</v>
      </c>
      <c r="B5" t="s">
        <v>5</v>
      </c>
    </row>
    <row r="6" spans="1:20" x14ac:dyDescent="0.25">
      <c r="A6" t="s">
        <v>6</v>
      </c>
      <c r="B6" t="s">
        <v>7</v>
      </c>
    </row>
    <row r="7" spans="1:20" x14ac:dyDescent="0.25">
      <c r="A7" t="s">
        <v>8</v>
      </c>
      <c r="B7" s="1">
        <v>45435</v>
      </c>
    </row>
    <row r="8" spans="1:20" x14ac:dyDescent="0.25">
      <c r="A8" t="s">
        <v>9</v>
      </c>
      <c r="B8" s="2">
        <v>0.70114583333333336</v>
      </c>
    </row>
    <row r="9" spans="1:20" x14ac:dyDescent="0.25">
      <c r="A9" t="s">
        <v>10</v>
      </c>
      <c r="B9" t="s">
        <v>11</v>
      </c>
    </row>
    <row r="10" spans="1:20" x14ac:dyDescent="0.25">
      <c r="A10" t="s">
        <v>12</v>
      </c>
      <c r="B10" t="s">
        <v>13</v>
      </c>
    </row>
    <row r="11" spans="1:20" x14ac:dyDescent="0.25">
      <c r="A11" t="s">
        <v>14</v>
      </c>
      <c r="B11" t="s">
        <v>15</v>
      </c>
    </row>
    <row r="13" spans="1:20" x14ac:dyDescent="0.25">
      <c r="A13" s="3" t="s">
        <v>16</v>
      </c>
      <c r="B13" s="4"/>
    </row>
    <row r="14" spans="1:20" x14ac:dyDescent="0.25">
      <c r="A14" t="s">
        <v>17</v>
      </c>
      <c r="B14" t="s">
        <v>18</v>
      </c>
      <c r="R14" t="s">
        <v>121</v>
      </c>
    </row>
    <row r="15" spans="1:20" x14ac:dyDescent="0.25">
      <c r="A15" t="s">
        <v>19</v>
      </c>
      <c r="P15" t="s">
        <v>117</v>
      </c>
      <c r="Q15" t="s">
        <v>118</v>
      </c>
      <c r="R15" t="s">
        <v>119</v>
      </c>
      <c r="T15" t="s">
        <v>122</v>
      </c>
    </row>
    <row r="16" spans="1:20" x14ac:dyDescent="0.25">
      <c r="A16" t="s">
        <v>20</v>
      </c>
      <c r="B16" t="s">
        <v>21</v>
      </c>
      <c r="P16">
        <v>3.5355339059327359E-3</v>
      </c>
      <c r="Q16">
        <v>0.09</v>
      </c>
      <c r="R16">
        <v>0</v>
      </c>
      <c r="S16">
        <f>Q16-Q$16</f>
        <v>0</v>
      </c>
      <c r="T16">
        <f>R16</f>
        <v>0</v>
      </c>
    </row>
    <row r="17" spans="1:20" x14ac:dyDescent="0.25">
      <c r="B17" t="s">
        <v>22</v>
      </c>
      <c r="P17">
        <v>7.0710678118654719E-3</v>
      </c>
      <c r="Q17">
        <v>0.10100000000000001</v>
      </c>
      <c r="R17">
        <v>0.1</v>
      </c>
      <c r="S17">
        <f t="shared" ref="S17:S23" si="0">Q17-Q$16</f>
        <v>1.100000000000001E-2</v>
      </c>
      <c r="T17">
        <f>R17/10</f>
        <v>0.01</v>
      </c>
    </row>
    <row r="18" spans="1:20" x14ac:dyDescent="0.25">
      <c r="B18" t="s">
        <v>23</v>
      </c>
      <c r="P18">
        <v>2.1213203435596346E-3</v>
      </c>
      <c r="Q18">
        <v>0.11649999999999999</v>
      </c>
      <c r="R18">
        <v>0.25</v>
      </c>
      <c r="S18">
        <f t="shared" si="0"/>
        <v>2.6499999999999996E-2</v>
      </c>
      <c r="T18">
        <f t="shared" ref="T18:T23" si="1">R18/10</f>
        <v>2.5000000000000001E-2</v>
      </c>
    </row>
    <row r="19" spans="1:20" x14ac:dyDescent="0.25">
      <c r="B19" t="s">
        <v>24</v>
      </c>
      <c r="P19">
        <v>4.2426406871192892E-3</v>
      </c>
      <c r="Q19">
        <v>0.13200000000000001</v>
      </c>
      <c r="R19">
        <v>0.5</v>
      </c>
      <c r="S19">
        <f t="shared" si="0"/>
        <v>4.200000000000001E-2</v>
      </c>
      <c r="T19">
        <f t="shared" si="1"/>
        <v>0.05</v>
      </c>
    </row>
    <row r="20" spans="1:20" x14ac:dyDescent="0.25">
      <c r="P20">
        <v>5.6568542494923654E-3</v>
      </c>
      <c r="Q20">
        <v>0.161</v>
      </c>
      <c r="R20">
        <v>1</v>
      </c>
      <c r="S20">
        <f t="shared" si="0"/>
        <v>7.1000000000000008E-2</v>
      </c>
      <c r="T20">
        <f t="shared" si="1"/>
        <v>0.1</v>
      </c>
    </row>
    <row r="21" spans="1:20" x14ac:dyDescent="0.25">
      <c r="A21" s="3" t="s">
        <v>25</v>
      </c>
      <c r="B21" s="4"/>
      <c r="P21">
        <v>4.1012193308819757E-2</v>
      </c>
      <c r="Q21">
        <v>0.33999999999999997</v>
      </c>
      <c r="R21">
        <v>3</v>
      </c>
      <c r="S21">
        <f t="shared" si="0"/>
        <v>0.24999999999999997</v>
      </c>
      <c r="T21">
        <f t="shared" si="1"/>
        <v>0.3</v>
      </c>
    </row>
    <row r="22" spans="1:20" x14ac:dyDescent="0.25">
      <c r="A22" t="s">
        <v>26</v>
      </c>
      <c r="B22">
        <v>20.399999999999999</v>
      </c>
      <c r="P22">
        <v>3.7476659402887011E-2</v>
      </c>
      <c r="Q22">
        <v>0.47150000000000003</v>
      </c>
      <c r="R22">
        <v>6</v>
      </c>
      <c r="S22">
        <f t="shared" si="0"/>
        <v>0.38150000000000006</v>
      </c>
      <c r="T22">
        <f t="shared" si="1"/>
        <v>0.6</v>
      </c>
    </row>
    <row r="23" spans="1:20" x14ac:dyDescent="0.25">
      <c r="P23">
        <v>0.10182337649086293</v>
      </c>
      <c r="Q23">
        <v>1.02</v>
      </c>
      <c r="R23">
        <v>12</v>
      </c>
      <c r="S23">
        <f t="shared" si="0"/>
        <v>0.93</v>
      </c>
      <c r="T23">
        <f t="shared" si="1"/>
        <v>1.2</v>
      </c>
    </row>
    <row r="24" spans="1:20" x14ac:dyDescent="0.2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20" x14ac:dyDescent="0.25">
      <c r="B25" s="6" t="s">
        <v>27</v>
      </c>
      <c r="C25" s="12">
        <v>0.39500000000000002</v>
      </c>
      <c r="D25" s="7">
        <v>0.23</v>
      </c>
      <c r="E25" s="8">
        <v>0.14499999999999999</v>
      </c>
      <c r="F25" s="9">
        <v>0.16900000000000001</v>
      </c>
      <c r="G25" s="8">
        <v>0.125</v>
      </c>
      <c r="H25" s="10">
        <v>0.38200000000000001</v>
      </c>
      <c r="I25" s="8">
        <v>0.126</v>
      </c>
      <c r="J25" s="9">
        <v>0.19400000000000001</v>
      </c>
      <c r="K25" s="7">
        <v>0.23100000000000001</v>
      </c>
      <c r="L25" s="8">
        <v>0.113</v>
      </c>
      <c r="M25" s="8">
        <v>0.11899999999999999</v>
      </c>
      <c r="N25" s="8">
        <v>9.2999999999999999E-2</v>
      </c>
      <c r="O25" s="11">
        <v>530</v>
      </c>
    </row>
    <row r="26" spans="1:20" x14ac:dyDescent="0.25">
      <c r="B26" s="6" t="s">
        <v>28</v>
      </c>
      <c r="C26" s="9">
        <v>0.18</v>
      </c>
      <c r="D26" s="8">
        <v>0.14000000000000001</v>
      </c>
      <c r="E26" s="9">
        <v>0.18099999999999999</v>
      </c>
      <c r="F26" s="9">
        <v>0.19800000000000001</v>
      </c>
      <c r="G26" s="8">
        <v>0.14299999999999999</v>
      </c>
      <c r="H26" s="8">
        <v>0.12</v>
      </c>
      <c r="I26" s="8">
        <v>0.13500000000000001</v>
      </c>
      <c r="J26" s="12">
        <v>0.32500000000000001</v>
      </c>
      <c r="K26" s="8">
        <v>0.14899999999999999</v>
      </c>
      <c r="L26" s="8">
        <v>0.14699999999999999</v>
      </c>
      <c r="M26" s="8">
        <v>0.14699999999999999</v>
      </c>
      <c r="N26" s="8">
        <v>9.0999999999999998E-2</v>
      </c>
      <c r="O26" s="11">
        <v>530</v>
      </c>
    </row>
    <row r="27" spans="1:20" x14ac:dyDescent="0.25">
      <c r="B27" s="6" t="s">
        <v>29</v>
      </c>
      <c r="C27" s="13">
        <v>0.16</v>
      </c>
      <c r="D27" s="8">
        <v>0.14399999999999999</v>
      </c>
      <c r="E27" s="8">
        <v>0.14699999999999999</v>
      </c>
      <c r="F27" s="9">
        <v>0.152</v>
      </c>
      <c r="G27" s="8">
        <v>0.125</v>
      </c>
      <c r="H27" s="8">
        <v>0.12</v>
      </c>
      <c r="I27" s="9">
        <v>0.186</v>
      </c>
      <c r="J27" s="8">
        <v>0.14099999999999999</v>
      </c>
      <c r="K27" s="8">
        <v>0.114</v>
      </c>
      <c r="L27" s="8">
        <v>0.113</v>
      </c>
      <c r="M27" s="8">
        <v>9.5000000000000001E-2</v>
      </c>
      <c r="N27" s="8">
        <v>9.1999999999999998E-2</v>
      </c>
      <c r="O27" s="11">
        <v>530</v>
      </c>
      <c r="P27" t="s">
        <v>120</v>
      </c>
      <c r="Q27" s="14">
        <v>7.51E-2</v>
      </c>
    </row>
    <row r="28" spans="1:20" x14ac:dyDescent="0.25">
      <c r="B28" s="6" t="s">
        <v>30</v>
      </c>
      <c r="C28" s="8">
        <v>0.128</v>
      </c>
      <c r="D28" s="9">
        <v>0.155</v>
      </c>
      <c r="E28" s="7">
        <v>0.214</v>
      </c>
      <c r="F28" s="8">
        <v>0.14299999999999999</v>
      </c>
      <c r="G28" s="8">
        <v>0.126</v>
      </c>
      <c r="H28" s="8">
        <v>0.121</v>
      </c>
      <c r="I28" s="8">
        <v>0.15</v>
      </c>
      <c r="J28" s="8">
        <v>0.125</v>
      </c>
      <c r="K28" s="8">
        <v>0.13400000000000001</v>
      </c>
      <c r="L28" s="8">
        <v>0.115</v>
      </c>
      <c r="M28" s="8">
        <v>9.6000000000000002E-2</v>
      </c>
      <c r="N28" s="8">
        <v>9.4E-2</v>
      </c>
      <c r="O28" s="11">
        <v>530</v>
      </c>
    </row>
    <row r="29" spans="1:20" x14ac:dyDescent="0.25">
      <c r="B29" s="6" t="s">
        <v>31</v>
      </c>
      <c r="C29" s="7">
        <v>0.247</v>
      </c>
      <c r="D29" s="8">
        <v>0.13800000000000001</v>
      </c>
      <c r="E29" s="8">
        <v>0.14000000000000001</v>
      </c>
      <c r="F29" s="9">
        <v>0.153</v>
      </c>
      <c r="G29" s="7">
        <v>0.219</v>
      </c>
      <c r="H29" s="9">
        <v>0.16400000000000001</v>
      </c>
      <c r="I29" s="8">
        <v>0.14399999999999999</v>
      </c>
      <c r="J29" s="9">
        <v>0.154</v>
      </c>
      <c r="K29" s="8">
        <v>0.14699999999999999</v>
      </c>
      <c r="L29" s="8">
        <v>0.106</v>
      </c>
      <c r="M29" s="8">
        <v>9.4E-2</v>
      </c>
      <c r="N29" s="8">
        <v>9.4E-2</v>
      </c>
      <c r="O29" s="11">
        <v>530</v>
      </c>
    </row>
    <row r="30" spans="1:20" x14ac:dyDescent="0.25">
      <c r="B30" s="6" t="s">
        <v>32</v>
      </c>
      <c r="C30" s="9">
        <v>0.19900000000000001</v>
      </c>
      <c r="D30" s="7">
        <v>0.21199999999999999</v>
      </c>
      <c r="E30" s="12">
        <v>0.28399999999999997</v>
      </c>
      <c r="F30" s="7">
        <v>0.21199999999999999</v>
      </c>
      <c r="G30" s="7">
        <v>0.25700000000000001</v>
      </c>
      <c r="H30" s="9">
        <v>0.16600000000000001</v>
      </c>
      <c r="I30" s="9">
        <v>0.157</v>
      </c>
      <c r="J30" s="9">
        <v>0.154</v>
      </c>
      <c r="K30" s="8">
        <v>0.14899999999999999</v>
      </c>
      <c r="L30" s="8">
        <v>0.122</v>
      </c>
      <c r="M30" s="8">
        <v>9.1999999999999998E-2</v>
      </c>
      <c r="N30" s="8">
        <v>9.2999999999999999E-2</v>
      </c>
      <c r="O30" s="11">
        <v>530</v>
      </c>
    </row>
    <row r="31" spans="1:20" x14ac:dyDescent="0.25">
      <c r="B31" s="6" t="s">
        <v>33</v>
      </c>
      <c r="C31" s="7">
        <v>0.215</v>
      </c>
      <c r="D31" s="8">
        <v>0.11600000000000001</v>
      </c>
      <c r="E31" s="9">
        <v>0.189</v>
      </c>
      <c r="F31" s="9">
        <v>0.16800000000000001</v>
      </c>
      <c r="G31" s="8">
        <v>0.114</v>
      </c>
      <c r="H31" s="9">
        <v>0.192</v>
      </c>
      <c r="I31" s="8">
        <v>0.13200000000000001</v>
      </c>
      <c r="J31" s="8">
        <v>0.14000000000000001</v>
      </c>
      <c r="K31" s="9">
        <v>0.154</v>
      </c>
      <c r="L31" s="8">
        <v>0.122</v>
      </c>
      <c r="M31" s="8">
        <v>9.1999999999999998E-2</v>
      </c>
      <c r="N31" s="8">
        <v>9.6000000000000002E-2</v>
      </c>
      <c r="O31" s="11">
        <v>530</v>
      </c>
    </row>
    <row r="32" spans="1:20" x14ac:dyDescent="0.25">
      <c r="B32" s="16" t="s">
        <v>34</v>
      </c>
      <c r="C32" s="17">
        <v>0.115</v>
      </c>
      <c r="D32" s="17">
        <v>0.12</v>
      </c>
      <c r="E32" s="18">
        <v>0.224</v>
      </c>
      <c r="F32" s="17">
        <v>0.13200000000000001</v>
      </c>
      <c r="G32" s="17">
        <v>0.108</v>
      </c>
      <c r="H32" s="19">
        <v>0.19800000000000001</v>
      </c>
      <c r="I32" s="17">
        <v>0.13900000000000001</v>
      </c>
      <c r="J32" s="17">
        <v>0.13300000000000001</v>
      </c>
      <c r="K32" s="8">
        <v>0.13100000000000001</v>
      </c>
      <c r="L32" s="8">
        <v>0.14599999999999999</v>
      </c>
      <c r="M32" s="8">
        <v>9.1999999999999998E-2</v>
      </c>
      <c r="N32" s="8">
        <v>0.09</v>
      </c>
      <c r="O32" s="11">
        <v>530</v>
      </c>
    </row>
    <row r="33" spans="1:15" x14ac:dyDescent="0.25">
      <c r="A33" s="15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</row>
    <row r="34" spans="1:15" x14ac:dyDescent="0.25">
      <c r="A34" s="15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</row>
    <row r="35" spans="1:15" ht="17.399999999999999" customHeight="1" x14ac:dyDescent="0.25">
      <c r="B35" s="27" t="s">
        <v>216</v>
      </c>
      <c r="C35" s="20" t="s">
        <v>123</v>
      </c>
      <c r="D35" s="20"/>
      <c r="E35" s="20" t="s">
        <v>126</v>
      </c>
      <c r="F35" s="20" t="s">
        <v>127</v>
      </c>
      <c r="G35" s="20" t="s">
        <v>128</v>
      </c>
      <c r="H35" s="20" t="s">
        <v>215</v>
      </c>
      <c r="I35" s="26" t="s">
        <v>214</v>
      </c>
      <c r="J35" s="26" t="s">
        <v>213</v>
      </c>
    </row>
    <row r="36" spans="1:15" x14ac:dyDescent="0.25">
      <c r="B36" s="20" t="s">
        <v>35</v>
      </c>
      <c r="C36" s="20">
        <f>C25/Q$27/10</f>
        <v>0.52596537949400801</v>
      </c>
      <c r="D36" s="20">
        <f>C36*1000</f>
        <v>525.96537949400806</v>
      </c>
      <c r="E36" s="20">
        <v>0.76423450021088135</v>
      </c>
      <c r="F36" s="20">
        <f>D36/E36</f>
        <v>688.22511853217077</v>
      </c>
      <c r="G36" s="20">
        <f>F36/1000</f>
        <v>0.68822511853217072</v>
      </c>
      <c r="H36" s="20">
        <f>G36*3</f>
        <v>2.0646753555965121</v>
      </c>
      <c r="I36" s="21" t="s">
        <v>129</v>
      </c>
      <c r="J36" s="20" t="s">
        <v>208</v>
      </c>
    </row>
    <row r="37" spans="1:15" x14ac:dyDescent="0.25">
      <c r="B37" s="20" t="s">
        <v>46</v>
      </c>
      <c r="C37" s="20">
        <f>C26/Q$27/10</f>
        <v>0.23968042609853529</v>
      </c>
      <c r="D37" s="20">
        <f t="shared" ref="D37:D100" si="2">C37*1000</f>
        <v>239.68042609853529</v>
      </c>
      <c r="E37" s="20">
        <v>0.63348797975537752</v>
      </c>
      <c r="F37" s="20">
        <f t="shared" ref="F37:F100" si="3">D37/E37</f>
        <v>378.35039299575709</v>
      </c>
      <c r="G37" s="20">
        <f t="shared" ref="G37:G100" si="4">F37/1000</f>
        <v>0.37835039299575707</v>
      </c>
      <c r="H37" s="20">
        <f t="shared" ref="H37:H100" si="5">G37*3</f>
        <v>1.1350511789872713</v>
      </c>
      <c r="I37" s="21" t="s">
        <v>130</v>
      </c>
      <c r="J37" s="20" t="s">
        <v>208</v>
      </c>
    </row>
    <row r="38" spans="1:15" x14ac:dyDescent="0.25">
      <c r="B38" s="20" t="s">
        <v>57</v>
      </c>
      <c r="C38" s="20">
        <f>C27/Q$27/10</f>
        <v>0.2130492676431425</v>
      </c>
      <c r="D38" s="20">
        <f t="shared" si="2"/>
        <v>213.04926764314249</v>
      </c>
      <c r="E38" s="20">
        <v>0.82328131590046383</v>
      </c>
      <c r="F38" s="20">
        <f t="shared" si="3"/>
        <v>258.78064220383754</v>
      </c>
      <c r="G38" s="20">
        <f t="shared" si="4"/>
        <v>0.25878064220383756</v>
      </c>
      <c r="H38" s="20">
        <f t="shared" si="5"/>
        <v>0.77634192661151269</v>
      </c>
      <c r="I38" s="21" t="s">
        <v>131</v>
      </c>
      <c r="J38" s="20" t="s">
        <v>208</v>
      </c>
    </row>
    <row r="39" spans="1:15" x14ac:dyDescent="0.25">
      <c r="B39" s="20" t="s">
        <v>67</v>
      </c>
      <c r="C39" s="20">
        <f>C28/Q$27/10</f>
        <v>0.17043941411451397</v>
      </c>
      <c r="D39" s="20">
        <f t="shared" si="2"/>
        <v>170.43941411451397</v>
      </c>
      <c r="E39" s="20">
        <v>0.77688738928722045</v>
      </c>
      <c r="F39" s="20">
        <f t="shared" si="3"/>
        <v>219.38754118648896</v>
      </c>
      <c r="G39" s="20">
        <f t="shared" si="4"/>
        <v>0.21938754118648895</v>
      </c>
      <c r="H39" s="20">
        <f t="shared" si="5"/>
        <v>0.65816262355946686</v>
      </c>
      <c r="I39" s="21" t="s">
        <v>132</v>
      </c>
      <c r="J39" s="20" t="s">
        <v>208</v>
      </c>
    </row>
    <row r="40" spans="1:15" x14ac:dyDescent="0.25">
      <c r="B40" s="20" t="s">
        <v>77</v>
      </c>
      <c r="C40" s="20">
        <f>C29/Q$27/10</f>
        <v>0.32889480692410122</v>
      </c>
      <c r="D40" s="20">
        <f t="shared" si="2"/>
        <v>328.8948069241012</v>
      </c>
      <c r="E40" s="20">
        <v>0.77688738928722045</v>
      </c>
      <c r="F40" s="20">
        <f t="shared" si="3"/>
        <v>423.34939588330298</v>
      </c>
      <c r="G40" s="20">
        <f t="shared" si="4"/>
        <v>0.42334939588330295</v>
      </c>
      <c r="H40" s="20">
        <f t="shared" si="5"/>
        <v>1.2700481876499088</v>
      </c>
      <c r="I40" s="21" t="s">
        <v>133</v>
      </c>
      <c r="J40" s="20" t="s">
        <v>208</v>
      </c>
    </row>
    <row r="41" spans="1:15" x14ac:dyDescent="0.25">
      <c r="B41" s="20" t="s">
        <v>87</v>
      </c>
      <c r="C41" s="20">
        <f>C30/Q$27/10</f>
        <v>0.26498002663115849</v>
      </c>
      <c r="D41" s="20">
        <f t="shared" si="2"/>
        <v>264.98002663115847</v>
      </c>
      <c r="E41" s="20">
        <v>0.43525938422606475</v>
      </c>
      <c r="F41" s="20">
        <f t="shared" si="3"/>
        <v>608.78647591325296</v>
      </c>
      <c r="G41" s="20">
        <f t="shared" si="4"/>
        <v>0.60878647591325297</v>
      </c>
      <c r="H41" s="20">
        <f t="shared" si="5"/>
        <v>1.8263594277397588</v>
      </c>
      <c r="I41" s="21" t="s">
        <v>134</v>
      </c>
      <c r="J41" s="20" t="s">
        <v>208</v>
      </c>
    </row>
    <row r="42" spans="1:15" x14ac:dyDescent="0.25">
      <c r="B42" s="20" t="s">
        <v>97</v>
      </c>
      <c r="C42" s="20">
        <f>C31/Q$27/10</f>
        <v>0.28628495339547266</v>
      </c>
      <c r="D42" s="20">
        <f t="shared" si="2"/>
        <v>286.28495339547266</v>
      </c>
      <c r="E42" s="20">
        <v>0.70097005482918584</v>
      </c>
      <c r="F42" s="20">
        <f t="shared" si="3"/>
        <v>408.41252978379413</v>
      </c>
      <c r="G42" s="20">
        <f t="shared" si="4"/>
        <v>0.40841252978379411</v>
      </c>
      <c r="H42" s="20">
        <f t="shared" si="5"/>
        <v>1.2252375893513823</v>
      </c>
      <c r="I42" s="21" t="s">
        <v>135</v>
      </c>
      <c r="J42" s="20" t="s">
        <v>208</v>
      </c>
    </row>
    <row r="43" spans="1:15" x14ac:dyDescent="0.25">
      <c r="B43" s="20" t="s">
        <v>107</v>
      </c>
      <c r="C43" s="20">
        <f>C32/Q$27/10</f>
        <v>0.15312916111850866</v>
      </c>
      <c r="D43" s="20">
        <f t="shared" si="2"/>
        <v>153.12916111850865</v>
      </c>
      <c r="E43" s="20">
        <v>0.59974694221847313</v>
      </c>
      <c r="F43" s="20">
        <f t="shared" si="3"/>
        <v>255.32295429816037</v>
      </c>
      <c r="G43" s="20">
        <f t="shared" si="4"/>
        <v>0.25532295429816038</v>
      </c>
      <c r="H43" s="20">
        <f t="shared" si="5"/>
        <v>0.76596886289448118</v>
      </c>
      <c r="I43" s="21" t="s">
        <v>136</v>
      </c>
      <c r="J43" s="20" t="s">
        <v>208</v>
      </c>
    </row>
    <row r="44" spans="1:15" x14ac:dyDescent="0.25">
      <c r="B44" s="20" t="s">
        <v>36</v>
      </c>
      <c r="C44" s="20">
        <f>D25/Q$27/10</f>
        <v>0.30625832223701732</v>
      </c>
      <c r="D44" s="20">
        <f t="shared" si="2"/>
        <v>306.2583222370173</v>
      </c>
      <c r="E44" s="20">
        <v>0.75579924082665528</v>
      </c>
      <c r="F44" s="20">
        <f t="shared" si="3"/>
        <v>405.21120648658939</v>
      </c>
      <c r="G44" s="20">
        <f t="shared" si="4"/>
        <v>0.40521120648658937</v>
      </c>
      <c r="H44" s="20">
        <f t="shared" si="5"/>
        <v>1.2156336194597681</v>
      </c>
      <c r="I44" s="21" t="s">
        <v>137</v>
      </c>
      <c r="J44" s="20" t="s">
        <v>208</v>
      </c>
    </row>
    <row r="45" spans="1:15" x14ac:dyDescent="0.25">
      <c r="B45" s="20" t="s">
        <v>47</v>
      </c>
      <c r="C45" s="20">
        <f>D26/Q$27/10</f>
        <v>0.18641810918774968</v>
      </c>
      <c r="D45" s="20">
        <f t="shared" si="2"/>
        <v>186.41810918774968</v>
      </c>
      <c r="E45" s="20">
        <v>0.64614086883171662</v>
      </c>
      <c r="F45" s="20">
        <f t="shared" si="3"/>
        <v>288.51001102098854</v>
      </c>
      <c r="G45" s="20">
        <f t="shared" si="4"/>
        <v>0.28851001102098855</v>
      </c>
      <c r="H45" s="20">
        <f t="shared" si="5"/>
        <v>0.86553003306296561</v>
      </c>
      <c r="I45" s="21" t="s">
        <v>138</v>
      </c>
      <c r="J45" s="20" t="s">
        <v>208</v>
      </c>
    </row>
    <row r="46" spans="1:15" x14ac:dyDescent="0.25">
      <c r="B46" s="20" t="s">
        <v>58</v>
      </c>
      <c r="C46" s="20">
        <f>D27/Q$27/10</f>
        <v>0.19174434087882822</v>
      </c>
      <c r="D46" s="20">
        <f t="shared" si="2"/>
        <v>191.74434087882821</v>
      </c>
      <c r="E46" s="20">
        <v>0.88232813159004642</v>
      </c>
      <c r="F46" s="20">
        <f t="shared" si="3"/>
        <v>217.31636339565091</v>
      </c>
      <c r="G46" s="20">
        <f t="shared" si="4"/>
        <v>0.21731636339565091</v>
      </c>
      <c r="H46" s="20">
        <f t="shared" si="5"/>
        <v>0.65194909018695268</v>
      </c>
      <c r="I46" s="21" t="s">
        <v>139</v>
      </c>
      <c r="J46" s="20" t="s">
        <v>208</v>
      </c>
    </row>
    <row r="47" spans="1:15" x14ac:dyDescent="0.25">
      <c r="B47" s="20" t="s">
        <v>68</v>
      </c>
      <c r="C47" s="20">
        <f>D28/Q$27/10</f>
        <v>0.20639147802929428</v>
      </c>
      <c r="D47" s="20">
        <f t="shared" si="2"/>
        <v>206.39147802929429</v>
      </c>
      <c r="E47" s="20">
        <v>0.74736398144242921</v>
      </c>
      <c r="F47" s="20">
        <f t="shared" si="3"/>
        <v>276.15925192294407</v>
      </c>
      <c r="G47" s="20">
        <f t="shared" si="4"/>
        <v>0.27615925192294405</v>
      </c>
      <c r="H47" s="20">
        <f t="shared" si="5"/>
        <v>0.82847775576883209</v>
      </c>
      <c r="I47" s="21" t="s">
        <v>140</v>
      </c>
      <c r="J47" s="20" t="s">
        <v>208</v>
      </c>
    </row>
    <row r="48" spans="1:15" x14ac:dyDescent="0.25">
      <c r="B48" s="20" t="s">
        <v>78</v>
      </c>
      <c r="C48" s="20">
        <f>D29/Q$27/10</f>
        <v>0.1837549933422104</v>
      </c>
      <c r="D48" s="20">
        <f t="shared" si="2"/>
        <v>183.75499334221041</v>
      </c>
      <c r="E48" s="20">
        <v>0.582876423450021</v>
      </c>
      <c r="F48" s="20">
        <f t="shared" si="3"/>
        <v>315.25549147205567</v>
      </c>
      <c r="G48" s="20">
        <f t="shared" si="4"/>
        <v>0.31525549147205567</v>
      </c>
      <c r="H48" s="20">
        <f t="shared" si="5"/>
        <v>0.94576647441616701</v>
      </c>
      <c r="I48" s="21" t="s">
        <v>141</v>
      </c>
      <c r="J48" s="20" t="s">
        <v>208</v>
      </c>
    </row>
    <row r="49" spans="2:10" x14ac:dyDescent="0.25">
      <c r="B49" s="20" t="s">
        <v>88</v>
      </c>
      <c r="C49" s="20">
        <f>D30/Q$27/10</f>
        <v>0.28229027962716374</v>
      </c>
      <c r="D49" s="20">
        <f t="shared" si="2"/>
        <v>282.29027962716373</v>
      </c>
      <c r="E49" s="20">
        <v>0.69253479544495977</v>
      </c>
      <c r="F49" s="20">
        <f t="shared" si="3"/>
        <v>407.61891169062443</v>
      </c>
      <c r="G49" s="20">
        <f t="shared" si="4"/>
        <v>0.40761891169062442</v>
      </c>
      <c r="H49" s="20">
        <f t="shared" si="5"/>
        <v>1.2228567350718733</v>
      </c>
      <c r="I49" s="21" t="s">
        <v>142</v>
      </c>
      <c r="J49" s="20" t="s">
        <v>208</v>
      </c>
    </row>
    <row r="50" spans="2:10" x14ac:dyDescent="0.25">
      <c r="B50" s="20" t="s">
        <v>98</v>
      </c>
      <c r="C50" s="20">
        <f>D31/Q$27/10</f>
        <v>0.15446071904127828</v>
      </c>
      <c r="D50" s="20">
        <f t="shared" si="2"/>
        <v>154.46071904127828</v>
      </c>
      <c r="E50" s="20">
        <v>0.6840995360607337</v>
      </c>
      <c r="F50" s="20">
        <f t="shared" si="3"/>
        <v>225.78690804369353</v>
      </c>
      <c r="G50" s="20">
        <f t="shared" si="4"/>
        <v>0.22578690804369353</v>
      </c>
      <c r="H50" s="20">
        <f t="shared" si="5"/>
        <v>0.67736072413108062</v>
      </c>
      <c r="I50" s="21" t="s">
        <v>143</v>
      </c>
      <c r="J50" s="20" t="s">
        <v>208</v>
      </c>
    </row>
    <row r="51" spans="2:10" x14ac:dyDescent="0.25">
      <c r="B51" s="20" t="s">
        <v>108</v>
      </c>
      <c r="C51" s="20">
        <f>D32/Q$27/10</f>
        <v>0.15978695073235685</v>
      </c>
      <c r="D51" s="20">
        <f t="shared" si="2"/>
        <v>159.78695073235684</v>
      </c>
      <c r="E51" s="20">
        <v>0.60396457191058617</v>
      </c>
      <c r="F51" s="20">
        <f t="shared" si="3"/>
        <v>264.56344985085065</v>
      </c>
      <c r="G51" s="20">
        <f t="shared" si="4"/>
        <v>0.26456344985085062</v>
      </c>
      <c r="H51" s="20">
        <f t="shared" si="5"/>
        <v>0.7936903495525518</v>
      </c>
      <c r="I51" s="21" t="s">
        <v>144</v>
      </c>
      <c r="J51" s="20" t="s">
        <v>208</v>
      </c>
    </row>
    <row r="52" spans="2:10" x14ac:dyDescent="0.25">
      <c r="B52" s="20" t="s">
        <v>37</v>
      </c>
      <c r="C52" s="20">
        <f>E25/Q$27/10</f>
        <v>0.19307589880159787</v>
      </c>
      <c r="D52" s="20">
        <f t="shared" si="2"/>
        <v>193.07589880159787</v>
      </c>
      <c r="E52" s="20">
        <v>0.78110501897933349</v>
      </c>
      <c r="F52" s="20">
        <f t="shared" si="3"/>
        <v>247.18302162990747</v>
      </c>
      <c r="G52" s="20">
        <f t="shared" si="4"/>
        <v>0.24718302162990746</v>
      </c>
      <c r="H52" s="20">
        <f t="shared" si="5"/>
        <v>0.74154906488972239</v>
      </c>
      <c r="I52" s="21" t="s">
        <v>145</v>
      </c>
      <c r="J52" s="20" t="s">
        <v>208</v>
      </c>
    </row>
    <row r="53" spans="2:10" x14ac:dyDescent="0.25">
      <c r="B53" s="20" t="s">
        <v>48</v>
      </c>
      <c r="C53" s="20">
        <f>E26/Q$27/10</f>
        <v>0.24101198402130491</v>
      </c>
      <c r="D53" s="20">
        <f t="shared" si="2"/>
        <v>241.01198402130493</v>
      </c>
      <c r="E53" s="20">
        <v>0.74736398144242921</v>
      </c>
      <c r="F53" s="20">
        <f t="shared" si="3"/>
        <v>322.48273934227655</v>
      </c>
      <c r="G53" s="20">
        <f t="shared" si="4"/>
        <v>0.32248273934227656</v>
      </c>
      <c r="H53" s="20">
        <f t="shared" si="5"/>
        <v>0.96744821802682968</v>
      </c>
      <c r="I53" s="21" t="s">
        <v>146</v>
      </c>
      <c r="J53" s="20" t="s">
        <v>208</v>
      </c>
    </row>
    <row r="54" spans="2:10" x14ac:dyDescent="0.25">
      <c r="B54" s="20" t="s">
        <v>59</v>
      </c>
      <c r="C54" s="20">
        <f>E27/Q$27/10</f>
        <v>0.19573901464713714</v>
      </c>
      <c r="D54" s="20">
        <f t="shared" si="2"/>
        <v>195.73901464713714</v>
      </c>
      <c r="E54" s="20">
        <v>0.57865879375790796</v>
      </c>
      <c r="F54" s="20">
        <f t="shared" si="3"/>
        <v>338.26326802358761</v>
      </c>
      <c r="G54" s="20">
        <f t="shared" si="4"/>
        <v>0.33826326802358764</v>
      </c>
      <c r="H54" s="20">
        <f t="shared" si="5"/>
        <v>1.0147898040707628</v>
      </c>
      <c r="I54" s="21" t="s">
        <v>147</v>
      </c>
      <c r="J54" s="20" t="s">
        <v>208</v>
      </c>
    </row>
    <row r="55" spans="2:10" x14ac:dyDescent="0.25">
      <c r="B55" s="20" t="s">
        <v>69</v>
      </c>
      <c r="C55" s="20">
        <f>E28/Q$27/10</f>
        <v>0.28495339547270304</v>
      </c>
      <c r="D55" s="20">
        <f t="shared" si="2"/>
        <v>284.95339547270305</v>
      </c>
      <c r="E55" s="20">
        <v>0.68831716575284674</v>
      </c>
      <c r="F55" s="20">
        <f t="shared" si="3"/>
        <v>413.98560089814896</v>
      </c>
      <c r="G55" s="20">
        <f t="shared" si="4"/>
        <v>0.41398560089814895</v>
      </c>
      <c r="H55" s="20">
        <f t="shared" si="5"/>
        <v>1.241956802694447</v>
      </c>
      <c r="I55" s="21" t="s">
        <v>148</v>
      </c>
      <c r="J55" s="20" t="s">
        <v>208</v>
      </c>
    </row>
    <row r="56" spans="2:10" x14ac:dyDescent="0.25">
      <c r="B56" s="20" t="s">
        <v>79</v>
      </c>
      <c r="C56" s="20">
        <f>E29/Q$27/10</f>
        <v>0.18641810918774968</v>
      </c>
      <c r="D56" s="20">
        <f t="shared" si="2"/>
        <v>186.41810918774968</v>
      </c>
      <c r="E56" s="20">
        <v>0.77266975959510742</v>
      </c>
      <c r="F56" s="20">
        <f t="shared" si="3"/>
        <v>241.26492187999702</v>
      </c>
      <c r="G56" s="20">
        <f t="shared" si="4"/>
        <v>0.24126492187999701</v>
      </c>
      <c r="H56" s="20">
        <f t="shared" si="5"/>
        <v>0.72379476563999101</v>
      </c>
      <c r="I56" s="21" t="s">
        <v>149</v>
      </c>
      <c r="J56" s="20" t="s">
        <v>208</v>
      </c>
    </row>
    <row r="57" spans="2:10" x14ac:dyDescent="0.25">
      <c r="B57" s="20" t="s">
        <v>89</v>
      </c>
      <c r="C57" s="20">
        <f>E30/Q$27/10</f>
        <v>0.37816245006657784</v>
      </c>
      <c r="D57" s="20">
        <f t="shared" si="2"/>
        <v>378.16245006657783</v>
      </c>
      <c r="E57" s="20">
        <v>0.71784057359763798</v>
      </c>
      <c r="F57" s="20">
        <f t="shared" si="3"/>
        <v>526.80562227253597</v>
      </c>
      <c r="G57" s="20">
        <f t="shared" si="4"/>
        <v>0.52680562227253602</v>
      </c>
      <c r="H57" s="20">
        <f t="shared" si="5"/>
        <v>1.580416866817608</v>
      </c>
      <c r="I57" s="21" t="s">
        <v>150</v>
      </c>
      <c r="J57" s="20" t="s">
        <v>208</v>
      </c>
    </row>
    <row r="58" spans="2:10" x14ac:dyDescent="0.25">
      <c r="B58" s="20" t="s">
        <v>99</v>
      </c>
      <c r="C58" s="20">
        <f>E31/Q$27/10</f>
        <v>0.25166444740346205</v>
      </c>
      <c r="D58" s="20">
        <f t="shared" si="2"/>
        <v>251.66444740346205</v>
      </c>
      <c r="E58" s="20">
        <v>0.5955293125263601</v>
      </c>
      <c r="F58" s="20">
        <f t="shared" si="3"/>
        <v>422.58952180850468</v>
      </c>
      <c r="G58" s="20">
        <f t="shared" si="4"/>
        <v>0.42258952180850468</v>
      </c>
      <c r="H58" s="20">
        <f t="shared" si="5"/>
        <v>1.267768565425514</v>
      </c>
      <c r="I58" s="21" t="s">
        <v>151</v>
      </c>
      <c r="J58" s="20" t="s">
        <v>208</v>
      </c>
    </row>
    <row r="59" spans="2:10" x14ac:dyDescent="0.25">
      <c r="B59" s="20" t="s">
        <v>109</v>
      </c>
      <c r="C59" s="20">
        <f>E32/Q$27/10</f>
        <v>0.29826897470039948</v>
      </c>
      <c r="D59" s="20">
        <f t="shared" si="2"/>
        <v>298.2689747003995</v>
      </c>
      <c r="E59" s="20">
        <v>0.6081822016026992</v>
      </c>
      <c r="F59" s="20">
        <f t="shared" si="3"/>
        <v>490.42700347756403</v>
      </c>
      <c r="G59" s="20">
        <f t="shared" si="4"/>
        <v>0.49042700347756402</v>
      </c>
      <c r="H59" s="20">
        <f t="shared" si="5"/>
        <v>1.4712810104326921</v>
      </c>
      <c r="I59" s="21" t="s">
        <v>152</v>
      </c>
      <c r="J59" s="20" t="s">
        <v>208</v>
      </c>
    </row>
    <row r="60" spans="2:10" x14ac:dyDescent="0.25">
      <c r="B60" s="20" t="s">
        <v>38</v>
      </c>
      <c r="C60" s="20">
        <f>F25/Q$27/10</f>
        <v>0.22503328894806923</v>
      </c>
      <c r="D60" s="20">
        <f t="shared" si="2"/>
        <v>225.03328894806924</v>
      </c>
      <c r="E60" s="20">
        <v>0.71784057359763798</v>
      </c>
      <c r="F60" s="20">
        <f t="shared" si="3"/>
        <v>313.48644423964294</v>
      </c>
      <c r="G60" s="20">
        <f t="shared" si="4"/>
        <v>0.31348644423964295</v>
      </c>
      <c r="H60" s="20">
        <f t="shared" si="5"/>
        <v>0.94045933271892879</v>
      </c>
      <c r="I60" s="21" t="s">
        <v>153</v>
      </c>
      <c r="J60" s="20" t="s">
        <v>209</v>
      </c>
    </row>
    <row r="61" spans="2:10" x14ac:dyDescent="0.25">
      <c r="B61" s="20" t="s">
        <v>49</v>
      </c>
      <c r="C61" s="20">
        <f>F26/Q$27/10</f>
        <v>0.26364846870838882</v>
      </c>
      <c r="D61" s="20">
        <f t="shared" si="2"/>
        <v>263.6484687083888</v>
      </c>
      <c r="E61" s="20">
        <v>0.76845212990299439</v>
      </c>
      <c r="F61" s="20">
        <f t="shared" si="3"/>
        <v>343.09029599757957</v>
      </c>
      <c r="G61" s="20">
        <f t="shared" si="4"/>
        <v>0.34309029599757956</v>
      </c>
      <c r="H61" s="20">
        <f t="shared" si="5"/>
        <v>1.0292708879927388</v>
      </c>
      <c r="I61" s="21" t="s">
        <v>154</v>
      </c>
      <c r="J61" s="20" t="s">
        <v>209</v>
      </c>
    </row>
    <row r="62" spans="2:10" x14ac:dyDescent="0.25">
      <c r="B62" s="20" t="s">
        <v>60</v>
      </c>
      <c r="C62" s="20">
        <f>F27/Q$27/10</f>
        <v>0.20239680426098533</v>
      </c>
      <c r="D62" s="20">
        <f t="shared" si="2"/>
        <v>202.39680426098533</v>
      </c>
      <c r="E62" s="20">
        <v>0.66301138760016876</v>
      </c>
      <c r="F62" s="20">
        <f t="shared" si="3"/>
        <v>305.26897131221131</v>
      </c>
      <c r="G62" s="20">
        <f t="shared" si="4"/>
        <v>0.30526897131221131</v>
      </c>
      <c r="H62" s="20">
        <f t="shared" si="5"/>
        <v>0.91580691393663394</v>
      </c>
      <c r="I62" s="21" t="s">
        <v>155</v>
      </c>
      <c r="J62" s="20" t="s">
        <v>209</v>
      </c>
    </row>
    <row r="63" spans="2:10" x14ac:dyDescent="0.25">
      <c r="B63" s="20" t="s">
        <v>70</v>
      </c>
      <c r="C63" s="20">
        <f>F28/Q$27/10</f>
        <v>0.19041278295605857</v>
      </c>
      <c r="D63" s="20">
        <f t="shared" si="2"/>
        <v>190.41278295605858</v>
      </c>
      <c r="E63" s="20">
        <v>0.84858709405314203</v>
      </c>
      <c r="F63" s="20">
        <f t="shared" si="3"/>
        <v>224.3880260381784</v>
      </c>
      <c r="G63" s="20">
        <f t="shared" si="4"/>
        <v>0.2243880260381784</v>
      </c>
      <c r="H63" s="20">
        <f t="shared" si="5"/>
        <v>0.67316407811453516</v>
      </c>
      <c r="I63" s="21" t="s">
        <v>156</v>
      </c>
      <c r="J63" s="20" t="s">
        <v>209</v>
      </c>
    </row>
    <row r="64" spans="2:10" x14ac:dyDescent="0.25">
      <c r="B64" s="20" t="s">
        <v>80</v>
      </c>
      <c r="C64" s="20">
        <f>F29/Q$27/10</f>
        <v>0.20372836218375498</v>
      </c>
      <c r="D64" s="20">
        <f t="shared" si="2"/>
        <v>203.72836218375497</v>
      </c>
      <c r="E64" s="20">
        <v>0.73049346267397708</v>
      </c>
      <c r="F64" s="20">
        <f t="shared" si="3"/>
        <v>278.89142421344292</v>
      </c>
      <c r="G64" s="20">
        <f t="shared" si="4"/>
        <v>0.27889142421344293</v>
      </c>
      <c r="H64" s="20">
        <f t="shared" si="5"/>
        <v>0.83667427264032879</v>
      </c>
      <c r="I64" s="21" t="s">
        <v>157</v>
      </c>
      <c r="J64" s="20" t="s">
        <v>209</v>
      </c>
    </row>
    <row r="65" spans="2:10" x14ac:dyDescent="0.25">
      <c r="B65" s="20" t="s">
        <v>90</v>
      </c>
      <c r="C65" s="20">
        <f>F30/Q$27/10</f>
        <v>0.28229027962716374</v>
      </c>
      <c r="D65" s="20">
        <f t="shared" si="2"/>
        <v>282.29027962716373</v>
      </c>
      <c r="E65" s="20">
        <v>0.77266975959510742</v>
      </c>
      <c r="F65" s="20">
        <f t="shared" si="3"/>
        <v>365.34402456113827</v>
      </c>
      <c r="G65" s="20">
        <f t="shared" si="4"/>
        <v>0.36534402456113829</v>
      </c>
      <c r="H65" s="20">
        <f t="shared" si="5"/>
        <v>1.0960320736834148</v>
      </c>
      <c r="I65" s="21" t="s">
        <v>158</v>
      </c>
      <c r="J65" s="20" t="s">
        <v>209</v>
      </c>
    </row>
    <row r="66" spans="2:10" x14ac:dyDescent="0.25">
      <c r="B66" s="20" t="s">
        <v>100</v>
      </c>
      <c r="C66" s="20">
        <f>F31/Q$27/10</f>
        <v>0.22370173102529961</v>
      </c>
      <c r="D66" s="20">
        <f t="shared" si="2"/>
        <v>223.70173102529961</v>
      </c>
      <c r="E66" s="20">
        <v>0.69253479544495977</v>
      </c>
      <c r="F66" s="20">
        <f t="shared" si="3"/>
        <v>323.01876020766474</v>
      </c>
      <c r="G66" s="20">
        <f t="shared" si="4"/>
        <v>0.32301876020766473</v>
      </c>
      <c r="H66" s="20">
        <f t="shared" si="5"/>
        <v>0.9690562806229942</v>
      </c>
      <c r="I66" s="21" t="s">
        <v>159</v>
      </c>
      <c r="J66" s="20" t="s">
        <v>209</v>
      </c>
    </row>
    <row r="67" spans="2:10" x14ac:dyDescent="0.25">
      <c r="B67" s="20" t="s">
        <v>110</v>
      </c>
      <c r="C67" s="20">
        <f>F32/Q$27/10</f>
        <v>0.17576564580559256</v>
      </c>
      <c r="D67" s="20">
        <f t="shared" si="2"/>
        <v>175.76564580559256</v>
      </c>
      <c r="E67" s="20">
        <v>0.6208350906790383</v>
      </c>
      <c r="F67" s="20">
        <f t="shared" si="3"/>
        <v>283.11164823713312</v>
      </c>
      <c r="G67" s="20">
        <f t="shared" si="4"/>
        <v>0.28311164823713314</v>
      </c>
      <c r="H67" s="20">
        <f t="shared" si="5"/>
        <v>0.84933494471139936</v>
      </c>
      <c r="I67" s="21" t="s">
        <v>160</v>
      </c>
      <c r="J67" s="20" t="s">
        <v>209</v>
      </c>
    </row>
    <row r="68" spans="2:10" x14ac:dyDescent="0.25">
      <c r="B68" s="20" t="s">
        <v>39</v>
      </c>
      <c r="C68" s="20">
        <f>G25/Q$27/10</f>
        <v>0.16644474034620507</v>
      </c>
      <c r="D68" s="20">
        <f t="shared" si="2"/>
        <v>166.44474034620507</v>
      </c>
      <c r="E68" s="20">
        <v>0.65879375790805572</v>
      </c>
      <c r="F68" s="20">
        <f t="shared" si="3"/>
        <v>252.65075503255582</v>
      </c>
      <c r="G68" s="20">
        <f t="shared" si="4"/>
        <v>0.2526507550325558</v>
      </c>
      <c r="H68" s="20">
        <f t="shared" si="5"/>
        <v>0.75795226509766733</v>
      </c>
      <c r="I68" s="21" t="s">
        <v>161</v>
      </c>
      <c r="J68" s="20" t="s">
        <v>209</v>
      </c>
    </row>
    <row r="69" spans="2:10" x14ac:dyDescent="0.25">
      <c r="B69" s="20" t="s">
        <v>50</v>
      </c>
      <c r="C69" s="20">
        <f>G26/Q$27/10</f>
        <v>0.19041278295605857</v>
      </c>
      <c r="D69" s="20">
        <f t="shared" si="2"/>
        <v>190.41278295605858</v>
      </c>
      <c r="E69" s="20">
        <v>0.74736398144242921</v>
      </c>
      <c r="F69" s="20">
        <f t="shared" si="3"/>
        <v>254.77918080632898</v>
      </c>
      <c r="G69" s="20">
        <f t="shared" si="4"/>
        <v>0.254779180806329</v>
      </c>
      <c r="H69" s="20">
        <f t="shared" si="5"/>
        <v>0.76433754241898699</v>
      </c>
      <c r="I69" s="21" t="s">
        <v>162</v>
      </c>
      <c r="J69" s="20" t="s">
        <v>209</v>
      </c>
    </row>
    <row r="70" spans="2:10" x14ac:dyDescent="0.25">
      <c r="B70" s="20" t="s">
        <v>61</v>
      </c>
      <c r="C70" s="20">
        <f>G27/Q$27/10</f>
        <v>0.16644474034620507</v>
      </c>
      <c r="D70" s="20">
        <f t="shared" si="2"/>
        <v>166.44474034620507</v>
      </c>
      <c r="E70" s="20">
        <v>0.64192323913960359</v>
      </c>
      <c r="F70" s="20">
        <f t="shared" si="3"/>
        <v>259.29072231330628</v>
      </c>
      <c r="G70" s="20">
        <f t="shared" si="4"/>
        <v>0.2592907223133063</v>
      </c>
      <c r="H70" s="20">
        <f t="shared" si="5"/>
        <v>0.7778721669399189</v>
      </c>
      <c r="I70" s="21" t="s">
        <v>163</v>
      </c>
      <c r="J70" s="20" t="s">
        <v>209</v>
      </c>
    </row>
    <row r="71" spans="2:10" x14ac:dyDescent="0.25">
      <c r="B71" s="20" t="s">
        <v>71</v>
      </c>
      <c r="C71" s="20">
        <f>G28/Q$27/10</f>
        <v>0.16777629826897472</v>
      </c>
      <c r="D71" s="20">
        <f t="shared" si="2"/>
        <v>167.77629826897473</v>
      </c>
      <c r="E71" s="20">
        <v>0.88654576128215945</v>
      </c>
      <c r="F71" s="20">
        <f t="shared" si="3"/>
        <v>189.2471946697141</v>
      </c>
      <c r="G71" s="20">
        <f t="shared" si="4"/>
        <v>0.1892471946697141</v>
      </c>
      <c r="H71" s="20">
        <f t="shared" si="5"/>
        <v>0.56774158400914232</v>
      </c>
      <c r="I71" s="21" t="s">
        <v>164</v>
      </c>
      <c r="J71" s="20" t="s">
        <v>209</v>
      </c>
    </row>
    <row r="72" spans="2:10" x14ac:dyDescent="0.25">
      <c r="B72" s="20" t="s">
        <v>81</v>
      </c>
      <c r="C72" s="20">
        <f>G29/Q$27/10</f>
        <v>0.29161118508655126</v>
      </c>
      <c r="D72" s="20">
        <f t="shared" si="2"/>
        <v>291.61118508655125</v>
      </c>
      <c r="E72" s="20">
        <v>0.72205820328975101</v>
      </c>
      <c r="F72" s="20">
        <f t="shared" si="3"/>
        <v>403.86105130853571</v>
      </c>
      <c r="G72" s="20">
        <f t="shared" si="4"/>
        <v>0.40386105130853572</v>
      </c>
      <c r="H72" s="20">
        <f t="shared" si="5"/>
        <v>1.2115831539256072</v>
      </c>
      <c r="I72" s="21" t="s">
        <v>165</v>
      </c>
      <c r="J72" s="20" t="s">
        <v>209</v>
      </c>
    </row>
    <row r="73" spans="2:10" x14ac:dyDescent="0.25">
      <c r="B73" s="20" t="s">
        <v>91</v>
      </c>
      <c r="C73" s="20">
        <f>G30/Q$27/10</f>
        <v>0.34221038615179761</v>
      </c>
      <c r="D73" s="20">
        <f t="shared" si="2"/>
        <v>342.21038615179759</v>
      </c>
      <c r="E73" s="20">
        <v>0.6840995360607337</v>
      </c>
      <c r="F73" s="20">
        <f t="shared" si="3"/>
        <v>500.23478764852791</v>
      </c>
      <c r="G73" s="20">
        <f t="shared" si="4"/>
        <v>0.50023478764852791</v>
      </c>
      <c r="H73" s="20">
        <f t="shared" si="5"/>
        <v>1.5007043629455836</v>
      </c>
      <c r="I73" s="21" t="s">
        <v>166</v>
      </c>
      <c r="J73" s="20" t="s">
        <v>209</v>
      </c>
    </row>
    <row r="74" spans="2:10" x14ac:dyDescent="0.25">
      <c r="B74" s="20" t="s">
        <v>101</v>
      </c>
      <c r="C74" s="20">
        <f>G31/Q$27/10</f>
        <v>0.15179760319573904</v>
      </c>
      <c r="D74" s="20">
        <f t="shared" si="2"/>
        <v>151.79760319573904</v>
      </c>
      <c r="E74" s="20">
        <v>0.69675242513707281</v>
      </c>
      <c r="F74" s="20">
        <f t="shared" si="3"/>
        <v>217.86447771010737</v>
      </c>
      <c r="G74" s="20">
        <f t="shared" si="4"/>
        <v>0.21786447771010736</v>
      </c>
      <c r="H74" s="20">
        <f t="shared" si="5"/>
        <v>0.65359343313032214</v>
      </c>
      <c r="I74" s="21" t="s">
        <v>167</v>
      </c>
      <c r="J74" s="20" t="s">
        <v>209</v>
      </c>
    </row>
    <row r="75" spans="2:10" x14ac:dyDescent="0.25">
      <c r="B75" s="20" t="s">
        <v>111</v>
      </c>
      <c r="C75" s="20">
        <f>G32/Q$27/10</f>
        <v>0.14380825565912117</v>
      </c>
      <c r="D75" s="20">
        <f t="shared" si="2"/>
        <v>143.80825565912116</v>
      </c>
      <c r="E75" s="20">
        <v>0.6208350906790383</v>
      </c>
      <c r="F75" s="20">
        <f t="shared" si="3"/>
        <v>231.63680310310892</v>
      </c>
      <c r="G75" s="20">
        <f t="shared" si="4"/>
        <v>0.23163680310310891</v>
      </c>
      <c r="H75" s="20">
        <f t="shared" si="5"/>
        <v>0.69491040930932679</v>
      </c>
      <c r="I75" s="21" t="s">
        <v>168</v>
      </c>
      <c r="J75" s="20" t="s">
        <v>209</v>
      </c>
    </row>
    <row r="76" spans="2:10" x14ac:dyDescent="0.25">
      <c r="B76" s="20" t="s">
        <v>40</v>
      </c>
      <c r="C76" s="20">
        <f>H25/Q$27/10</f>
        <v>0.5086551264980026</v>
      </c>
      <c r="D76" s="20">
        <f t="shared" si="2"/>
        <v>508.65512649800257</v>
      </c>
      <c r="E76" s="20">
        <v>0.56178827498945583</v>
      </c>
      <c r="F76" s="20">
        <f t="shared" si="3"/>
        <v>905.42140009516845</v>
      </c>
      <c r="G76" s="20">
        <f t="shared" si="4"/>
        <v>0.90542140009516847</v>
      </c>
      <c r="H76" s="20">
        <f t="shared" si="5"/>
        <v>2.7162642002855053</v>
      </c>
      <c r="I76" s="21" t="s">
        <v>169</v>
      </c>
      <c r="J76" s="20" t="s">
        <v>209</v>
      </c>
    </row>
    <row r="77" spans="2:10" x14ac:dyDescent="0.25">
      <c r="B77" s="20" t="s">
        <v>51</v>
      </c>
      <c r="C77" s="20">
        <f>H26/Q$27/10</f>
        <v>0.15978695073235685</v>
      </c>
      <c r="D77" s="20">
        <f t="shared" si="2"/>
        <v>159.78695073235684</v>
      </c>
      <c r="E77" s="20">
        <v>0.69253479544495977</v>
      </c>
      <c r="F77" s="20">
        <f t="shared" si="3"/>
        <v>230.72768586261765</v>
      </c>
      <c r="G77" s="20">
        <f t="shared" si="4"/>
        <v>0.23072768586261766</v>
      </c>
      <c r="H77" s="20">
        <f t="shared" si="5"/>
        <v>0.69218305758785292</v>
      </c>
      <c r="I77" s="21" t="s">
        <v>170</v>
      </c>
      <c r="J77" s="20" t="s">
        <v>209</v>
      </c>
    </row>
    <row r="78" spans="2:10" x14ac:dyDescent="0.25">
      <c r="B78" s="20" t="s">
        <v>62</v>
      </c>
      <c r="C78" s="20">
        <f>H27/Q$27/10</f>
        <v>0.15978695073235685</v>
      </c>
      <c r="D78" s="20">
        <f t="shared" si="2"/>
        <v>159.78695073235684</v>
      </c>
      <c r="E78" s="20">
        <v>0.78532264867144652</v>
      </c>
      <c r="F78" s="20">
        <f t="shared" si="3"/>
        <v>203.46662738260909</v>
      </c>
      <c r="G78" s="20">
        <f t="shared" si="4"/>
        <v>0.20346662738260909</v>
      </c>
      <c r="H78" s="20">
        <f t="shared" si="5"/>
        <v>0.61039988214782726</v>
      </c>
      <c r="I78" s="21" t="s">
        <v>171</v>
      </c>
      <c r="J78" s="20" t="s">
        <v>209</v>
      </c>
    </row>
    <row r="79" spans="2:10" x14ac:dyDescent="0.25">
      <c r="B79" s="20" t="s">
        <v>72</v>
      </c>
      <c r="C79" s="20">
        <f>H28/Q$27/10</f>
        <v>0.1611185086551265</v>
      </c>
      <c r="D79" s="20">
        <f t="shared" si="2"/>
        <v>161.1185086551265</v>
      </c>
      <c r="E79" s="20">
        <v>0.70940531421341191</v>
      </c>
      <c r="F79" s="20">
        <f t="shared" si="3"/>
        <v>227.11770750374853</v>
      </c>
      <c r="G79" s="20">
        <f t="shared" si="4"/>
        <v>0.22711770750374854</v>
      </c>
      <c r="H79" s="20">
        <f t="shared" si="5"/>
        <v>0.68135312251124569</v>
      </c>
      <c r="I79" s="21" t="s">
        <v>172</v>
      </c>
      <c r="J79" s="20" t="s">
        <v>209</v>
      </c>
    </row>
    <row r="80" spans="2:10" x14ac:dyDescent="0.25">
      <c r="B80" s="20" t="s">
        <v>82</v>
      </c>
      <c r="C80" s="20">
        <f>H29/Q$27/10</f>
        <v>0.21837549933422107</v>
      </c>
      <c r="D80" s="20">
        <f t="shared" si="2"/>
        <v>218.37549933422108</v>
      </c>
      <c r="E80" s="20">
        <v>0.78532264867144652</v>
      </c>
      <c r="F80" s="20">
        <f t="shared" si="3"/>
        <v>278.07105742289917</v>
      </c>
      <c r="G80" s="20">
        <f t="shared" si="4"/>
        <v>0.27807105742289917</v>
      </c>
      <c r="H80" s="20">
        <f t="shared" si="5"/>
        <v>0.83421317226869751</v>
      </c>
      <c r="I80" s="21" t="s">
        <v>173</v>
      </c>
      <c r="J80" s="20" t="s">
        <v>209</v>
      </c>
    </row>
    <row r="81" spans="2:10" x14ac:dyDescent="0.25">
      <c r="B81" s="20" t="s">
        <v>92</v>
      </c>
      <c r="C81" s="20">
        <f>H30/Q$27/10</f>
        <v>0.22103861517976031</v>
      </c>
      <c r="D81" s="20">
        <f t="shared" si="2"/>
        <v>221.03861517976031</v>
      </c>
      <c r="E81" s="20">
        <v>0.70097005482918584</v>
      </c>
      <c r="F81" s="20">
        <f t="shared" si="3"/>
        <v>315.3324648563248</v>
      </c>
      <c r="G81" s="20">
        <f t="shared" si="4"/>
        <v>0.31533246485632482</v>
      </c>
      <c r="H81" s="20">
        <f t="shared" si="5"/>
        <v>0.94599739456897447</v>
      </c>
      <c r="I81" s="21" t="s">
        <v>174</v>
      </c>
      <c r="J81" s="20" t="s">
        <v>209</v>
      </c>
    </row>
    <row r="82" spans="2:10" x14ac:dyDescent="0.25">
      <c r="B82" s="20" t="s">
        <v>102</v>
      </c>
      <c r="C82" s="20">
        <f>H31/Q$27/10</f>
        <v>0.25565912117177098</v>
      </c>
      <c r="D82" s="20">
        <f t="shared" si="2"/>
        <v>255.65912117177098</v>
      </c>
      <c r="E82" s="20">
        <v>0.69675242513707281</v>
      </c>
      <c r="F82" s="20">
        <f t="shared" si="3"/>
        <v>366.92964666965446</v>
      </c>
      <c r="G82" s="20">
        <f t="shared" si="4"/>
        <v>0.36692964666965444</v>
      </c>
      <c r="H82" s="20">
        <f t="shared" si="5"/>
        <v>1.1007889400089632</v>
      </c>
      <c r="I82" s="21" t="s">
        <v>175</v>
      </c>
      <c r="J82" s="20" t="s">
        <v>208</v>
      </c>
    </row>
    <row r="83" spans="2:10" x14ac:dyDescent="0.25">
      <c r="B83" s="20" t="s">
        <v>112</v>
      </c>
      <c r="C83" s="20">
        <f>H32/Q$27/10</f>
        <v>0.26364846870838882</v>
      </c>
      <c r="D83" s="20">
        <f t="shared" si="2"/>
        <v>263.6484687083888</v>
      </c>
      <c r="E83" s="20">
        <v>0.50695908899198638</v>
      </c>
      <c r="F83" s="20">
        <f t="shared" si="3"/>
        <v>520.05866830914306</v>
      </c>
      <c r="G83" s="20">
        <f t="shared" si="4"/>
        <v>0.52005866830914305</v>
      </c>
      <c r="H83" s="20">
        <f t="shared" si="5"/>
        <v>1.5601760049274291</v>
      </c>
      <c r="I83" s="21" t="s">
        <v>176</v>
      </c>
      <c r="J83" s="20" t="s">
        <v>208</v>
      </c>
    </row>
    <row r="84" spans="2:10" x14ac:dyDescent="0.25">
      <c r="B84" s="20" t="s">
        <v>41</v>
      </c>
      <c r="C84" s="20">
        <f>I25/Q$27/10</f>
        <v>0.16777629826897472</v>
      </c>
      <c r="D84" s="20">
        <f t="shared" si="2"/>
        <v>167.77629826897473</v>
      </c>
      <c r="E84" s="20">
        <v>0.69675242513707281</v>
      </c>
      <c r="F84" s="20">
        <f t="shared" si="3"/>
        <v>240.79758062696075</v>
      </c>
      <c r="G84" s="20">
        <f t="shared" si="4"/>
        <v>0.24079758062696074</v>
      </c>
      <c r="H84" s="20">
        <f t="shared" si="5"/>
        <v>0.72239274188088221</v>
      </c>
      <c r="I84" s="21" t="s">
        <v>177</v>
      </c>
      <c r="J84" s="20" t="s">
        <v>208</v>
      </c>
    </row>
    <row r="85" spans="2:10" x14ac:dyDescent="0.25">
      <c r="B85" s="20" t="s">
        <v>52</v>
      </c>
      <c r="C85" s="20">
        <f>I26/Q$27/10</f>
        <v>0.17976031957390148</v>
      </c>
      <c r="D85" s="20">
        <f t="shared" si="2"/>
        <v>179.76031957390148</v>
      </c>
      <c r="E85" s="20">
        <v>0.76845212990299439</v>
      </c>
      <c r="F85" s="20">
        <f t="shared" si="3"/>
        <v>233.92520181653154</v>
      </c>
      <c r="G85" s="20">
        <f t="shared" si="4"/>
        <v>0.23392520181653154</v>
      </c>
      <c r="H85" s="20">
        <f t="shared" si="5"/>
        <v>0.70177560544959461</v>
      </c>
      <c r="I85" s="21" t="s">
        <v>178</v>
      </c>
      <c r="J85" s="20" t="s">
        <v>208</v>
      </c>
    </row>
    <row r="86" spans="2:10" x14ac:dyDescent="0.25">
      <c r="B86" s="20" t="s">
        <v>63</v>
      </c>
      <c r="C86" s="20">
        <f>I27/Q$27/10</f>
        <v>0.24766977363515313</v>
      </c>
      <c r="D86" s="20">
        <f t="shared" si="2"/>
        <v>247.66977363515312</v>
      </c>
      <c r="E86" s="20">
        <v>0.74314635175031618</v>
      </c>
      <c r="F86" s="20">
        <f t="shared" si="3"/>
        <v>333.2718690629672</v>
      </c>
      <c r="G86" s="20">
        <f t="shared" si="4"/>
        <v>0.33327186906296719</v>
      </c>
      <c r="H86" s="20">
        <f t="shared" si="5"/>
        <v>0.9998156071889015</v>
      </c>
      <c r="I86" s="21" t="s">
        <v>179</v>
      </c>
      <c r="J86" s="20" t="s">
        <v>208</v>
      </c>
    </row>
    <row r="87" spans="2:10" x14ac:dyDescent="0.25">
      <c r="B87" s="20" t="s">
        <v>73</v>
      </c>
      <c r="C87" s="20">
        <f>I28/Q$27/10</f>
        <v>0.19973368841544606</v>
      </c>
      <c r="D87" s="20">
        <f t="shared" si="2"/>
        <v>199.73368841544607</v>
      </c>
      <c r="E87" s="20">
        <v>0.75158161113454225</v>
      </c>
      <c r="F87" s="20">
        <f t="shared" si="3"/>
        <v>265.75116455276248</v>
      </c>
      <c r="G87" s="20">
        <f t="shared" si="4"/>
        <v>0.26575116455276249</v>
      </c>
      <c r="H87" s="20">
        <f t="shared" si="5"/>
        <v>0.79725349365828746</v>
      </c>
      <c r="I87" s="21" t="s">
        <v>180</v>
      </c>
      <c r="J87" s="20" t="s">
        <v>208</v>
      </c>
    </row>
    <row r="88" spans="2:10" x14ac:dyDescent="0.25">
      <c r="B88" s="20" t="s">
        <v>83</v>
      </c>
      <c r="C88" s="20">
        <f>I29/Q$27/10</f>
        <v>0.19174434087882822</v>
      </c>
      <c r="D88" s="20">
        <f t="shared" si="2"/>
        <v>191.74434087882821</v>
      </c>
      <c r="E88" s="20">
        <v>0.72205820328975101</v>
      </c>
      <c r="F88" s="20">
        <f t="shared" si="3"/>
        <v>265.55247209328377</v>
      </c>
      <c r="G88" s="20">
        <f t="shared" si="4"/>
        <v>0.26555247209328375</v>
      </c>
      <c r="H88" s="20">
        <f t="shared" si="5"/>
        <v>0.7966574162798512</v>
      </c>
      <c r="I88" s="21" t="s">
        <v>181</v>
      </c>
      <c r="J88" s="20" t="s">
        <v>208</v>
      </c>
    </row>
    <row r="89" spans="2:10" x14ac:dyDescent="0.25">
      <c r="B89" s="20" t="s">
        <v>93</v>
      </c>
      <c r="C89" s="20">
        <f>I30/Q$27/10</f>
        <v>0.20905459387483355</v>
      </c>
      <c r="D89" s="20">
        <f t="shared" si="2"/>
        <v>209.05459387483356</v>
      </c>
      <c r="E89" s="20">
        <v>0.6081822016026992</v>
      </c>
      <c r="F89" s="20">
        <f t="shared" si="3"/>
        <v>343.73678368739974</v>
      </c>
      <c r="G89" s="20">
        <f t="shared" si="4"/>
        <v>0.34373678368739974</v>
      </c>
      <c r="H89" s="20">
        <f t="shared" si="5"/>
        <v>1.0312103510621993</v>
      </c>
      <c r="I89" s="21" t="s">
        <v>182</v>
      </c>
      <c r="J89" s="20" t="s">
        <v>208</v>
      </c>
    </row>
    <row r="90" spans="2:10" x14ac:dyDescent="0.25">
      <c r="B90" s="20" t="s">
        <v>103</v>
      </c>
      <c r="C90" s="20">
        <f>I31/Q$27/10</f>
        <v>0.17576564580559256</v>
      </c>
      <c r="D90" s="20">
        <f t="shared" si="2"/>
        <v>175.76564580559256</v>
      </c>
      <c r="E90" s="20">
        <v>0.80641079713201169</v>
      </c>
      <c r="F90" s="20">
        <f t="shared" si="3"/>
        <v>217.96043211561715</v>
      </c>
      <c r="G90" s="20">
        <f t="shared" si="4"/>
        <v>0.21796043211561716</v>
      </c>
      <c r="H90" s="20">
        <f t="shared" si="5"/>
        <v>0.65388129634685144</v>
      </c>
      <c r="I90" s="21" t="s">
        <v>183</v>
      </c>
      <c r="J90" s="20" t="s">
        <v>208</v>
      </c>
    </row>
    <row r="91" spans="2:10" x14ac:dyDescent="0.25">
      <c r="B91" s="20" t="s">
        <v>113</v>
      </c>
      <c r="C91" s="20">
        <f>I32/Q$27/10</f>
        <v>0.18508655126498003</v>
      </c>
      <c r="D91" s="20">
        <f t="shared" si="2"/>
        <v>185.08655126498002</v>
      </c>
      <c r="E91" s="20">
        <v>0.55335301560522976</v>
      </c>
      <c r="F91" s="20">
        <f t="shared" si="3"/>
        <v>334.48186970218575</v>
      </c>
      <c r="G91" s="20">
        <f t="shared" si="4"/>
        <v>0.33448186970218574</v>
      </c>
      <c r="H91" s="20">
        <f t="shared" si="5"/>
        <v>1.0034456091065573</v>
      </c>
      <c r="I91" s="21" t="s">
        <v>184</v>
      </c>
      <c r="J91" s="20" t="s">
        <v>208</v>
      </c>
    </row>
    <row r="92" spans="2:10" x14ac:dyDescent="0.25">
      <c r="B92" s="20" t="s">
        <v>42</v>
      </c>
      <c r="C92" s="20">
        <f>J25/Q$27/10</f>
        <v>0.25832223701731027</v>
      </c>
      <c r="D92" s="20">
        <f t="shared" si="2"/>
        <v>258.32223701731027</v>
      </c>
      <c r="E92" s="20">
        <v>0.8317165752846899</v>
      </c>
      <c r="F92" s="20">
        <f t="shared" si="3"/>
        <v>310.58926164708049</v>
      </c>
      <c r="G92" s="20">
        <f t="shared" si="4"/>
        <v>0.31058926164708051</v>
      </c>
      <c r="H92" s="20">
        <f t="shared" si="5"/>
        <v>0.93176778494124157</v>
      </c>
      <c r="I92" s="21" t="s">
        <v>185</v>
      </c>
      <c r="J92" s="20" t="s">
        <v>208</v>
      </c>
    </row>
    <row r="93" spans="2:10" x14ac:dyDescent="0.25">
      <c r="B93" s="20" t="s">
        <v>53</v>
      </c>
      <c r="C93" s="20">
        <f>J26/Q$27/10</f>
        <v>0.43275632490013322</v>
      </c>
      <c r="D93" s="20">
        <f t="shared" si="2"/>
        <v>432.75632490013322</v>
      </c>
      <c r="E93" s="20">
        <v>0.78532264867144652</v>
      </c>
      <c r="F93" s="20">
        <f t="shared" si="3"/>
        <v>551.05544916123313</v>
      </c>
      <c r="G93" s="20">
        <f t="shared" si="4"/>
        <v>0.55105544916123317</v>
      </c>
      <c r="H93" s="20">
        <f t="shared" si="5"/>
        <v>1.6531663474836995</v>
      </c>
      <c r="I93" s="21" t="s">
        <v>186</v>
      </c>
      <c r="J93" s="20" t="s">
        <v>208</v>
      </c>
    </row>
    <row r="94" spans="2:10" x14ac:dyDescent="0.25">
      <c r="B94" s="20" t="s">
        <v>64</v>
      </c>
      <c r="C94" s="20">
        <f>J27/Q$27/10</f>
        <v>0.18774966711051927</v>
      </c>
      <c r="D94" s="20">
        <f t="shared" si="2"/>
        <v>187.74966711051928</v>
      </c>
      <c r="E94" s="20">
        <v>0.8696752425137072</v>
      </c>
      <c r="F94" s="20">
        <f t="shared" si="3"/>
        <v>215.88480151262914</v>
      </c>
      <c r="G94" s="20">
        <f t="shared" si="4"/>
        <v>0.21588480151262915</v>
      </c>
      <c r="H94" s="20">
        <f t="shared" si="5"/>
        <v>0.64765440453788747</v>
      </c>
      <c r="I94" s="21" t="s">
        <v>187</v>
      </c>
      <c r="J94" s="20" t="s">
        <v>208</v>
      </c>
    </row>
    <row r="95" spans="2:10" x14ac:dyDescent="0.25">
      <c r="B95" s="20" t="s">
        <v>74</v>
      </c>
      <c r="C95" s="20">
        <f>J28/Q$27/10</f>
        <v>0.16644474034620507</v>
      </c>
      <c r="D95" s="20">
        <f t="shared" si="2"/>
        <v>166.44474034620507</v>
      </c>
      <c r="E95" s="20">
        <v>0.87389287220582024</v>
      </c>
      <c r="F95" s="20">
        <f t="shared" si="3"/>
        <v>190.46355181508312</v>
      </c>
      <c r="G95" s="20">
        <f t="shared" si="4"/>
        <v>0.19046355181508312</v>
      </c>
      <c r="H95" s="20">
        <f t="shared" si="5"/>
        <v>0.57139065544524936</v>
      </c>
      <c r="I95" s="21" t="s">
        <v>188</v>
      </c>
      <c r="J95" s="20" t="s">
        <v>208</v>
      </c>
    </row>
    <row r="96" spans="2:10" x14ac:dyDescent="0.25">
      <c r="B96" s="20" t="s">
        <v>84</v>
      </c>
      <c r="C96" s="20">
        <f>J29/Q$27/10</f>
        <v>0.20505992010652463</v>
      </c>
      <c r="D96" s="20">
        <f t="shared" si="2"/>
        <v>205.05992010652463</v>
      </c>
      <c r="E96" s="20">
        <v>0.67988190636862067</v>
      </c>
      <c r="F96" s="20">
        <f t="shared" si="3"/>
        <v>301.61108596313278</v>
      </c>
      <c r="G96" s="20">
        <f t="shared" si="4"/>
        <v>0.3016110859631328</v>
      </c>
      <c r="H96" s="20">
        <f t="shared" si="5"/>
        <v>0.90483325788939839</v>
      </c>
      <c r="I96" s="21" t="s">
        <v>189</v>
      </c>
      <c r="J96" s="20" t="s">
        <v>208</v>
      </c>
    </row>
    <row r="97" spans="2:10" x14ac:dyDescent="0.25">
      <c r="B97" s="20" t="s">
        <v>94</v>
      </c>
      <c r="C97" s="20">
        <f>J30/Q$27/10</f>
        <v>0.20505992010652463</v>
      </c>
      <c r="D97" s="20">
        <f t="shared" si="2"/>
        <v>205.05992010652463</v>
      </c>
      <c r="E97" s="20">
        <v>0.76423450021088135</v>
      </c>
      <c r="F97" s="20">
        <f t="shared" si="3"/>
        <v>268.32067912393489</v>
      </c>
      <c r="G97" s="20">
        <f t="shared" si="4"/>
        <v>0.26832067912393487</v>
      </c>
      <c r="H97" s="20">
        <f t="shared" si="5"/>
        <v>0.80496203737180461</v>
      </c>
      <c r="I97" s="21" t="s">
        <v>190</v>
      </c>
      <c r="J97" s="20" t="s">
        <v>208</v>
      </c>
    </row>
    <row r="98" spans="2:10" x14ac:dyDescent="0.25">
      <c r="B98" s="20" t="s">
        <v>104</v>
      </c>
      <c r="C98" s="20">
        <f>J31/Q$27/10</f>
        <v>0.18641810918774968</v>
      </c>
      <c r="D98" s="20">
        <f t="shared" si="2"/>
        <v>186.41810918774968</v>
      </c>
      <c r="E98" s="20">
        <v>0.86123998312948113</v>
      </c>
      <c r="F98" s="20">
        <f t="shared" si="3"/>
        <v>216.45315224493365</v>
      </c>
      <c r="G98" s="20">
        <f t="shared" si="4"/>
        <v>0.21645315224493364</v>
      </c>
      <c r="H98" s="20">
        <f t="shared" si="5"/>
        <v>0.64935945673480089</v>
      </c>
      <c r="I98" s="21" t="s">
        <v>191</v>
      </c>
      <c r="J98" s="20" t="s">
        <v>208</v>
      </c>
    </row>
    <row r="99" spans="2:10" x14ac:dyDescent="0.25">
      <c r="B99" s="20" t="s">
        <v>114</v>
      </c>
      <c r="C99" s="20">
        <f>J32/Q$27/10</f>
        <v>0.17709720372836218</v>
      </c>
      <c r="D99" s="20">
        <f t="shared" si="2"/>
        <v>177.09720372836219</v>
      </c>
      <c r="E99" s="20">
        <v>0.57865879375790796</v>
      </c>
      <c r="F99" s="20">
        <f t="shared" si="3"/>
        <v>306.04771868800788</v>
      </c>
      <c r="G99" s="20">
        <f t="shared" si="4"/>
        <v>0.3060477186880079</v>
      </c>
      <c r="H99" s="20">
        <f t="shared" si="5"/>
        <v>0.91814315606402364</v>
      </c>
      <c r="I99" s="21" t="s">
        <v>192</v>
      </c>
      <c r="J99" s="20" t="s">
        <v>208</v>
      </c>
    </row>
    <row r="100" spans="2:10" x14ac:dyDescent="0.25">
      <c r="B100" s="20" t="s">
        <v>43</v>
      </c>
      <c r="C100" s="20">
        <f>K25/Q$27/10</f>
        <v>0.30758988015978694</v>
      </c>
      <c r="D100" s="20">
        <f t="shared" si="2"/>
        <v>307.58988015978696</v>
      </c>
      <c r="E100" s="20">
        <v>0.71362294390552494</v>
      </c>
      <c r="F100" s="20">
        <f t="shared" si="3"/>
        <v>431.0257717841933</v>
      </c>
      <c r="G100" s="20">
        <f t="shared" si="4"/>
        <v>0.43102577178419332</v>
      </c>
      <c r="H100" s="20">
        <f t="shared" si="5"/>
        <v>1.2930773153525799</v>
      </c>
      <c r="I100" s="21" t="s">
        <v>193</v>
      </c>
      <c r="J100" s="20" t="s">
        <v>208</v>
      </c>
    </row>
    <row r="101" spans="2:10" x14ac:dyDescent="0.25">
      <c r="B101" s="20" t="s">
        <v>54</v>
      </c>
      <c r="C101" s="20">
        <f>K26/Q$27/10</f>
        <v>0.19840213049267644</v>
      </c>
      <c r="D101" s="20">
        <f t="shared" ref="D101:D117" si="6">C101*1000</f>
        <v>198.40213049267643</v>
      </c>
      <c r="E101" s="20">
        <v>0.86123998312948113</v>
      </c>
      <c r="F101" s="20">
        <f t="shared" ref="F101:F117" si="7">D101/E101</f>
        <v>230.36799774639368</v>
      </c>
      <c r="G101" s="20">
        <f t="shared" ref="G101:G117" si="8">F101/1000</f>
        <v>0.23036799774639369</v>
      </c>
      <c r="H101" s="20">
        <f t="shared" ref="H101:H117" si="9">G101*3</f>
        <v>0.69110399323918104</v>
      </c>
      <c r="I101" s="22" t="s">
        <v>210</v>
      </c>
      <c r="J101" s="20" t="s">
        <v>209</v>
      </c>
    </row>
    <row r="102" spans="2:10" x14ac:dyDescent="0.25">
      <c r="B102" s="20" t="s">
        <v>65</v>
      </c>
      <c r="C102" s="20">
        <f>K27/Q$27/10</f>
        <v>0.15179760319573904</v>
      </c>
      <c r="D102" s="20">
        <f t="shared" si="6"/>
        <v>151.79760319573904</v>
      </c>
      <c r="E102" s="20">
        <v>0.69675242513707281</v>
      </c>
      <c r="F102" s="20">
        <f t="shared" si="7"/>
        <v>217.86447771010737</v>
      </c>
      <c r="G102" s="20">
        <f t="shared" si="8"/>
        <v>0.21786447771010736</v>
      </c>
      <c r="H102" s="20">
        <f t="shared" si="9"/>
        <v>0.65359343313032214</v>
      </c>
      <c r="I102" s="21" t="s">
        <v>194</v>
      </c>
      <c r="J102" s="20" t="s">
        <v>209</v>
      </c>
    </row>
    <row r="103" spans="2:10" x14ac:dyDescent="0.25">
      <c r="B103" s="20" t="s">
        <v>75</v>
      </c>
      <c r="C103" s="20">
        <f>K28/Q$27/10</f>
        <v>0.17842876165113183</v>
      </c>
      <c r="D103" s="20">
        <f t="shared" si="6"/>
        <v>178.42876165113182</v>
      </c>
      <c r="E103" s="20">
        <v>0.86123998312948113</v>
      </c>
      <c r="F103" s="20">
        <f t="shared" si="7"/>
        <v>207.17658857729364</v>
      </c>
      <c r="G103" s="20">
        <f t="shared" si="8"/>
        <v>0.20717658857729365</v>
      </c>
      <c r="H103" s="20">
        <f t="shared" si="9"/>
        <v>0.62152976573188101</v>
      </c>
      <c r="I103" s="21" t="s">
        <v>195</v>
      </c>
      <c r="J103" s="20" t="s">
        <v>209</v>
      </c>
    </row>
    <row r="104" spans="2:10" x14ac:dyDescent="0.25">
      <c r="B104" s="20" t="s">
        <v>85</v>
      </c>
      <c r="C104" s="20">
        <f>K29/Q$27/10</f>
        <v>0.19573901464713714</v>
      </c>
      <c r="D104" s="20">
        <f t="shared" si="6"/>
        <v>195.73901464713714</v>
      </c>
      <c r="E104" s="20">
        <v>0.80219316743989866</v>
      </c>
      <c r="F104" s="20">
        <f t="shared" si="7"/>
        <v>244.00483897390234</v>
      </c>
      <c r="G104" s="20">
        <f t="shared" si="8"/>
        <v>0.24400483897390235</v>
      </c>
      <c r="H104" s="20">
        <f t="shared" si="9"/>
        <v>0.73201451692170705</v>
      </c>
      <c r="I104" s="21" t="s">
        <v>196</v>
      </c>
      <c r="J104" s="20" t="s">
        <v>209</v>
      </c>
    </row>
    <row r="105" spans="2:10" x14ac:dyDescent="0.25">
      <c r="B105" s="20" t="s">
        <v>95</v>
      </c>
      <c r="C105" s="20">
        <f>K30/Q$27/10</f>
        <v>0.19840213049267644</v>
      </c>
      <c r="D105" s="20">
        <f t="shared" si="6"/>
        <v>198.40213049267643</v>
      </c>
      <c r="E105" s="20">
        <v>0.73471109236609011</v>
      </c>
      <c r="F105" s="20">
        <f t="shared" si="7"/>
        <v>270.04101687608261</v>
      </c>
      <c r="G105" s="20">
        <f t="shared" si="8"/>
        <v>0.27004101687608262</v>
      </c>
      <c r="H105" s="20">
        <f t="shared" si="9"/>
        <v>0.81012305062824785</v>
      </c>
      <c r="I105" s="21" t="s">
        <v>197</v>
      </c>
      <c r="J105" s="20" t="s">
        <v>209</v>
      </c>
    </row>
    <row r="106" spans="2:10" x14ac:dyDescent="0.25">
      <c r="B106" s="20" t="s">
        <v>105</v>
      </c>
      <c r="C106" s="20">
        <f>K31/Q$27/10</f>
        <v>0.20505992010652463</v>
      </c>
      <c r="D106" s="20">
        <f t="shared" si="6"/>
        <v>205.05992010652463</v>
      </c>
      <c r="E106" s="20">
        <v>0.79797553774778562</v>
      </c>
      <c r="F106" s="20">
        <f t="shared" si="7"/>
        <v>256.97519586288053</v>
      </c>
      <c r="G106" s="20">
        <f t="shared" si="8"/>
        <v>0.25697519586288053</v>
      </c>
      <c r="H106" s="20">
        <f t="shared" si="9"/>
        <v>0.7709255875886416</v>
      </c>
      <c r="I106" s="21" t="s">
        <v>198</v>
      </c>
      <c r="J106" s="20" t="s">
        <v>209</v>
      </c>
    </row>
    <row r="107" spans="2:10" x14ac:dyDescent="0.25">
      <c r="B107" s="20" t="s">
        <v>115</v>
      </c>
      <c r="C107" s="20">
        <f>K32/Q$27/10</f>
        <v>0.17443408788282291</v>
      </c>
      <c r="D107" s="20">
        <f t="shared" si="6"/>
        <v>174.43408788282292</v>
      </c>
      <c r="E107" s="20">
        <v>0.5955293125263601</v>
      </c>
      <c r="F107" s="20">
        <f t="shared" si="7"/>
        <v>292.90596485139747</v>
      </c>
      <c r="G107" s="20">
        <f t="shared" si="8"/>
        <v>0.29290596485139747</v>
      </c>
      <c r="H107" s="20">
        <f t="shared" si="9"/>
        <v>0.87871789455419247</v>
      </c>
      <c r="I107" s="22" t="s">
        <v>211</v>
      </c>
      <c r="J107" s="20" t="s">
        <v>209</v>
      </c>
    </row>
    <row r="108" spans="2:10" x14ac:dyDescent="0.25">
      <c r="B108" s="20" t="s">
        <v>44</v>
      </c>
      <c r="C108" s="20">
        <f t="shared" ref="C108:C115" si="10">L25/Q$27/10</f>
        <v>0.15046604527296939</v>
      </c>
      <c r="D108" s="20">
        <f t="shared" si="6"/>
        <v>150.46604527296938</v>
      </c>
      <c r="E108" s="20">
        <v>0.74736398144242921</v>
      </c>
      <c r="F108" s="20">
        <f t="shared" si="7"/>
        <v>201.32900301479145</v>
      </c>
      <c r="G108" s="20">
        <f t="shared" si="8"/>
        <v>0.20132900301479145</v>
      </c>
      <c r="H108" s="20">
        <f t="shared" si="9"/>
        <v>0.60398700904437441</v>
      </c>
      <c r="I108" s="21" t="s">
        <v>199</v>
      </c>
      <c r="J108" s="20" t="s">
        <v>209</v>
      </c>
    </row>
    <row r="109" spans="2:10" x14ac:dyDescent="0.25">
      <c r="B109" s="20" t="s">
        <v>55</v>
      </c>
      <c r="C109" s="20">
        <f t="shared" si="10"/>
        <v>0.19573901464713714</v>
      </c>
      <c r="D109" s="20">
        <f t="shared" si="6"/>
        <v>195.73901464713714</v>
      </c>
      <c r="E109" s="20">
        <v>0.71362294390552494</v>
      </c>
      <c r="F109" s="20">
        <f t="shared" si="7"/>
        <v>274.28912749903208</v>
      </c>
      <c r="G109" s="20">
        <f t="shared" si="8"/>
        <v>0.27428912749903206</v>
      </c>
      <c r="H109" s="20">
        <f t="shared" si="9"/>
        <v>0.82286738249709623</v>
      </c>
      <c r="I109" s="22" t="s">
        <v>212</v>
      </c>
      <c r="J109" s="20" t="s">
        <v>209</v>
      </c>
    </row>
    <row r="110" spans="2:10" x14ac:dyDescent="0.25">
      <c r="B110" s="20" t="s">
        <v>66</v>
      </c>
      <c r="C110" s="20">
        <f t="shared" si="10"/>
        <v>0.15046604527296939</v>
      </c>
      <c r="D110" s="20">
        <f t="shared" si="6"/>
        <v>150.46604527296938</v>
      </c>
      <c r="E110" s="20">
        <v>0.73892872205820315</v>
      </c>
      <c r="F110" s="20">
        <f t="shared" si="7"/>
        <v>203.62727930491465</v>
      </c>
      <c r="G110" s="20">
        <f t="shared" si="8"/>
        <v>0.20362727930491464</v>
      </c>
      <c r="H110" s="20">
        <f t="shared" si="9"/>
        <v>0.61088183791474393</v>
      </c>
      <c r="I110" s="21" t="s">
        <v>200</v>
      </c>
      <c r="J110" s="20" t="s">
        <v>209</v>
      </c>
    </row>
    <row r="111" spans="2:10" x14ac:dyDescent="0.25">
      <c r="B111" s="20" t="s">
        <v>76</v>
      </c>
      <c r="C111" s="20">
        <f t="shared" si="10"/>
        <v>0.15312916111850866</v>
      </c>
      <c r="D111" s="20">
        <f t="shared" si="6"/>
        <v>153.12916111850865</v>
      </c>
      <c r="E111" s="20">
        <v>0.72205820328975101</v>
      </c>
      <c r="F111" s="20">
        <f t="shared" si="7"/>
        <v>212.07315479671968</v>
      </c>
      <c r="G111" s="20">
        <f t="shared" si="8"/>
        <v>0.21207315479671968</v>
      </c>
      <c r="H111" s="20">
        <f t="shared" si="9"/>
        <v>0.63621946439015908</v>
      </c>
      <c r="I111" s="21" t="s">
        <v>201</v>
      </c>
      <c r="J111" s="20" t="s">
        <v>209</v>
      </c>
    </row>
    <row r="112" spans="2:10" x14ac:dyDescent="0.25">
      <c r="B112" s="20" t="s">
        <v>86</v>
      </c>
      <c r="C112" s="20">
        <f t="shared" si="10"/>
        <v>0.14114513981358187</v>
      </c>
      <c r="D112" s="20">
        <f t="shared" si="6"/>
        <v>141.14513981358186</v>
      </c>
      <c r="E112" s="20">
        <v>0.63770560944749055</v>
      </c>
      <c r="F112" s="20">
        <f t="shared" si="7"/>
        <v>221.33275562037207</v>
      </c>
      <c r="G112" s="20">
        <f t="shared" si="8"/>
        <v>0.22133275562037208</v>
      </c>
      <c r="H112" s="20">
        <f t="shared" si="9"/>
        <v>0.66399826686111618</v>
      </c>
      <c r="I112" s="21" t="s">
        <v>202</v>
      </c>
      <c r="J112" s="20" t="s">
        <v>209</v>
      </c>
    </row>
    <row r="113" spans="2:10" x14ac:dyDescent="0.25">
      <c r="B113" s="20" t="s">
        <v>96</v>
      </c>
      <c r="C113" s="20">
        <f t="shared" si="10"/>
        <v>0.16245006657789612</v>
      </c>
      <c r="D113" s="20">
        <f t="shared" si="6"/>
        <v>162.45006657789614</v>
      </c>
      <c r="E113" s="20">
        <v>0.8696752425137072</v>
      </c>
      <c r="F113" s="20">
        <f t="shared" si="7"/>
        <v>186.79394173433161</v>
      </c>
      <c r="G113" s="20">
        <f t="shared" si="8"/>
        <v>0.18679394173433161</v>
      </c>
      <c r="H113" s="20">
        <f t="shared" si="9"/>
        <v>0.56038182520299484</v>
      </c>
      <c r="I113" s="21" t="s">
        <v>203</v>
      </c>
      <c r="J113" s="20" t="s">
        <v>209</v>
      </c>
    </row>
    <row r="114" spans="2:10" x14ac:dyDescent="0.25">
      <c r="B114" s="20" t="s">
        <v>106</v>
      </c>
      <c r="C114" s="20">
        <f t="shared" si="10"/>
        <v>0.16245006657789612</v>
      </c>
      <c r="D114" s="20">
        <f t="shared" si="6"/>
        <v>162.45006657789614</v>
      </c>
      <c r="E114" s="20">
        <v>0.76845212990299439</v>
      </c>
      <c r="F114" s="20">
        <f t="shared" si="7"/>
        <v>211.3990712712359</v>
      </c>
      <c r="G114" s="20">
        <f t="shared" si="8"/>
        <v>0.21139907127123589</v>
      </c>
      <c r="H114" s="20">
        <f t="shared" si="9"/>
        <v>0.63419721381370764</v>
      </c>
      <c r="I114" s="21" t="s">
        <v>204</v>
      </c>
      <c r="J114" s="20" t="s">
        <v>209</v>
      </c>
    </row>
    <row r="115" spans="2:10" x14ac:dyDescent="0.25">
      <c r="B115" s="20" t="s">
        <v>116</v>
      </c>
      <c r="C115" s="20">
        <f t="shared" si="10"/>
        <v>0.19440745672436749</v>
      </c>
      <c r="D115" s="20">
        <f t="shared" si="6"/>
        <v>194.40745672436748</v>
      </c>
      <c r="E115" s="20">
        <v>0.64192323913960359</v>
      </c>
      <c r="F115" s="20">
        <f t="shared" si="7"/>
        <v>302.85156366194167</v>
      </c>
      <c r="G115" s="20">
        <f t="shared" si="8"/>
        <v>0.30285156366194166</v>
      </c>
      <c r="H115" s="20">
        <f t="shared" si="9"/>
        <v>0.90855469098582498</v>
      </c>
      <c r="I115" s="21" t="s">
        <v>205</v>
      </c>
      <c r="J115" s="20" t="s">
        <v>209</v>
      </c>
    </row>
    <row r="116" spans="2:10" x14ac:dyDescent="0.25">
      <c r="B116" s="20" t="s">
        <v>45</v>
      </c>
      <c r="C116" s="20">
        <f>M25/Q$27/10</f>
        <v>0.1584553928095872</v>
      </c>
      <c r="D116" s="20">
        <f t="shared" si="6"/>
        <v>158.45539280958721</v>
      </c>
      <c r="E116" s="20">
        <v>0.77266975959510742</v>
      </c>
      <c r="F116" s="20">
        <f t="shared" si="7"/>
        <v>205.07518359799747</v>
      </c>
      <c r="G116" s="20">
        <f t="shared" si="8"/>
        <v>0.20507518359799748</v>
      </c>
      <c r="H116" s="20">
        <f t="shared" si="9"/>
        <v>0.61522555079399244</v>
      </c>
      <c r="I116" s="21" t="s">
        <v>206</v>
      </c>
      <c r="J116" s="20" t="s">
        <v>209</v>
      </c>
    </row>
    <row r="117" spans="2:10" x14ac:dyDescent="0.25">
      <c r="B117" s="20" t="s">
        <v>56</v>
      </c>
      <c r="C117" s="20">
        <f>M26/Q$27/10</f>
        <v>0.19573901464713714</v>
      </c>
      <c r="D117" s="20">
        <f t="shared" si="6"/>
        <v>195.73901464713714</v>
      </c>
      <c r="E117" s="20">
        <v>0.82749894559257686</v>
      </c>
      <c r="F117" s="20">
        <f t="shared" si="7"/>
        <v>236.54291729274323</v>
      </c>
      <c r="G117" s="20">
        <f t="shared" si="8"/>
        <v>0.23654291729274324</v>
      </c>
      <c r="H117" s="20">
        <f t="shared" si="9"/>
        <v>0.70962875187822971</v>
      </c>
      <c r="I117" s="21" t="s">
        <v>207</v>
      </c>
      <c r="J117" s="20" t="s">
        <v>209</v>
      </c>
    </row>
    <row r="119" spans="2:10" x14ac:dyDescent="0.25">
      <c r="C119" t="s">
        <v>125</v>
      </c>
      <c r="D119" t="s">
        <v>124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2011-01-18T20:51:17Z</dcterms:created>
  <dcterms:modified xsi:type="dcterms:W3CDTF">2024-07-05T19:57:05Z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