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0" windowWidth="18540" windowHeight="12465"/>
  </bookViews>
  <sheets>
    <sheet name="Calcul CCOP" sheetId="2" r:id="rId1"/>
    <sheet name="Catégories" sheetId="1" r:id="rId2"/>
    <sheet name="Services" sheetId="3" r:id="rId3"/>
  </sheets>
  <definedNames>
    <definedName name="CFH">Services!$C$2:$C$22</definedName>
    <definedName name="GRADES">Catégories!$A$2:$A$51</definedName>
    <definedName name="PERSONNES">Catégories!$F$23:$F$35</definedName>
    <definedName name="SERVICES">Services!$A$2:$A$22</definedName>
    <definedName name="TAUXCAT">Catégories!$B$2:$B$51</definedName>
    <definedName name="TAUXMAT">Services!$B$2:$B$22</definedName>
    <definedName name="TFV">Services!$D$2:$D$22</definedName>
  </definedNames>
  <calcPr calcId="145621"/>
</workbook>
</file>

<file path=xl/calcChain.xml><?xml version="1.0" encoding="utf-8"?>
<calcChain xmlns="http://schemas.openxmlformats.org/spreadsheetml/2006/main">
  <c r="P14" i="2" l="1"/>
  <c r="K13" i="2" l="1"/>
  <c r="L13" i="2" s="1"/>
  <c r="G13" i="2"/>
  <c r="J13" i="2" s="1"/>
  <c r="H13" i="2"/>
  <c r="I13" i="2"/>
  <c r="N13" i="2"/>
  <c r="K12" i="2"/>
  <c r="G12" i="2"/>
  <c r="L12" i="2"/>
  <c r="H12" i="2"/>
  <c r="J12" i="2" s="1"/>
  <c r="M12" i="2" s="1"/>
  <c r="I12" i="2"/>
  <c r="N12" i="2"/>
  <c r="K11" i="2"/>
  <c r="L11" i="2" s="1"/>
  <c r="M11" i="2" s="1"/>
  <c r="G11" i="2"/>
  <c r="H11" i="2"/>
  <c r="I11" i="2"/>
  <c r="J11" i="2"/>
  <c r="N11" i="2"/>
  <c r="K10" i="2"/>
  <c r="G10" i="2"/>
  <c r="L10" i="2"/>
  <c r="H10" i="2"/>
  <c r="J10" i="2" s="1"/>
  <c r="M10" i="2" s="1"/>
  <c r="I10" i="2"/>
  <c r="N10" i="2"/>
  <c r="K9" i="2"/>
  <c r="L9" i="2" s="1"/>
  <c r="M9" i="2" s="1"/>
  <c r="G9" i="2"/>
  <c r="J9" i="2" s="1"/>
  <c r="H9" i="2"/>
  <c r="I9" i="2"/>
  <c r="N9" i="2"/>
  <c r="K8" i="2"/>
  <c r="G8" i="2"/>
  <c r="L8" i="2"/>
  <c r="H8" i="2"/>
  <c r="J8" i="2" s="1"/>
  <c r="I8" i="2"/>
  <c r="N8" i="2"/>
  <c r="K7" i="2"/>
  <c r="G7" i="2"/>
  <c r="H7" i="2"/>
  <c r="I7" i="2"/>
  <c r="N7" i="2"/>
  <c r="K6" i="2"/>
  <c r="G6" i="2"/>
  <c r="H6" i="2"/>
  <c r="I6" i="2"/>
  <c r="N6" i="2"/>
  <c r="K5" i="2"/>
  <c r="G5" i="2"/>
  <c r="H5" i="2"/>
  <c r="I5" i="2"/>
  <c r="N5" i="2"/>
  <c r="K4" i="2"/>
  <c r="G4" i="2"/>
  <c r="H4" i="2"/>
  <c r="I4" i="2"/>
  <c r="N4" i="2"/>
  <c r="L7" i="2" l="1"/>
  <c r="M7" i="2" s="1"/>
  <c r="O7" i="2" s="1"/>
  <c r="P7" i="2" s="1"/>
  <c r="J7" i="2"/>
  <c r="L6" i="2"/>
  <c r="L5" i="2"/>
  <c r="J6" i="2"/>
  <c r="J5" i="2"/>
  <c r="M5" i="2"/>
  <c r="O5" i="2" s="1"/>
  <c r="P5" i="2" s="1"/>
  <c r="L4" i="2"/>
  <c r="J4" i="2"/>
  <c r="O11" i="2"/>
  <c r="P11" i="2" s="1"/>
  <c r="M6" i="2"/>
  <c r="M8" i="2"/>
  <c r="O9" i="2"/>
  <c r="P9" i="2"/>
  <c r="O10" i="2"/>
  <c r="P10" i="2"/>
  <c r="O12" i="2"/>
  <c r="P12" i="2"/>
  <c r="M13" i="2"/>
  <c r="M4" i="2" l="1"/>
  <c r="O4" i="2"/>
  <c r="P4" i="2" s="1"/>
  <c r="O8" i="2"/>
  <c r="P8" i="2"/>
  <c r="O13" i="2"/>
  <c r="P13" i="2" s="1"/>
  <c r="O6" i="2"/>
  <c r="P6" i="2" s="1"/>
</calcChain>
</file>

<file path=xl/sharedStrings.xml><?xml version="1.0" encoding="utf-8"?>
<sst xmlns="http://schemas.openxmlformats.org/spreadsheetml/2006/main" count="141" uniqueCount="115">
  <si>
    <t>Grades (liste)</t>
  </si>
  <si>
    <t>Taux cat (€/h)</t>
  </si>
  <si>
    <t>Attaché, attaché principal</t>
  </si>
  <si>
    <t>Secretaire administratif</t>
  </si>
  <si>
    <t>Adjoint administratif principal</t>
  </si>
  <si>
    <t xml:space="preserve">Adjoint administratif </t>
  </si>
  <si>
    <t>Directeur</t>
  </si>
  <si>
    <t>Directeur de recherche 1ere cl</t>
  </si>
  <si>
    <t>Directeur de recherche 2eme cl</t>
  </si>
  <si>
    <t>Ingénieur général Ponts, Eaux, Forêts</t>
  </si>
  <si>
    <t>Ingénieur en chef Ponts, Eaux, Forêts</t>
  </si>
  <si>
    <t>Ingénieur en chef des mines et des TPE</t>
  </si>
  <si>
    <t>Ingénieur divisionnaire des TGCE</t>
  </si>
  <si>
    <t>Ingénieur divisionnaire Agriculture et Environnement</t>
  </si>
  <si>
    <t>Ingénieur des  TGCE et Agriculture et Environnement</t>
  </si>
  <si>
    <t>Ingénieur Ponts, Eaux, Forêt</t>
  </si>
  <si>
    <t>Elève ingénieur des TGCE</t>
  </si>
  <si>
    <t>Elève ingénieur Agriculture et Environnement</t>
  </si>
  <si>
    <t>Chef d' unité opérationnelle</t>
  </si>
  <si>
    <t>Géomètre principal</t>
  </si>
  <si>
    <t xml:space="preserve">Géomètre </t>
  </si>
  <si>
    <t>Technicien géomètre</t>
  </si>
  <si>
    <t xml:space="preserve">Adjoint technique </t>
  </si>
  <si>
    <t>Chef technicien</t>
  </si>
  <si>
    <t>Technicien opérationnel</t>
  </si>
  <si>
    <t>Technicien, technicien principal</t>
  </si>
  <si>
    <t>Chargé de recherche</t>
  </si>
  <si>
    <t>Commandant de bord</t>
  </si>
  <si>
    <t>Photographe navigateur</t>
  </si>
  <si>
    <t>Personnels au sol groupe C</t>
  </si>
  <si>
    <t>Personnels au sol groupe A</t>
  </si>
  <si>
    <t>E8</t>
  </si>
  <si>
    <t>E4</t>
  </si>
  <si>
    <t>E</t>
  </si>
  <si>
    <t>P1 P2</t>
  </si>
  <si>
    <t>P3 P3Bis</t>
  </si>
  <si>
    <t>Ouvrier maitrise CM1</t>
  </si>
  <si>
    <t>Ouvrier maitrise CM2</t>
  </si>
  <si>
    <t>Ouvrier maitrise CM3</t>
  </si>
  <si>
    <t>Ouvrier spécialisé</t>
  </si>
  <si>
    <t>Travailleur à domicile</t>
  </si>
  <si>
    <t>Apprenti</t>
  </si>
  <si>
    <t>RIN</t>
  </si>
  <si>
    <t>CDI A+</t>
  </si>
  <si>
    <t xml:space="preserve">CDI A  </t>
  </si>
  <si>
    <t>CDI B</t>
  </si>
  <si>
    <t>CDI C</t>
  </si>
  <si>
    <t xml:space="preserve">CDD A  </t>
  </si>
  <si>
    <t>CDD B</t>
  </si>
  <si>
    <t>CDD C</t>
  </si>
  <si>
    <t>Thésard</t>
  </si>
  <si>
    <t>Taux matériel</t>
  </si>
  <si>
    <t>CFH</t>
  </si>
  <si>
    <t>TFV</t>
  </si>
  <si>
    <t>DIRCE</t>
  </si>
  <si>
    <t>DIRNE</t>
  </si>
  <si>
    <t>DIRNO</t>
  </si>
  <si>
    <t>DIRSE</t>
  </si>
  <si>
    <t>DIRSO</t>
  </si>
  <si>
    <t>ENSG</t>
  </si>
  <si>
    <t>SRSIG</t>
  </si>
  <si>
    <t>IGNE</t>
  </si>
  <si>
    <t>SPAD</t>
  </si>
  <si>
    <t>DPEGI</t>
  </si>
  <si>
    <t>SAI</t>
  </si>
  <si>
    <t>SIDT</t>
  </si>
  <si>
    <t>SESI</t>
  </si>
  <si>
    <t>SAA</t>
  </si>
  <si>
    <t>SCOP</t>
  </si>
  <si>
    <t>SBV</t>
  </si>
  <si>
    <t>SDC</t>
  </si>
  <si>
    <t>SDOG</t>
  </si>
  <si>
    <t>SGN</t>
  </si>
  <si>
    <t>SIFE</t>
  </si>
  <si>
    <t>SPI</t>
  </si>
  <si>
    <t>UCQ</t>
  </si>
  <si>
    <t>Qui ?</t>
  </si>
  <si>
    <t>Charge</t>
  </si>
  <si>
    <t>Calcul COP</t>
  </si>
  <si>
    <t>CDP</t>
  </si>
  <si>
    <t>CCOP</t>
  </si>
  <si>
    <t>Personne</t>
  </si>
  <si>
    <t>Grade</t>
  </si>
  <si>
    <t>Service</t>
  </si>
  <si>
    <t>Mois</t>
  </si>
  <si>
    <t>Semaine</t>
  </si>
  <si>
    <t>Jour</t>
  </si>
  <si>
    <t>Heures</t>
  </si>
  <si>
    <t>Taux cat</t>
  </si>
  <si>
    <t>Taux mat</t>
  </si>
  <si>
    <t>COP</t>
  </si>
  <si>
    <t>FDS</t>
  </si>
  <si>
    <t>FRFGV</t>
  </si>
  <si>
    <t>FGV</t>
  </si>
  <si>
    <t>Texte</t>
  </si>
  <si>
    <t>Liste</t>
  </si>
  <si>
    <t>Entier</t>
  </si>
  <si>
    <t>€/h</t>
  </si>
  <si>
    <t>€</t>
  </si>
  <si>
    <t>%</t>
  </si>
  <si>
    <t>Transports, missions, achats spécifiques</t>
  </si>
  <si>
    <t>PESTY</t>
  </si>
  <si>
    <t>BOURCIER</t>
  </si>
  <si>
    <t>CORRIHONS</t>
  </si>
  <si>
    <t>DELAHAYE</t>
  </si>
  <si>
    <t>DUMOULIN</t>
  </si>
  <si>
    <t>GALOPIN</t>
  </si>
  <si>
    <t>PINSSON</t>
  </si>
  <si>
    <t>VERSAVEL</t>
  </si>
  <si>
    <t>GAUTREAU</t>
  </si>
  <si>
    <t>DEV-1</t>
  </si>
  <si>
    <t>DEV-2</t>
  </si>
  <si>
    <t>DEV-3</t>
  </si>
  <si>
    <t>CP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</si>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</sst>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0" x14ac:knownFonts="1">
    <font>
      <sz val="10"/>
      <name val="Arial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4">
    <xf numFmtId="0" fontId="0" fillId="0" borderId="0"/>
    <xf numFmtId="0" fontId="6" fillId="2" borderId="1" applyNumberFormat="0" applyAlignment="0" applyProtection="0"/>
    <xf numFmtId="0" fontId="2" fillId="4" borderId="2" applyNumberFormat="0" applyFont="0" applyAlignment="0" applyProtection="0"/>
    <xf numFmtId="0" fontId="7" fillId="3" borderId="3" applyNumberFormat="0" applyAlignment="0" applyProtection="0"/>
  </cellStyleXfs>
  <cellXfs count="37">
    <xf numFmtId="0" fontId="0" fillId="0" borderId="0" xfId="0"/>
    <xf numFmtId="0" fontId="1" fillId="4" borderId="2" xfId="2" applyFont="1" applyProtection="1">
      <protection locked="0"/>
    </xf>
    <xf numFmtId="1" fontId="3" fillId="0" borderId="4" xfId="0" applyNumberFormat="1" applyFont="1" applyBorder="1" applyAlignment="1" applyProtection="1">
      <alignment vertical="center"/>
      <protection locked="0"/>
    </xf>
    <xf numFmtId="2" fontId="4" fillId="0" borderId="5" xfId="0" applyNumberFormat="1" applyFont="1" applyBorder="1" applyAlignment="1" applyProtection="1">
      <alignment horizontal="center" vertical="center"/>
      <protection locked="0"/>
    </xf>
    <xf numFmtId="1" fontId="3" fillId="0" borderId="0" xfId="0" applyNumberFormat="1" applyFont="1" applyBorder="1" applyAlignment="1" applyProtection="1">
      <alignment vertical="center"/>
      <protection locked="0"/>
    </xf>
    <xf numFmtId="2" fontId="4" fillId="0" borderId="6" xfId="0" applyNumberFormat="1" applyFont="1" applyBorder="1" applyAlignment="1" applyProtection="1">
      <alignment horizontal="center" vertical="center"/>
      <protection locked="0"/>
    </xf>
    <xf numFmtId="2" fontId="4" fillId="0" borderId="7" xfId="0" applyNumberFormat="1" applyFont="1" applyBorder="1" applyAlignment="1" applyProtection="1">
      <alignment horizontal="center" vertical="center"/>
      <protection locked="0"/>
    </xf>
    <xf numFmtId="0" fontId="3" fillId="0" borderId="8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9" xfId="0" applyFont="1" applyBorder="1" applyProtection="1">
      <protection locked="0"/>
    </xf>
    <xf numFmtId="2" fontId="3" fillId="0" borderId="4" xfId="0" applyNumberFormat="1" applyFont="1" applyBorder="1" applyAlignment="1" applyProtection="1">
      <alignment vertical="center"/>
      <protection locked="0"/>
    </xf>
    <xf numFmtId="2" fontId="3" fillId="0" borderId="0" xfId="0" applyNumberFormat="1" applyFont="1" applyBorder="1" applyAlignment="1" applyProtection="1">
      <alignment vertical="center"/>
      <protection locked="0"/>
    </xf>
    <xf numFmtId="3" fontId="3" fillId="0" borderId="0" xfId="0" applyNumberFormat="1" applyFont="1" applyBorder="1" applyAlignment="1" applyProtection="1">
      <alignment vertical="center"/>
      <protection locked="0"/>
    </xf>
    <xf numFmtId="1" fontId="3" fillId="0" borderId="9" xfId="0" applyNumberFormat="1" applyFont="1" applyBorder="1" applyAlignment="1" applyProtection="1">
      <alignment vertical="center"/>
      <protection locked="0"/>
    </xf>
    <xf numFmtId="1" fontId="3" fillId="0" borderId="10" xfId="0" applyNumberFormat="1" applyFont="1" applyBorder="1" applyAlignment="1" applyProtection="1">
      <alignment vertical="center"/>
      <protection locked="0"/>
    </xf>
    <xf numFmtId="0" fontId="0" fillId="4" borderId="2" xfId="2" applyFont="1" applyProtection="1">
      <protection locked="0"/>
    </xf>
    <xf numFmtId="0" fontId="5" fillId="4" borderId="2" xfId="2" applyFont="1" applyAlignment="1" applyProtection="1">
      <alignment horizontal="center" vertical="center" wrapText="1"/>
      <protection locked="0"/>
    </xf>
    <xf numFmtId="164" fontId="0" fillId="4" borderId="2" xfId="2" applyNumberFormat="1" applyFont="1" applyProtection="1">
      <protection locked="0"/>
    </xf>
    <xf numFmtId="10" fontId="0" fillId="4" borderId="2" xfId="2" applyNumberFormat="1" applyFont="1" applyProtection="1">
      <protection locked="0"/>
    </xf>
    <xf numFmtId="0" fontId="5" fillId="4" borderId="2" xfId="2" applyFont="1" applyProtection="1">
      <protection locked="0"/>
    </xf>
    <xf numFmtId="164" fontId="5" fillId="4" borderId="2" xfId="2" applyNumberFormat="1" applyFont="1" applyProtection="1">
      <protection locked="0"/>
    </xf>
    <xf numFmtId="10" fontId="5" fillId="4" borderId="2" xfId="2" applyNumberFormat="1" applyFont="1" applyProtection="1">
      <protection locked="0"/>
    </xf>
    <xf numFmtId="0" fontId="0" fillId="4" borderId="11" xfId="2" applyFont="1" applyBorder="1" applyProtection="1">
      <protection locked="0"/>
    </xf>
    <xf numFmtId="0" fontId="0" fillId="0" borderId="0" xfId="0" applyProtection="1">
      <protection locked="0"/>
    </xf>
    <xf numFmtId="164" fontId="0" fillId="4" borderId="11" xfId="2" applyNumberFormat="1" applyFont="1" applyBorder="1" applyProtection="1">
      <protection locked="0"/>
    </xf>
    <xf numFmtId="10" fontId="0" fillId="4" borderId="11" xfId="2" applyNumberFormat="1" applyFont="1" applyBorder="1" applyProtection="1">
      <protection locked="0"/>
    </xf>
    <xf numFmtId="0" fontId="2" fillId="4" borderId="2" xfId="2" applyFont="1" applyProtection="1">
      <protection locked="0"/>
    </xf>
    <xf numFmtId="0" fontId="6" fillId="2" borderId="1" xfId="1" applyProtection="1">
      <protection locked="0"/>
    </xf>
    <xf numFmtId="0" fontId="7" fillId="3" borderId="3" xfId="3" applyProtection="1">
      <protection locked="0"/>
    </xf>
    <xf numFmtId="1" fontId="7" fillId="3" borderId="3" xfId="3" applyNumberFormat="1" applyProtection="1">
      <protection locked="0"/>
    </xf>
    <xf numFmtId="10" fontId="7" fillId="3" borderId="3" xfId="3" applyNumberFormat="1" applyProtection="1">
      <protection locked="0"/>
    </xf>
    <xf numFmtId="0" fontId="0" fillId="0" borderId="12" xfId="0" applyBorder="1"/>
    <xf numFmtId="0" fontId="0" fillId="4" borderId="2" xfId="2" applyFont="1" applyAlignment="1" applyProtection="1">
      <alignment horizontal="center"/>
      <protection locked="0"/>
    </xf>
    <xf numFmtId="0" fontId="5" fillId="0" borderId="0" xfId="0" applyFont="1"/>
    <xf numFmtId="1" fontId="7" fillId="3" borderId="14" xfId="3" applyNumberFormat="1" applyBorder="1" applyProtection="1">
      <protection locked="0"/>
    </xf>
    <xf numFmtId="0" fontId="9" fillId="0" borderId="13" xfId="0" applyFont="1" applyBorder="1"/>
    <xf numFmtId="1" fontId="9" fillId="0" borderId="13" xfId="0" applyNumberFormat="1" applyFont="1" applyBorder="1"/>
  </cellXfs>
  <cellStyles count="4">
    <cellStyle name="Commentaire" xfId="2" builtinId="10" customBuiltin="1"/>
    <cellStyle name="Entrée" xfId="1" builtinId="20" customBuiltin="1"/>
    <cellStyle name="Normal" xfId="0" builtinId="0"/>
    <cellStyle name="Sortie" xfId="3" builtinId="2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zoomScale="91" zoomScaleNormal="91" workbookViewId="0">
      <selection activeCell="O21" sqref="O21"/>
    </sheetView>
  </sheetViews>
  <sheetFormatPr baseColWidth="10" defaultColWidth="11.42578125" defaultRowHeight="12.75" x14ac:dyDescent="0.2"/>
  <cols>
    <col min="2" max="2" width="8.85546875" customWidth="1"/>
    <col min="3" max="3" width="8.28515625" customWidth="1"/>
    <col min="4" max="4" width="6.85546875" customWidth="1"/>
    <col min="5" max="5" width="9.140625" customWidth="1"/>
    <col min="6" max="6" width="6.28515625" customWidth="1"/>
    <col min="7" max="7" width="8.140625" customWidth="1"/>
    <col min="8" max="8" width="8.28515625" customWidth="1"/>
    <col min="9" max="9" width="9.28515625" customWidth="1"/>
    <col min="10" max="10" width="7.28515625" customWidth="1"/>
    <col min="11" max="11" width="6.42578125" customWidth="1"/>
    <col min="12" max="12" width="7.28515625" customWidth="1"/>
    <col min="13" max="13" width="7.5703125" customWidth="1"/>
    <col min="14" max="14" width="8.42578125" customWidth="1"/>
    <col min="15" max="15" width="8" customWidth="1"/>
    <col min="16" max="16" width="7.7109375" customWidth="1"/>
  </cols>
  <sheetData>
    <row r="1" spans="1:16" x14ac:dyDescent="0.2">
      <c r="A1" s="32" t="s">
        <v>76</v>
      </c>
      <c r="B1" s="32"/>
      <c r="C1" s="32"/>
      <c r="D1" s="32" t="s">
        <v>77</v>
      </c>
      <c r="E1" s="32"/>
      <c r="F1" s="32"/>
      <c r="G1" s="32" t="s">
        <v>78</v>
      </c>
      <c r="H1" s="32"/>
      <c r="I1" s="32"/>
      <c r="J1" s="32"/>
      <c r="K1" s="32" t="s">
        <v>79</v>
      </c>
      <c r="L1" s="32"/>
      <c r="M1" s="32"/>
      <c r="N1" s="32" t="s">
        <v>80</v>
      </c>
      <c r="O1" s="32"/>
      <c r="P1" s="32"/>
    </row>
    <row r="2" spans="1:16" ht="15" x14ac:dyDescent="0.25">
      <c r="A2" s="26" t="s">
        <v>81</v>
      </c>
      <c r="B2" s="26" t="s">
        <v>82</v>
      </c>
      <c r="C2" s="26" t="s">
        <v>83</v>
      </c>
      <c r="D2" s="26" t="s">
        <v>84</v>
      </c>
      <c r="E2" s="26" t="s">
        <v>85</v>
      </c>
      <c r="F2" s="26" t="s">
        <v>86</v>
      </c>
      <c r="G2" s="26" t="s">
        <v>87</v>
      </c>
      <c r="H2" s="26" t="s">
        <v>88</v>
      </c>
      <c r="I2" s="26" t="s">
        <v>89</v>
      </c>
      <c r="J2" s="26" t="s">
        <v>90</v>
      </c>
      <c r="K2" s="15" t="s">
        <v>52</v>
      </c>
      <c r="L2" s="26" t="s">
        <v>91</v>
      </c>
      <c r="M2" s="26" t="s">
        <v>79</v>
      </c>
      <c r="N2" s="26" t="s">
        <v>92</v>
      </c>
      <c r="O2" s="26" t="s">
        <v>93</v>
      </c>
      <c r="P2" s="26" t="s">
        <v>80</v>
      </c>
    </row>
    <row r="3" spans="1:16" ht="15" x14ac:dyDescent="0.25">
      <c r="A3" s="26" t="s">
        <v>94</v>
      </c>
      <c r="B3" s="26" t="s">
        <v>95</v>
      </c>
      <c r="C3" s="26" t="s">
        <v>95</v>
      </c>
      <c r="D3" s="26" t="s">
        <v>96</v>
      </c>
      <c r="E3" s="26" t="s">
        <v>96</v>
      </c>
      <c r="F3" s="26" t="s">
        <v>96</v>
      </c>
      <c r="G3" s="26" t="s">
        <v>96</v>
      </c>
      <c r="H3" s="26" t="s">
        <v>97</v>
      </c>
      <c r="I3" s="26" t="s">
        <v>97</v>
      </c>
      <c r="J3" s="26" t="s">
        <v>98</v>
      </c>
      <c r="K3" s="26" t="s">
        <v>97</v>
      </c>
      <c r="L3" s="26" t="s">
        <v>98</v>
      </c>
      <c r="M3" s="26" t="s">
        <v>98</v>
      </c>
      <c r="N3" s="26" t="s">
        <v>99</v>
      </c>
      <c r="O3" s="26" t="s">
        <v>98</v>
      </c>
      <c r="P3" s="26" t="s">
        <v>98</v>
      </c>
    </row>
    <row r="4" spans="1:16" ht="15" x14ac:dyDescent="0.25">
      <c r="A4" s="27" t="s">
        <v>110</v>
      </c>
      <c r="B4" s="27" t="s">
        <v>44</v>
      </c>
      <c r="C4" s="27" t="s">
        <v>65</v>
      </c>
      <c r="D4" s="27"/>
      <c r="E4" s="27"/>
      <c r="F4" s="27">
        <v>130</v>
      </c>
      <c r="G4" s="28">
        <f>8*(F4+5*E4+20*D4)</f>
        <v>1040</v>
      </c>
      <c r="H4" s="28">
        <f>SUMIF(GRADES,CONCATENATE("=",B4),TAUXCAT)</f>
        <v>36.023076425389235</v>
      </c>
      <c r="I4" s="28">
        <f>SUMIF(SERVICES,CONCATENATE("=",C4),TAUXMAT)</f>
        <v>2</v>
      </c>
      <c r="J4" s="29">
        <f>G4*(H4+I4)</f>
        <v>39543.999482404804</v>
      </c>
      <c r="K4" s="28">
        <f t="shared" ref="K4:K13" si="0">SUMIF(SERVICES,CONCATENATE("=",C4),CFH)</f>
        <v>9.0399999999999991</v>
      </c>
      <c r="L4" s="29">
        <f>K4*G4</f>
        <v>9401.5999999999985</v>
      </c>
      <c r="M4" s="29">
        <f>L4+J4</f>
        <v>48945.599482404803</v>
      </c>
      <c r="N4" s="30">
        <f t="shared" ref="N4:N13" si="1">SUMIF(SERVICES,CONCATENATE("=",C4),TFV)</f>
        <v>3.7900000000000003E-2</v>
      </c>
      <c r="O4" s="29">
        <f>M4*N4</f>
        <v>1855.0382203831423</v>
      </c>
      <c r="P4" s="29">
        <f>M4+O4</f>
        <v>50800.637702787943</v>
      </c>
    </row>
    <row r="5" spans="1:16" ht="15" x14ac:dyDescent="0.25">
      <c r="A5" s="27" t="s">
        <v>111</v>
      </c>
      <c r="B5" s="27" t="s">
        <v>44</v>
      </c>
      <c r="C5" s="27" t="s">
        <v>64</v>
      </c>
      <c r="D5" s="27"/>
      <c r="E5" s="27"/>
      <c r="F5" s="27">
        <v>101</v>
      </c>
      <c r="G5" s="28">
        <f t="shared" ref="G5:G13" si="2">8*(F5+5*E5+20*D5)</f>
        <v>808</v>
      </c>
      <c r="H5" s="28">
        <f t="shared" ref="H5:H13" si="3">SUMIF(GRADES,CONCATENATE("=",B5),TAUXCAT)</f>
        <v>36.023076425389235</v>
      </c>
      <c r="I5" s="28">
        <f t="shared" ref="I5:I13" si="4">SUMIF(SERVICES,CONCATENATE("=",C5),TAUXMAT)</f>
        <v>0</v>
      </c>
      <c r="J5" s="29">
        <f t="shared" ref="J5:J13" si="5">G5*(H5+I5)</f>
        <v>29106.645751714503</v>
      </c>
      <c r="K5" s="28">
        <f t="shared" si="0"/>
        <v>12.49</v>
      </c>
      <c r="L5" s="29">
        <f t="shared" ref="L5:L13" si="6">K5*G5</f>
        <v>10091.92</v>
      </c>
      <c r="M5" s="29">
        <f t="shared" ref="M5:M13" si="7">L5+J5</f>
        <v>39198.565751714501</v>
      </c>
      <c r="N5" s="30">
        <f t="shared" si="1"/>
        <v>4.3099999999999999E-2</v>
      </c>
      <c r="O5" s="29">
        <f t="shared" ref="O5:O13" si="8">M5*N5</f>
        <v>1689.458183898895</v>
      </c>
      <c r="P5" s="29">
        <f t="shared" ref="P5:P13" si="9">M5+O5</f>
        <v>40888.023935613397</v>
      </c>
    </row>
    <row r="6" spans="1:16" ht="15" x14ac:dyDescent="0.25">
      <c r="A6" s="27" t="s">
        <v>112</v>
      </c>
      <c r="B6" s="27" t="s">
        <v>45</v>
      </c>
      <c r="C6" s="27" t="s">
        <v>65</v>
      </c>
      <c r="D6" s="27"/>
      <c r="E6" s="27"/>
      <c r="F6" s="27">
        <v>90</v>
      </c>
      <c r="G6" s="28">
        <f t="shared" si="2"/>
        <v>720</v>
      </c>
      <c r="H6" s="28">
        <f t="shared" si="3"/>
        <v>28.941959246619589</v>
      </c>
      <c r="I6" s="28">
        <f t="shared" si="4"/>
        <v>2</v>
      </c>
      <c r="J6" s="29">
        <f t="shared" si="5"/>
        <v>22278.210657566106</v>
      </c>
      <c r="K6" s="28">
        <f t="shared" si="0"/>
        <v>9.0399999999999991</v>
      </c>
      <c r="L6" s="29">
        <f t="shared" si="6"/>
        <v>6508.7999999999993</v>
      </c>
      <c r="M6" s="29">
        <f t="shared" si="7"/>
        <v>28787.010657566105</v>
      </c>
      <c r="N6" s="30">
        <f t="shared" si="1"/>
        <v>3.7900000000000003E-2</v>
      </c>
      <c r="O6" s="29">
        <f t="shared" si="8"/>
        <v>1091.0277039217556</v>
      </c>
      <c r="P6" s="29">
        <f t="shared" si="9"/>
        <v>29878.038361487859</v>
      </c>
    </row>
    <row r="7" spans="1:16" ht="15" x14ac:dyDescent="0.25">
      <c r="A7" s="27" t="s">
        <v>113</v>
      </c>
      <c r="B7" s="27" t="s">
        <v>44</v>
      </c>
      <c r="C7" s="27" t="s">
        <v>65</v>
      </c>
      <c r="D7" s="27"/>
      <c r="E7" s="27"/>
      <c r="F7" s="27">
        <v>70</v>
      </c>
      <c r="G7" s="28">
        <f t="shared" si="2"/>
        <v>560</v>
      </c>
      <c r="H7" s="28">
        <f t="shared" si="3"/>
        <v>36.023076425389235</v>
      </c>
      <c r="I7" s="28">
        <f t="shared" si="4"/>
        <v>2</v>
      </c>
      <c r="J7" s="29">
        <f t="shared" si="5"/>
        <v>21292.922798217973</v>
      </c>
      <c r="K7" s="28">
        <f t="shared" si="0"/>
        <v>9.0399999999999991</v>
      </c>
      <c r="L7" s="29">
        <f t="shared" si="6"/>
        <v>5062.3999999999996</v>
      </c>
      <c r="M7" s="29">
        <f t="shared" si="7"/>
        <v>26355.322798217974</v>
      </c>
      <c r="N7" s="30">
        <f t="shared" si="1"/>
        <v>3.7900000000000003E-2</v>
      </c>
      <c r="O7" s="29">
        <f t="shared" si="8"/>
        <v>998.86673405246131</v>
      </c>
      <c r="P7" s="29">
        <f t="shared" si="9"/>
        <v>27354.189532270437</v>
      </c>
    </row>
    <row r="8" spans="1:16" ht="15" x14ac:dyDescent="0.25">
      <c r="A8" s="27"/>
      <c r="B8" s="27"/>
      <c r="C8" s="27"/>
      <c r="D8" s="27"/>
      <c r="E8" s="27"/>
      <c r="F8" s="27"/>
      <c r="G8" s="28">
        <f t="shared" si="2"/>
        <v>0</v>
      </c>
      <c r="H8" s="28">
        <f t="shared" si="3"/>
        <v>0</v>
      </c>
      <c r="I8" s="28">
        <f t="shared" si="4"/>
        <v>0</v>
      </c>
      <c r="J8" s="29">
        <f t="shared" si="5"/>
        <v>0</v>
      </c>
      <c r="K8" s="28">
        <f t="shared" si="0"/>
        <v>0</v>
      </c>
      <c r="L8" s="29">
        <f t="shared" si="6"/>
        <v>0</v>
      </c>
      <c r="M8" s="29">
        <f t="shared" si="7"/>
        <v>0</v>
      </c>
      <c r="N8" s="30">
        <f t="shared" si="1"/>
        <v>0</v>
      </c>
      <c r="O8" s="29">
        <f t="shared" si="8"/>
        <v>0</v>
      </c>
      <c r="P8" s="29">
        <f t="shared" si="9"/>
        <v>0</v>
      </c>
    </row>
    <row r="9" spans="1:16" ht="15" x14ac:dyDescent="0.25">
      <c r="A9" s="27"/>
      <c r="B9" s="27"/>
      <c r="C9" s="27"/>
      <c r="D9" s="27"/>
      <c r="E9" s="27"/>
      <c r="F9" s="27"/>
      <c r="G9" s="28">
        <f t="shared" si="2"/>
        <v>0</v>
      </c>
      <c r="H9" s="28">
        <f t="shared" si="3"/>
        <v>0</v>
      </c>
      <c r="I9" s="28">
        <f t="shared" si="4"/>
        <v>0</v>
      </c>
      <c r="J9" s="29">
        <f t="shared" si="5"/>
        <v>0</v>
      </c>
      <c r="K9" s="28">
        <f t="shared" si="0"/>
        <v>0</v>
      </c>
      <c r="L9" s="29">
        <f t="shared" si="6"/>
        <v>0</v>
      </c>
      <c r="M9" s="29">
        <f t="shared" si="7"/>
        <v>0</v>
      </c>
      <c r="N9" s="30">
        <f t="shared" si="1"/>
        <v>0</v>
      </c>
      <c r="O9" s="29">
        <f t="shared" si="8"/>
        <v>0</v>
      </c>
      <c r="P9" s="29">
        <f t="shared" si="9"/>
        <v>0</v>
      </c>
    </row>
    <row r="10" spans="1:16" ht="15" x14ac:dyDescent="0.25">
      <c r="A10" s="27"/>
      <c r="B10" s="27"/>
      <c r="C10" s="27"/>
      <c r="D10" s="27"/>
      <c r="E10" s="27"/>
      <c r="F10" s="27"/>
      <c r="G10" s="28">
        <f t="shared" si="2"/>
        <v>0</v>
      </c>
      <c r="H10" s="28">
        <f t="shared" si="3"/>
        <v>0</v>
      </c>
      <c r="I10" s="28">
        <f t="shared" si="4"/>
        <v>0</v>
      </c>
      <c r="J10" s="29">
        <f t="shared" si="5"/>
        <v>0</v>
      </c>
      <c r="K10" s="28">
        <f t="shared" si="0"/>
        <v>0</v>
      </c>
      <c r="L10" s="29">
        <f t="shared" si="6"/>
        <v>0</v>
      </c>
      <c r="M10" s="29">
        <f t="shared" si="7"/>
        <v>0</v>
      </c>
      <c r="N10" s="30">
        <f t="shared" si="1"/>
        <v>0</v>
      </c>
      <c r="O10" s="29">
        <f t="shared" si="8"/>
        <v>0</v>
      </c>
      <c r="P10" s="29">
        <f t="shared" si="9"/>
        <v>0</v>
      </c>
    </row>
    <row r="11" spans="1:16" ht="15" x14ac:dyDescent="0.25">
      <c r="A11" s="27"/>
      <c r="B11" s="27"/>
      <c r="C11" s="27"/>
      <c r="D11" s="27"/>
      <c r="E11" s="27"/>
      <c r="F11" s="27"/>
      <c r="G11" s="28">
        <f t="shared" si="2"/>
        <v>0</v>
      </c>
      <c r="H11" s="28">
        <f t="shared" si="3"/>
        <v>0</v>
      </c>
      <c r="I11" s="28">
        <f t="shared" si="4"/>
        <v>0</v>
      </c>
      <c r="J11" s="29">
        <f t="shared" si="5"/>
        <v>0</v>
      </c>
      <c r="K11" s="28">
        <f t="shared" si="0"/>
        <v>0</v>
      </c>
      <c r="L11" s="29">
        <f t="shared" si="6"/>
        <v>0</v>
      </c>
      <c r="M11" s="29">
        <f t="shared" si="7"/>
        <v>0</v>
      </c>
      <c r="N11" s="30">
        <f t="shared" si="1"/>
        <v>0</v>
      </c>
      <c r="O11" s="29">
        <f t="shared" si="8"/>
        <v>0</v>
      </c>
      <c r="P11" s="29">
        <f t="shared" si="9"/>
        <v>0</v>
      </c>
    </row>
    <row r="12" spans="1:16" ht="15" x14ac:dyDescent="0.25">
      <c r="A12" s="27"/>
      <c r="B12" s="27"/>
      <c r="C12" s="27"/>
      <c r="D12" s="27"/>
      <c r="E12" s="27"/>
      <c r="F12" s="27"/>
      <c r="G12" s="28">
        <f t="shared" si="2"/>
        <v>0</v>
      </c>
      <c r="H12" s="28">
        <f t="shared" si="3"/>
        <v>0</v>
      </c>
      <c r="I12" s="28">
        <f t="shared" si="4"/>
        <v>0</v>
      </c>
      <c r="J12" s="29">
        <f t="shared" si="5"/>
        <v>0</v>
      </c>
      <c r="K12" s="28">
        <f t="shared" si="0"/>
        <v>0</v>
      </c>
      <c r="L12" s="29">
        <f t="shared" si="6"/>
        <v>0</v>
      </c>
      <c r="M12" s="29">
        <f t="shared" si="7"/>
        <v>0</v>
      </c>
      <c r="N12" s="30">
        <f t="shared" si="1"/>
        <v>0</v>
      </c>
      <c r="O12" s="29">
        <f t="shared" si="8"/>
        <v>0</v>
      </c>
      <c r="P12" s="29">
        <f t="shared" si="9"/>
        <v>0</v>
      </c>
    </row>
    <row r="13" spans="1:16" ht="15.75" thickBot="1" x14ac:dyDescent="0.3">
      <c r="A13" s="27"/>
      <c r="B13" s="27"/>
      <c r="C13" s="27"/>
      <c r="D13" s="27"/>
      <c r="E13" s="27"/>
      <c r="F13" s="27"/>
      <c r="G13" s="28">
        <f t="shared" si="2"/>
        <v>0</v>
      </c>
      <c r="H13" s="28">
        <f t="shared" si="3"/>
        <v>0</v>
      </c>
      <c r="I13" s="28">
        <f t="shared" si="4"/>
        <v>0</v>
      </c>
      <c r="J13" s="29">
        <f t="shared" si="5"/>
        <v>0</v>
      </c>
      <c r="K13" s="28">
        <f t="shared" si="0"/>
        <v>0</v>
      </c>
      <c r="L13" s="29">
        <f t="shared" si="6"/>
        <v>0</v>
      </c>
      <c r="M13" s="29">
        <f t="shared" si="7"/>
        <v>0</v>
      </c>
      <c r="N13" s="30">
        <f t="shared" si="1"/>
        <v>0</v>
      </c>
      <c r="O13" s="34">
        <f t="shared" si="8"/>
        <v>0</v>
      </c>
      <c r="P13" s="34">
        <f t="shared" si="9"/>
        <v>0</v>
      </c>
    </row>
    <row r="14" spans="1:16" ht="13.5" thickTop="1" x14ac:dyDescent="0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5" t="s">
        <v>114</v>
      </c>
      <c r="P14" s="36">
        <f>SUM(P4:P13)</f>
        <v>148920.88953215961</v>
      </c>
    </row>
    <row r="15" spans="1:16" x14ac:dyDescent="0.2">
      <c r="B15" t="s">
        <v>100</v>
      </c>
    </row>
  </sheetData>
  <mergeCells count="5">
    <mergeCell ref="N1:P1"/>
    <mergeCell ref="A1:C1"/>
    <mergeCell ref="D1:F1"/>
    <mergeCell ref="G1:J1"/>
    <mergeCell ref="K1:M1"/>
  </mergeCells>
  <phoneticPr fontId="8" type="noConversion"/>
  <dataValidations count="3">
    <dataValidation type="list" allowBlank="1" showInputMessage="1" showErrorMessage="1" sqref="B4:B13">
      <formula1>GRADES</formula1>
    </dataValidation>
    <dataValidation type="list" allowBlank="1" showInputMessage="1" showErrorMessage="1" sqref="C4:C13">
      <formula1>SERVICES</formula1>
    </dataValidation>
    <dataValidation type="list" allowBlank="1" showInputMessage="1" showErrorMessage="1" sqref="A4:A13">
      <formula1>PERSONNES</formula1>
    </dataValidation>
  </dataValidations>
  <pageMargins left="0.75" right="0.75" top="1" bottom="1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G33" sqref="G33"/>
    </sheetView>
  </sheetViews>
  <sheetFormatPr baseColWidth="10" defaultColWidth="11.42578125" defaultRowHeight="12.75" x14ac:dyDescent="0.2"/>
  <cols>
    <col min="1" max="1" width="49.28515625" bestFit="1" customWidth="1"/>
    <col min="2" max="2" width="13" bestFit="1" customWidth="1"/>
  </cols>
  <sheetData>
    <row r="1" spans="1:2" ht="15" x14ac:dyDescent="0.25">
      <c r="A1" s="1" t="s">
        <v>0</v>
      </c>
      <c r="B1" s="1" t="s">
        <v>1</v>
      </c>
    </row>
    <row r="2" spans="1:2" ht="15" x14ac:dyDescent="0.2">
      <c r="A2" s="4" t="s">
        <v>43</v>
      </c>
      <c r="B2" s="5">
        <v>47.807932441773389</v>
      </c>
    </row>
    <row r="3" spans="1:2" ht="15" x14ac:dyDescent="0.2">
      <c r="A3" s="13" t="s">
        <v>44</v>
      </c>
      <c r="B3" s="5">
        <v>36.023076425389235</v>
      </c>
    </row>
    <row r="4" spans="1:2" ht="15" x14ac:dyDescent="0.2">
      <c r="A4" s="4" t="s">
        <v>45</v>
      </c>
      <c r="B4" s="5">
        <v>28.941959246619589</v>
      </c>
    </row>
    <row r="5" spans="1:2" ht="15" x14ac:dyDescent="0.25">
      <c r="A5" s="8" t="s">
        <v>14</v>
      </c>
      <c r="B5" s="5">
        <v>29.882888018320546</v>
      </c>
    </row>
    <row r="6" spans="1:2" ht="15" x14ac:dyDescent="0.2">
      <c r="A6" s="2" t="s">
        <v>2</v>
      </c>
      <c r="B6" s="3">
        <v>57.94210747775854</v>
      </c>
    </row>
    <row r="7" spans="1:2" ht="15" x14ac:dyDescent="0.2">
      <c r="A7" s="4" t="s">
        <v>3</v>
      </c>
      <c r="B7" s="5">
        <v>32.802197058261065</v>
      </c>
    </row>
    <row r="8" spans="1:2" ht="15" x14ac:dyDescent="0.2">
      <c r="A8" s="4" t="s">
        <v>4</v>
      </c>
      <c r="B8" s="5">
        <v>24.4754773033299</v>
      </c>
    </row>
    <row r="9" spans="1:2" ht="15" x14ac:dyDescent="0.2">
      <c r="A9" s="4" t="s">
        <v>5</v>
      </c>
      <c r="B9" s="6">
        <v>21.164376988509929</v>
      </c>
    </row>
    <row r="10" spans="1:2" ht="15" x14ac:dyDescent="0.25">
      <c r="A10" s="7" t="s">
        <v>6</v>
      </c>
      <c r="B10" s="5">
        <v>128.2122679047481</v>
      </c>
    </row>
    <row r="11" spans="1:2" ht="15" x14ac:dyDescent="0.25">
      <c r="A11" s="8" t="s">
        <v>7</v>
      </c>
      <c r="B11" s="5">
        <v>87.114922745529086</v>
      </c>
    </row>
    <row r="12" spans="1:2" ht="15" x14ac:dyDescent="0.25">
      <c r="A12" s="8" t="s">
        <v>8</v>
      </c>
      <c r="B12" s="5">
        <v>65.525033843845463</v>
      </c>
    </row>
    <row r="13" spans="1:2" ht="15" x14ac:dyDescent="0.2">
      <c r="A13" s="4" t="s">
        <v>9</v>
      </c>
      <c r="B13" s="5">
        <v>101.17551038834112</v>
      </c>
    </row>
    <row r="14" spans="1:2" ht="15" x14ac:dyDescent="0.25">
      <c r="A14" s="8" t="s">
        <v>10</v>
      </c>
      <c r="B14" s="5">
        <v>73.994400806396413</v>
      </c>
    </row>
    <row r="15" spans="1:2" ht="15" x14ac:dyDescent="0.25">
      <c r="A15" s="8" t="s">
        <v>11</v>
      </c>
      <c r="B15" s="5">
        <v>57.315322636526055</v>
      </c>
    </row>
    <row r="16" spans="1:2" ht="15" x14ac:dyDescent="0.25">
      <c r="A16" s="8" t="s">
        <v>12</v>
      </c>
      <c r="B16" s="5">
        <v>45.051576248935838</v>
      </c>
    </row>
    <row r="17" spans="1:6" ht="15" x14ac:dyDescent="0.25">
      <c r="A17" s="9" t="s">
        <v>13</v>
      </c>
      <c r="B17" s="5">
        <v>50.753610924615224</v>
      </c>
    </row>
    <row r="18" spans="1:6" ht="15" x14ac:dyDescent="0.25">
      <c r="A18" s="8" t="s">
        <v>14</v>
      </c>
      <c r="B18" s="5">
        <v>29.882888018320546</v>
      </c>
    </row>
    <row r="19" spans="1:6" ht="15" x14ac:dyDescent="0.25">
      <c r="A19" s="8" t="s">
        <v>15</v>
      </c>
      <c r="B19" s="5">
        <v>26.117580219101267</v>
      </c>
    </row>
    <row r="20" spans="1:6" ht="15" x14ac:dyDescent="0.25">
      <c r="A20" s="8" t="s">
        <v>16</v>
      </c>
      <c r="B20" s="5">
        <v>14.146082205886689</v>
      </c>
    </row>
    <row r="21" spans="1:6" ht="15" x14ac:dyDescent="0.25">
      <c r="A21" s="8" t="s">
        <v>17</v>
      </c>
      <c r="B21" s="5">
        <v>8.1458368907719194</v>
      </c>
    </row>
    <row r="22" spans="1:6" ht="15" x14ac:dyDescent="0.25">
      <c r="A22" s="8" t="s">
        <v>18</v>
      </c>
      <c r="B22" s="5">
        <v>53.452778910672691</v>
      </c>
    </row>
    <row r="23" spans="1:6" ht="15" x14ac:dyDescent="0.25">
      <c r="A23" s="8" t="s">
        <v>19</v>
      </c>
      <c r="B23" s="5">
        <v>42.922004789490323</v>
      </c>
      <c r="F23" t="s">
        <v>102</v>
      </c>
    </row>
    <row r="24" spans="1:6" ht="15" x14ac:dyDescent="0.25">
      <c r="A24" s="8" t="s">
        <v>20</v>
      </c>
      <c r="B24" s="5">
        <v>30.374098579183418</v>
      </c>
      <c r="F24" t="s">
        <v>103</v>
      </c>
    </row>
    <row r="25" spans="1:6" ht="15" x14ac:dyDescent="0.25">
      <c r="A25" s="8" t="s">
        <v>21</v>
      </c>
      <c r="B25" s="5">
        <v>20.69530701310374</v>
      </c>
      <c r="F25" t="s">
        <v>104</v>
      </c>
    </row>
    <row r="26" spans="1:6" ht="15" x14ac:dyDescent="0.2">
      <c r="A26" s="4" t="s">
        <v>22</v>
      </c>
      <c r="B26" s="5">
        <v>22.873028244117261</v>
      </c>
      <c r="F26" t="s">
        <v>105</v>
      </c>
    </row>
    <row r="27" spans="1:6" ht="15" x14ac:dyDescent="0.25">
      <c r="A27" s="8" t="s">
        <v>23</v>
      </c>
      <c r="B27" s="5">
        <v>44.591860755369808</v>
      </c>
      <c r="F27" t="s">
        <v>106</v>
      </c>
    </row>
    <row r="28" spans="1:6" ht="15" x14ac:dyDescent="0.2">
      <c r="A28" s="4" t="s">
        <v>24</v>
      </c>
      <c r="B28" s="5">
        <v>36.106698601282233</v>
      </c>
      <c r="F28" t="s">
        <v>101</v>
      </c>
    </row>
    <row r="29" spans="1:6" ht="15" x14ac:dyDescent="0.25">
      <c r="A29" s="9" t="s">
        <v>25</v>
      </c>
      <c r="B29" s="5">
        <v>26.374934758579606</v>
      </c>
      <c r="F29" t="s">
        <v>107</v>
      </c>
    </row>
    <row r="30" spans="1:6" ht="15" x14ac:dyDescent="0.25">
      <c r="A30" s="8" t="s">
        <v>26</v>
      </c>
      <c r="B30" s="5">
        <v>27.708935131968879</v>
      </c>
      <c r="F30" t="s">
        <v>108</v>
      </c>
    </row>
    <row r="31" spans="1:6" ht="15" x14ac:dyDescent="0.2">
      <c r="A31" s="10" t="s">
        <v>27</v>
      </c>
      <c r="B31" s="3">
        <v>62.604131484578296</v>
      </c>
      <c r="F31" t="s">
        <v>109</v>
      </c>
    </row>
    <row r="32" spans="1:6" ht="15" x14ac:dyDescent="0.2">
      <c r="A32" s="11" t="s">
        <v>28</v>
      </c>
      <c r="B32" s="5">
        <v>53.236128400385013</v>
      </c>
      <c r="F32" s="33" t="s">
        <v>110</v>
      </c>
    </row>
    <row r="33" spans="1:6" ht="15" x14ac:dyDescent="0.2">
      <c r="A33" s="11" t="s">
        <v>29</v>
      </c>
      <c r="B33" s="5">
        <v>59.535370650267737</v>
      </c>
      <c r="F33" s="33" t="s">
        <v>111</v>
      </c>
    </row>
    <row r="34" spans="1:6" ht="15" x14ac:dyDescent="0.2">
      <c r="A34" s="11" t="s">
        <v>30</v>
      </c>
      <c r="B34" s="5">
        <v>37.398578622001402</v>
      </c>
      <c r="F34" s="33" t="s">
        <v>112</v>
      </c>
    </row>
    <row r="35" spans="1:6" ht="15" x14ac:dyDescent="0.2">
      <c r="A35" s="10" t="s">
        <v>31</v>
      </c>
      <c r="B35" s="3">
        <v>36.717860489869011</v>
      </c>
      <c r="F35" s="33" t="s">
        <v>113</v>
      </c>
    </row>
    <row r="36" spans="1:6" ht="15" x14ac:dyDescent="0.2">
      <c r="A36" s="11" t="s">
        <v>32</v>
      </c>
      <c r="B36" s="5">
        <v>31.382544128148332</v>
      </c>
    </row>
    <row r="37" spans="1:6" ht="15" x14ac:dyDescent="0.2">
      <c r="A37" s="11" t="s">
        <v>33</v>
      </c>
      <c r="B37" s="5">
        <v>26.184553298990316</v>
      </c>
    </row>
    <row r="38" spans="1:6" ht="15" x14ac:dyDescent="0.2">
      <c r="A38" s="11" t="s">
        <v>34</v>
      </c>
      <c r="B38" s="5">
        <v>11.32063783926368</v>
      </c>
    </row>
    <row r="39" spans="1:6" ht="15" x14ac:dyDescent="0.2">
      <c r="A39" s="11" t="s">
        <v>35</v>
      </c>
      <c r="B39" s="5">
        <v>21.050799087971768</v>
      </c>
    </row>
    <row r="40" spans="1:6" ht="15" x14ac:dyDescent="0.2">
      <c r="A40" s="12" t="s">
        <v>36</v>
      </c>
      <c r="B40" s="5">
        <v>43.734198451428952</v>
      </c>
    </row>
    <row r="41" spans="1:6" ht="15" x14ac:dyDescent="0.2">
      <c r="A41" s="12" t="s">
        <v>37</v>
      </c>
      <c r="B41" s="5">
        <v>53.686815687638308</v>
      </c>
    </row>
    <row r="42" spans="1:6" ht="15" x14ac:dyDescent="0.2">
      <c r="A42" s="12" t="s">
        <v>38</v>
      </c>
      <c r="B42" s="5">
        <v>58.400902153887571</v>
      </c>
    </row>
    <row r="43" spans="1:6" ht="15" x14ac:dyDescent="0.2">
      <c r="A43" s="12" t="s">
        <v>39</v>
      </c>
      <c r="B43" s="5">
        <v>9.018857114112496</v>
      </c>
    </row>
    <row r="44" spans="1:6" ht="15" x14ac:dyDescent="0.2">
      <c r="A44" s="10" t="s">
        <v>40</v>
      </c>
      <c r="B44" s="3">
        <v>35.442566821609226</v>
      </c>
    </row>
    <row r="45" spans="1:6" ht="15" x14ac:dyDescent="0.2">
      <c r="A45" s="11" t="s">
        <v>41</v>
      </c>
      <c r="B45" s="5">
        <v>4.6312132626744313</v>
      </c>
    </row>
    <row r="46" spans="1:6" ht="15" x14ac:dyDescent="0.2">
      <c r="A46" s="10" t="s">
        <v>42</v>
      </c>
      <c r="B46" s="3">
        <v>47.373141650637606</v>
      </c>
    </row>
    <row r="47" spans="1:6" ht="15" x14ac:dyDescent="0.2">
      <c r="A47" s="4" t="s">
        <v>46</v>
      </c>
      <c r="B47" s="5">
        <v>20.502934757710754</v>
      </c>
    </row>
    <row r="48" spans="1:6" ht="15" x14ac:dyDescent="0.2">
      <c r="A48" s="13" t="s">
        <v>47</v>
      </c>
      <c r="B48" s="5">
        <v>28.77881895578308</v>
      </c>
    </row>
    <row r="49" spans="1:2" ht="15" x14ac:dyDescent="0.2">
      <c r="A49" s="4" t="s">
        <v>48</v>
      </c>
      <c r="B49" s="5">
        <v>20.146000131887295</v>
      </c>
    </row>
    <row r="50" spans="1:2" ht="15" x14ac:dyDescent="0.2">
      <c r="A50" s="4" t="s">
        <v>49</v>
      </c>
      <c r="B50" s="5">
        <v>8.9411930078727639</v>
      </c>
    </row>
    <row r="51" spans="1:2" ht="15" x14ac:dyDescent="0.2">
      <c r="A51" s="14" t="s">
        <v>50</v>
      </c>
      <c r="B51" s="6">
        <v>19.298791442551003</v>
      </c>
    </row>
  </sheetData>
  <phoneticPr fontId="8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18" sqref="F18"/>
    </sheetView>
  </sheetViews>
  <sheetFormatPr baseColWidth="10" defaultColWidth="11.42578125" defaultRowHeight="12.75" x14ac:dyDescent="0.2"/>
  <sheetData>
    <row r="1" spans="1:4" x14ac:dyDescent="0.2">
      <c r="A1" s="15"/>
      <c r="B1" s="15" t="s">
        <v>51</v>
      </c>
      <c r="C1" s="16" t="s">
        <v>52</v>
      </c>
      <c r="D1" s="16" t="s">
        <v>53</v>
      </c>
    </row>
    <row r="2" spans="1:4" x14ac:dyDescent="0.2">
      <c r="A2" s="15" t="s">
        <v>65</v>
      </c>
      <c r="B2" s="15">
        <v>2</v>
      </c>
      <c r="C2" s="17">
        <v>9.0399999999999991</v>
      </c>
      <c r="D2" s="18">
        <v>3.7900000000000003E-2</v>
      </c>
    </row>
    <row r="3" spans="1:4" x14ac:dyDescent="0.2">
      <c r="A3" s="15" t="s">
        <v>64</v>
      </c>
      <c r="B3" s="15">
        <v>0</v>
      </c>
      <c r="C3" s="17">
        <v>12.49</v>
      </c>
      <c r="D3" s="18">
        <v>4.3099999999999999E-2</v>
      </c>
    </row>
    <row r="4" spans="1:4" x14ac:dyDescent="0.2">
      <c r="A4" s="15" t="s">
        <v>66</v>
      </c>
      <c r="B4" s="15">
        <v>0</v>
      </c>
      <c r="C4" s="17">
        <v>8.14</v>
      </c>
      <c r="D4" s="18">
        <v>4.0599999999999997E-2</v>
      </c>
    </row>
    <row r="5" spans="1:4" x14ac:dyDescent="0.2">
      <c r="A5" s="15" t="s">
        <v>73</v>
      </c>
      <c r="B5" s="15">
        <v>0</v>
      </c>
      <c r="C5" s="17">
        <v>23.64</v>
      </c>
      <c r="D5" s="18">
        <v>5.1400000000000001E-2</v>
      </c>
    </row>
    <row r="6" spans="1:4" x14ac:dyDescent="0.2">
      <c r="A6" s="15" t="s">
        <v>54</v>
      </c>
      <c r="B6" s="15">
        <v>0</v>
      </c>
      <c r="C6" s="17">
        <v>13.3</v>
      </c>
      <c r="D6" s="18">
        <v>5.9799999999999999E-2</v>
      </c>
    </row>
    <row r="7" spans="1:4" x14ac:dyDescent="0.2">
      <c r="A7" s="15" t="s">
        <v>55</v>
      </c>
      <c r="B7" s="15">
        <v>0</v>
      </c>
      <c r="C7" s="17">
        <v>12.6</v>
      </c>
      <c r="D7" s="18">
        <v>6.2799999999999995E-2</v>
      </c>
    </row>
    <row r="8" spans="1:4" x14ac:dyDescent="0.2">
      <c r="A8" s="15" t="s">
        <v>56</v>
      </c>
      <c r="B8" s="15">
        <v>0</v>
      </c>
      <c r="C8" s="17">
        <v>19.739999999999998</v>
      </c>
      <c r="D8" s="18">
        <v>6.7100000000000007E-2</v>
      </c>
    </row>
    <row r="9" spans="1:4" x14ac:dyDescent="0.2">
      <c r="A9" s="15" t="s">
        <v>57</v>
      </c>
      <c r="B9" s="15">
        <v>0</v>
      </c>
      <c r="C9" s="17">
        <v>22.18</v>
      </c>
      <c r="D9" s="18">
        <v>6.1600000000000002E-2</v>
      </c>
    </row>
    <row r="10" spans="1:4" x14ac:dyDescent="0.2">
      <c r="A10" s="15" t="s">
        <v>58</v>
      </c>
      <c r="B10" s="15">
        <v>0</v>
      </c>
      <c r="C10" s="17">
        <v>16.38</v>
      </c>
      <c r="D10" s="18">
        <v>6.5299999999999997E-2</v>
      </c>
    </row>
    <row r="11" spans="1:4" x14ac:dyDescent="0.2">
      <c r="A11" s="15" t="s">
        <v>59</v>
      </c>
      <c r="B11" s="15">
        <v>0</v>
      </c>
      <c r="C11" s="17">
        <v>94.77</v>
      </c>
      <c r="D11" s="18">
        <v>3.3000000000000002E-2</v>
      </c>
    </row>
    <row r="12" spans="1:4" x14ac:dyDescent="0.2">
      <c r="A12" s="15" t="s">
        <v>60</v>
      </c>
      <c r="B12" s="15">
        <v>0</v>
      </c>
      <c r="C12" s="17">
        <v>6.79</v>
      </c>
      <c r="D12" s="18">
        <v>4.5400000000000003E-2</v>
      </c>
    </row>
    <row r="13" spans="1:4" x14ac:dyDescent="0.2">
      <c r="A13" s="15" t="s">
        <v>61</v>
      </c>
      <c r="B13" s="15">
        <v>0</v>
      </c>
      <c r="C13" s="17">
        <v>19.79</v>
      </c>
      <c r="D13" s="18">
        <v>5.5399999999999998E-2</v>
      </c>
    </row>
    <row r="14" spans="1:4" x14ac:dyDescent="0.2">
      <c r="A14" s="15" t="s">
        <v>62</v>
      </c>
      <c r="B14" s="15">
        <v>0</v>
      </c>
      <c r="C14" s="17">
        <v>13.91</v>
      </c>
      <c r="D14" s="18">
        <v>3.8100000000000002E-2</v>
      </c>
    </row>
    <row r="15" spans="1:4" x14ac:dyDescent="0.2">
      <c r="A15" s="15" t="s">
        <v>63</v>
      </c>
      <c r="B15" s="15">
        <v>0</v>
      </c>
      <c r="C15" s="17">
        <v>3.58</v>
      </c>
      <c r="D15" s="18">
        <v>6.6500000000000004E-2</v>
      </c>
    </row>
    <row r="16" spans="1:4" x14ac:dyDescent="0.2">
      <c r="A16" s="15" t="s">
        <v>67</v>
      </c>
      <c r="B16" s="15">
        <v>0</v>
      </c>
      <c r="C16" s="17">
        <v>25.99</v>
      </c>
      <c r="D16" s="18">
        <v>4.0599999999999997E-2</v>
      </c>
    </row>
    <row r="17" spans="1:4" x14ac:dyDescent="0.2">
      <c r="A17" s="15" t="s">
        <v>68</v>
      </c>
      <c r="B17" s="15">
        <v>0</v>
      </c>
      <c r="C17" s="17">
        <v>22.3</v>
      </c>
      <c r="D17" s="18">
        <v>7.3099999999999998E-2</v>
      </c>
    </row>
    <row r="18" spans="1:4" x14ac:dyDescent="0.2">
      <c r="A18" s="15" t="s">
        <v>69</v>
      </c>
      <c r="B18" s="15">
        <v>0</v>
      </c>
      <c r="C18" s="17">
        <v>10.4</v>
      </c>
      <c r="D18" s="18">
        <v>9.1200000000000003E-2</v>
      </c>
    </row>
    <row r="19" spans="1:4" x14ac:dyDescent="0.2">
      <c r="A19" s="19" t="s">
        <v>70</v>
      </c>
      <c r="B19" s="19">
        <v>0</v>
      </c>
      <c r="C19" s="20">
        <v>17.260000000000002</v>
      </c>
      <c r="D19" s="21">
        <v>6.2300000000000001E-2</v>
      </c>
    </row>
    <row r="20" spans="1:4" x14ac:dyDescent="0.2">
      <c r="A20" s="15" t="s">
        <v>71</v>
      </c>
      <c r="B20" s="15">
        <v>0</v>
      </c>
      <c r="C20" s="17">
        <v>21.03</v>
      </c>
      <c r="D20" s="18">
        <v>5.2499999999999998E-2</v>
      </c>
    </row>
    <row r="21" spans="1:4" x14ac:dyDescent="0.2">
      <c r="A21" s="15" t="s">
        <v>72</v>
      </c>
      <c r="B21" s="15">
        <v>0</v>
      </c>
      <c r="C21" s="17">
        <v>20.66</v>
      </c>
      <c r="D21" s="18">
        <v>5.6300000000000003E-2</v>
      </c>
    </row>
    <row r="22" spans="1:4" x14ac:dyDescent="0.2">
      <c r="A22" s="15" t="s">
        <v>74</v>
      </c>
      <c r="B22" s="15"/>
      <c r="C22" s="17">
        <v>37.93</v>
      </c>
      <c r="D22" s="18">
        <v>3.9100000000000003E-2</v>
      </c>
    </row>
    <row r="23" spans="1:4" x14ac:dyDescent="0.2">
      <c r="A23" s="22" t="s">
        <v>75</v>
      </c>
      <c r="B23" s="23"/>
      <c r="C23" s="24">
        <v>10.08</v>
      </c>
      <c r="D23" s="25">
        <v>7.8899999999999998E-2</v>
      </c>
    </row>
  </sheetData>
  <phoneticPr fontId="8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Calcul CCOP</vt:lpstr>
      <vt:lpstr>Catégories</vt:lpstr>
      <vt:lpstr>Services</vt:lpstr>
      <vt:lpstr>CFH</vt:lpstr>
      <vt:lpstr>GRADES</vt:lpstr>
      <vt:lpstr>PERSONNES</vt:lpstr>
      <vt:lpstr>SERVICES</vt:lpstr>
      <vt:lpstr>TAUXCAT</vt:lpstr>
      <vt:lpstr>TAUXMAT</vt:lpstr>
      <vt:lpstr>TFV</vt:lpstr>
    </vt:vector>
  </TitlesOfParts>
  <Company>IFN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pdumoulin</dc:creator>
  <cp:lastModifiedBy>Sylvain Galopin</cp:lastModifiedBy>
  <dcterms:created xsi:type="dcterms:W3CDTF">2014-02-10T12:51:12Z</dcterms:created>
  <dcterms:modified xsi:type="dcterms:W3CDTF">2014-02-17T11:10:47Z</dcterms:modified>
</cp:coreProperties>
</file>