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yan Bello\Downloads\DASHBOARD WIREFRAME\"/>
    </mc:Choice>
  </mc:AlternateContent>
  <xr:revisionPtr revIDLastSave="0" documentId="13_ncr:1_{A2E15EFE-0F68-40F2-B820-657ADB259745}" xr6:coauthVersionLast="47" xr6:coauthVersionMax="47" xr10:uidLastSave="{00000000-0000-0000-0000-000000000000}"/>
  <bookViews>
    <workbookView xWindow="-96" yWindow="-96" windowWidth="23232" windowHeight="12432" xr2:uid="{7FC42A78-4B46-4A92-8B6D-88BEED925845}"/>
  </bookViews>
  <sheets>
    <sheet name="TX_ML" sheetId="1" r:id="rId1"/>
    <sheet name="TX PVLS" sheetId="6" r:id="rId2"/>
    <sheet name="TX_CURR" sheetId="3" r:id="rId3"/>
    <sheet name="TX_CURR1" sheetId="4" r:id="rId4"/>
    <sheet name="TX_CURR2" sheetId="5" r:id="rId5"/>
    <sheet name="TX NEW" sheetId="7" r:id="rId6"/>
  </sheets>
  <externalReferences>
    <externalReference r:id="rId7"/>
  </externalReferences>
  <definedNames>
    <definedName name="_xlnm._FilterDatabase" localSheetId="0" hidden="1">TX_ML!$B$29:$F$29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AM2" i="5"/>
  <c r="AV2" i="5"/>
  <c r="AW2" i="5"/>
  <c r="AX2" i="5"/>
  <c r="BB2" i="5"/>
  <c r="BC2" i="5"/>
  <c r="BD2" i="5"/>
  <c r="C3" i="5"/>
  <c r="AM3" i="5"/>
  <c r="AV3" i="5"/>
  <c r="AW3" i="5"/>
  <c r="AX3" i="5"/>
  <c r="BB3" i="5"/>
  <c r="BC3" i="5"/>
  <c r="BD3" i="5"/>
  <c r="B4" i="5"/>
  <c r="AM4" i="5"/>
  <c r="AV4" i="5"/>
  <c r="AW4" i="5"/>
  <c r="AX4" i="5"/>
  <c r="BB4" i="5"/>
  <c r="BC4" i="5"/>
  <c r="BD4" i="5"/>
  <c r="AM5" i="5"/>
  <c r="AV5" i="5"/>
  <c r="AW5" i="5"/>
  <c r="AX5" i="5"/>
  <c r="BB5" i="5"/>
  <c r="BC5" i="5"/>
  <c r="BD5" i="5"/>
  <c r="AM6" i="5"/>
  <c r="AV6" i="5"/>
  <c r="AW6" i="5"/>
  <c r="AX6" i="5"/>
  <c r="BB6" i="5"/>
  <c r="BC6" i="5"/>
  <c r="BD6" i="5"/>
  <c r="U7" i="5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M11" i="5"/>
  <c r="AN11" i="5"/>
  <c r="AO11" i="5"/>
  <c r="AT11" i="5"/>
  <c r="AU11" i="5"/>
  <c r="AV11" i="5"/>
  <c r="AW11" i="5"/>
  <c r="AM12" i="5"/>
  <c r="AN12" i="5"/>
  <c r="AO12" i="5"/>
  <c r="AT12" i="5"/>
  <c r="AU12" i="5"/>
  <c r="AV12" i="5"/>
  <c r="AW12" i="5"/>
  <c r="AM13" i="5"/>
  <c r="AN13" i="5"/>
  <c r="AO13" i="5"/>
  <c r="AT13" i="5"/>
  <c r="AU13" i="5"/>
  <c r="AV13" i="5"/>
  <c r="AW13" i="5"/>
  <c r="AM14" i="5"/>
  <c r="AN14" i="5"/>
  <c r="AO14" i="5"/>
  <c r="AI15" i="5"/>
  <c r="AJ15" i="5"/>
  <c r="AK15" i="5"/>
  <c r="AM15" i="5"/>
  <c r="AN15" i="5"/>
  <c r="AO15" i="5"/>
  <c r="F9" i="4"/>
  <c r="G9" i="4"/>
  <c r="H9" i="4"/>
  <c r="I9" i="4"/>
  <c r="J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tc={F1BBC7D3-C25E-49D5-82DF-1AD427936FB6}</author>
  </authors>
  <commentList>
    <comment ref="P28" authorId="0" shapeId="0" xr:uid="{F1BBC7D3-C25E-49D5-82DF-1AD427936FB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Number filter</t>
        </r>
      </text>
    </comment>
  </commentList>
</comments>
</file>

<file path=xl/sharedStrings.xml><?xml version="1.0" encoding="utf-8"?>
<sst xmlns="http://schemas.openxmlformats.org/spreadsheetml/2006/main" count="351" uniqueCount="162">
  <si>
    <t>STATE</t>
  </si>
  <si>
    <t>LGA</t>
  </si>
  <si>
    <t>FACILITY</t>
  </si>
  <si>
    <t>AGE GROUP</t>
  </si>
  <si>
    <t>Best Performing Facilities</t>
  </si>
  <si>
    <t>Display</t>
  </si>
  <si>
    <t>rows</t>
  </si>
  <si>
    <t>Worst Performing Facilities</t>
  </si>
  <si>
    <t xml:space="preserve">Filter by %IIT </t>
  </si>
  <si>
    <t>&lt; 2%</t>
  </si>
  <si>
    <t>State</t>
  </si>
  <si>
    <t>Facility</t>
  </si>
  <si>
    <t>TX_CURR</t>
  </si>
  <si>
    <t>% IIT</t>
  </si>
  <si>
    <t>FCT</t>
  </si>
  <si>
    <t>Gwagwalada</t>
  </si>
  <si>
    <t>Gwagwalada KP One Stop Shop</t>
  </si>
  <si>
    <t>AMAC</t>
  </si>
  <si>
    <t>Karshi General Hospital</t>
  </si>
  <si>
    <t>Gwarimpa General Hospital</t>
  </si>
  <si>
    <t>Nasarawa</t>
  </si>
  <si>
    <t>Doma</t>
  </si>
  <si>
    <t>Idadu Primary Health Center</t>
  </si>
  <si>
    <t>Katsina</t>
  </si>
  <si>
    <t>Funtua</t>
  </si>
  <si>
    <t>Funtua General Hospital</t>
  </si>
  <si>
    <t>Mani</t>
  </si>
  <si>
    <t>Mani General Hospital</t>
  </si>
  <si>
    <t>Rivers</t>
  </si>
  <si>
    <t>Tai</t>
  </si>
  <si>
    <t>Kpite Model Primary Health Centre</t>
  </si>
  <si>
    <t>Eleme</t>
  </si>
  <si>
    <t>Nchia Health Centre</t>
  </si>
  <si>
    <t>Daura</t>
  </si>
  <si>
    <t>kt Daura General Hospital</t>
  </si>
  <si>
    <t>Bwari</t>
  </si>
  <si>
    <t>Dei Dei Comprehensive Health Center</t>
  </si>
  <si>
    <t>Chart</t>
  </si>
  <si>
    <t>Link</t>
  </si>
  <si>
    <t xml:space="preserve">Note </t>
  </si>
  <si>
    <t>Semi circular donut</t>
  </si>
  <si>
    <t>https://www.highcharts.com/demo/pie-semi-circle</t>
  </si>
  <si>
    <t>Waterfall</t>
  </si>
  <si>
    <t>https://www.highcharts.com/demo/waterfall</t>
  </si>
  <si>
    <t>Wrap horizontal axis title and keep it horizontal</t>
  </si>
  <si>
    <t>% IIT Trend</t>
  </si>
  <si>
    <t>Include a target line at 2%</t>
  </si>
  <si>
    <t>TX_ML Population Pyramid</t>
  </si>
  <si>
    <t>Do not include grid lines</t>
  </si>
  <si>
    <t>Filters</t>
  </si>
  <si>
    <t>Age Group</t>
  </si>
  <si>
    <t>Child</t>
  </si>
  <si>
    <t>Adolescent</t>
  </si>
  <si>
    <t>Adult</t>
  </si>
  <si>
    <t>Organization&gt; States &gt; LGAs &gt; Facilities</t>
  </si>
  <si>
    <t xml:space="preserve">Location Chart should drill down from </t>
  </si>
  <si>
    <t>TX_Curr Q3</t>
  </si>
  <si>
    <t>IHVN</t>
  </si>
  <si>
    <t>%TLD Optimization</t>
  </si>
  <si>
    <t>TLD</t>
  </si>
  <si>
    <t>Not on TLD (TLD Eligible)</t>
  </si>
  <si>
    <t>No regimen documented</t>
  </si>
  <si>
    <t>TX_Curr</t>
  </si>
  <si>
    <t>15+ years</t>
  </si>
  <si>
    <t>April</t>
  </si>
  <si>
    <t>IHVN TX_Curr</t>
  </si>
  <si>
    <t>Total</t>
  </si>
  <si>
    <t>MMD3</t>
  </si>
  <si>
    <t>50+</t>
  </si>
  <si>
    <t>MMD2</t>
  </si>
  <si>
    <t>45-49</t>
  </si>
  <si>
    <t>MMD1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</si>
  <si>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</si>
  <si>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</si>
  <si>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</si>
  <si>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</si>
  <si>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</si>
  <si>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</si>
  <si>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</si>
  <si>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</si>
  <si>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</si>
  <si>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</si>
  <si>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</si>
  <si>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</si>
  <si>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States</t>
  </si>
  <si>
    <t>40-44</t>
  </si>
  <si>
    <t>TX-Curr</t>
  </si>
  <si>
    <t>TX_NEW_Q3</t>
  </si>
  <si>
    <t>Net_New Q3-Q2</t>
  </si>
  <si>
    <t>35-39</t>
  </si>
  <si>
    <t>Mch</t>
  </si>
  <si>
    <t>Months</t>
  </si>
  <si>
    <t>MonthlyTarget</t>
  </si>
  <si>
    <t>30-34</t>
  </si>
  <si>
    <t>Baseline</t>
  </si>
  <si>
    <t>25-29</t>
  </si>
  <si>
    <t xml:space="preserve">Net-New needed </t>
  </si>
  <si>
    <t>20-24</t>
  </si>
  <si>
    <t>Grand Total</t>
  </si>
  <si>
    <t>15-19</t>
  </si>
  <si>
    <t>Female</t>
  </si>
  <si>
    <t>&lt;1</t>
  </si>
  <si>
    <t>Male</t>
  </si>
  <si>
    <t>Sum of NDR_TX_NEW_Q3</t>
  </si>
  <si>
    <t>Net_New Q3</t>
  </si>
  <si>
    <t>Net_New Q2</t>
  </si>
  <si>
    <t>Row Labels</t>
  </si>
  <si>
    <t>PHIV</t>
  </si>
  <si>
    <t>Treatment Current</t>
  </si>
  <si>
    <t>Treatment Current by Age groups</t>
  </si>
  <si>
    <t>Age Groups</t>
  </si>
  <si>
    <t>Sex</t>
  </si>
  <si>
    <t>TOTAL</t>
  </si>
  <si>
    <t>Dutsenma General Hospital</t>
  </si>
  <si>
    <t>Danmusa General Hospital</t>
  </si>
  <si>
    <t>Rimi General Hospital</t>
  </si>
  <si>
    <t>Malumfashi General Hospital</t>
  </si>
  <si>
    <t>Daura General Hospital</t>
  </si>
  <si>
    <t>Musawa General Hospital</t>
  </si>
  <si>
    <t>Malumfashi Maternal and Child Health Clinic</t>
  </si>
  <si>
    <t>Katsina General Hospital</t>
  </si>
  <si>
    <t>Kankia General Hospital</t>
  </si>
  <si>
    <t>Kankara General Hospital</t>
  </si>
  <si>
    <t>Jibia General Hospital</t>
  </si>
  <si>
    <t>Ingawa General Hospital</t>
  </si>
  <si>
    <t>Federal Medical Center - Katsina</t>
  </si>
  <si>
    <t>Baure General Hospital</t>
  </si>
  <si>
    <t>Batsari General Hospital</t>
  </si>
  <si>
    <t>Alheri Clinic</t>
  </si>
  <si>
    <t>Abdull Jalil's (A.J.S.) Out Patient Clinic</t>
  </si>
  <si>
    <t>TLD Coverage (%)</t>
  </si>
  <si>
    <t>Active on TLD</t>
  </si>
  <si>
    <t>Eligible for TLD</t>
  </si>
  <si>
    <t>VL Suppression (%)</t>
  </si>
  <si>
    <t>No. VL Suppressed</t>
  </si>
  <si>
    <t xml:space="preserve">VL eligible  samples not yet taken </t>
  </si>
  <si>
    <t xml:space="preserve">VL eligible sample collected but awaiting results </t>
  </si>
  <si>
    <t>Sample collection effort (b/a)*100</t>
  </si>
  <si>
    <t>VL Coverage (%)     (c/a)*100</t>
  </si>
  <si>
    <t>VL results received and entered into patients folders/EMR (c )</t>
  </si>
  <si>
    <t>VL sample taken and sent to PCR Lab (b)</t>
  </si>
  <si>
    <t>VL Eligible FY22 Q3 (a)</t>
  </si>
  <si>
    <t xml:space="preserve">Name of Health facility 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</si>
  <si>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</si>
  <si>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</si>
  <si>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</si>
  <si>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</si>
  <si>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</si>
  <si>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</si>
  <si>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</si>
  <si>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</si>
  <si>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</si>
  <si>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</si>
  <si>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</si>
  <si>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</si>
  <si>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 xml:space="preserve">Rivers </t>
  </si>
  <si>
    <t>ART INITIATION TREND</t>
  </si>
  <si>
    <t>LOCATION</t>
  </si>
  <si>
    <t xml:space="preserve">Male </t>
  </si>
  <si>
    <t xml:space="preserve">STATES          4 </t>
  </si>
  <si>
    <t>FACILITIES      47</t>
  </si>
  <si>
    <t>PATIENTS             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</si>
</sst>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"/>
    <numFmt numFmtId="165" formatCode="0.0%"/>
    <numFmt numFmtId="166" formatCode="_(* #,##0.00_);_(* \(#,##0.00\);_(* &quot;-&quot;??_);_(@_)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99">
    <xf numFmtId="0" fontId="0" fillId="0" borderId="0" xfId="0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3" xfId="1" applyNumberFormat="1" applyFont="1" applyFill="1" applyBorder="1" applyAlignment="1">
      <alignment horizontal="left"/>
    </xf>
    <xf numFmtId="0" fontId="2" fillId="0" borderId="4" xfId="0" applyFont="1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4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0" xfId="0" applyNumberFormat="1"/>
    <xf numFmtId="0" fontId="0" fillId="0" borderId="13" xfId="0" applyBorder="1"/>
    <xf numFmtId="9" fontId="0" fillId="0" borderId="8" xfId="0" applyNumberFormat="1" applyBorder="1"/>
    <xf numFmtId="0" fontId="0" fillId="0" borderId="14" xfId="0" applyBorder="1"/>
    <xf numFmtId="0" fontId="5" fillId="0" borderId="15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167" fontId="0" fillId="3" borderId="0" xfId="2" applyNumberFormat="1" applyFont="1" applyFill="1"/>
    <xf numFmtId="0" fontId="0" fillId="3" borderId="0" xfId="0" applyFill="1"/>
    <xf numFmtId="167" fontId="0" fillId="0" borderId="0" xfId="2" applyNumberFormat="1" applyFont="1" applyFill="1"/>
    <xf numFmtId="1" fontId="0" fillId="4" borderId="0" xfId="0" applyNumberFormat="1" applyFill="1"/>
    <xf numFmtId="167" fontId="0" fillId="4" borderId="0" xfId="2" applyNumberFormat="1" applyFont="1" applyFill="1"/>
    <xf numFmtId="167" fontId="0" fillId="0" borderId="0" xfId="2" applyNumberFormat="1" applyFont="1"/>
    <xf numFmtId="0" fontId="0" fillId="4" borderId="0" xfId="0" applyFill="1"/>
    <xf numFmtId="1" fontId="0" fillId="0" borderId="0" xfId="0" applyNumberFormat="1"/>
    <xf numFmtId="0" fontId="0" fillId="0" borderId="0" xfId="0" applyAlignment="1">
      <alignment wrapText="1"/>
    </xf>
    <xf numFmtId="167" fontId="6" fillId="0" borderId="4" xfId="2" applyNumberFormat="1" applyFont="1" applyBorder="1"/>
    <xf numFmtId="16" fontId="0" fillId="0" borderId="0" xfId="0" applyNumberFormat="1"/>
    <xf numFmtId="9" fontId="0" fillId="0" borderId="0" xfId="1" applyFont="1"/>
    <xf numFmtId="3" fontId="0" fillId="0" borderId="0" xfId="0" applyNumberFormat="1"/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6" fillId="0" borderId="0" xfId="0" applyFont="1" applyAlignment="1">
      <alignment wrapText="1"/>
    </xf>
    <xf numFmtId="167" fontId="0" fillId="0" borderId="0" xfId="2" applyNumberFormat="1" applyFont="1" applyAlignment="1">
      <alignment wrapText="1"/>
    </xf>
    <xf numFmtId="9" fontId="7" fillId="5" borderId="18" xfId="0" applyNumberFormat="1" applyFont="1" applyFill="1" applyBorder="1" applyAlignment="1">
      <alignment horizontal="center" wrapText="1" readingOrder="1"/>
    </xf>
    <xf numFmtId="0" fontId="8" fillId="5" borderId="19" xfId="0" applyFont="1" applyFill="1" applyBorder="1" applyAlignment="1">
      <alignment horizontal="center" wrapText="1" readingOrder="1"/>
    </xf>
    <xf numFmtId="9" fontId="8" fillId="5" borderId="19" xfId="0" applyNumberFormat="1" applyFont="1" applyFill="1" applyBorder="1" applyAlignment="1">
      <alignment horizontal="center" wrapText="1" readingOrder="1"/>
    </xf>
    <xf numFmtId="0" fontId="8" fillId="5" borderId="20" xfId="0" applyFont="1" applyFill="1" applyBorder="1" applyAlignment="1">
      <alignment horizontal="center" wrapText="1" readingOrder="1"/>
    </xf>
    <xf numFmtId="0" fontId="8" fillId="5" borderId="21" xfId="0" applyFont="1" applyFill="1" applyBorder="1" applyAlignment="1">
      <alignment horizontal="center" wrapText="1" readingOrder="1"/>
    </xf>
    <xf numFmtId="9" fontId="9" fillId="5" borderId="21" xfId="0" applyNumberFormat="1" applyFont="1" applyFill="1" applyBorder="1" applyAlignment="1">
      <alignment horizontal="center" wrapText="1" readingOrder="1"/>
    </xf>
    <xf numFmtId="9" fontId="8" fillId="5" borderId="18" xfId="0" applyNumberFormat="1" applyFont="1" applyFill="1" applyBorder="1" applyAlignment="1">
      <alignment horizontal="center" wrapText="1" readingOrder="1"/>
    </xf>
    <xf numFmtId="9" fontId="7" fillId="0" borderId="22" xfId="0" applyNumberFormat="1" applyFont="1" applyBorder="1" applyAlignment="1">
      <alignment horizontal="center" wrapText="1" readingOrder="1"/>
    </xf>
    <xf numFmtId="0" fontId="7" fillId="0" borderId="22" xfId="0" applyFont="1" applyBorder="1" applyAlignment="1">
      <alignment horizontal="center" wrapText="1" readingOrder="1"/>
    </xf>
    <xf numFmtId="9" fontId="7" fillId="6" borderId="22" xfId="0" applyNumberFormat="1" applyFont="1" applyFill="1" applyBorder="1" applyAlignment="1">
      <alignment horizontal="center" wrapText="1" readingOrder="1"/>
    </xf>
    <xf numFmtId="0" fontId="7" fillId="6" borderId="22" xfId="0" applyFont="1" applyFill="1" applyBorder="1" applyAlignment="1">
      <alignment horizontal="center" wrapText="1" readingOrder="1"/>
    </xf>
    <xf numFmtId="9" fontId="10" fillId="6" borderId="22" xfId="0" applyNumberFormat="1" applyFont="1" applyFill="1" applyBorder="1" applyAlignment="1">
      <alignment horizontal="center" wrapText="1" readingOrder="1"/>
    </xf>
    <xf numFmtId="0" fontId="10" fillId="6" borderId="22" xfId="0" applyFont="1" applyFill="1" applyBorder="1" applyAlignment="1">
      <alignment horizontal="center" wrapText="1" readingOrder="1"/>
    </xf>
    <xf numFmtId="9" fontId="7" fillId="0" borderId="23" xfId="0" applyNumberFormat="1" applyFont="1" applyBorder="1" applyAlignment="1">
      <alignment horizontal="center" wrapText="1" readingOrder="1"/>
    </xf>
    <xf numFmtId="0" fontId="7" fillId="0" borderId="23" xfId="0" applyFont="1" applyBorder="1" applyAlignment="1">
      <alignment horizontal="center" wrapText="1" readingOrder="1"/>
    </xf>
    <xf numFmtId="9" fontId="7" fillId="6" borderId="23" xfId="0" applyNumberFormat="1" applyFont="1" applyFill="1" applyBorder="1" applyAlignment="1">
      <alignment horizontal="center" wrapText="1" readingOrder="1"/>
    </xf>
    <xf numFmtId="0" fontId="7" fillId="6" borderId="23" xfId="0" applyFont="1" applyFill="1" applyBorder="1" applyAlignment="1">
      <alignment horizontal="center" wrapText="1" readingOrder="1"/>
    </xf>
    <xf numFmtId="9" fontId="10" fillId="6" borderId="23" xfId="0" applyNumberFormat="1" applyFont="1" applyFill="1" applyBorder="1" applyAlignment="1">
      <alignment horizontal="center" wrapText="1" readingOrder="1"/>
    </xf>
    <xf numFmtId="0" fontId="10" fillId="6" borderId="23" xfId="0" applyFont="1" applyFill="1" applyBorder="1" applyAlignment="1">
      <alignment horizontal="center" wrapText="1" readingOrder="1"/>
    </xf>
    <xf numFmtId="0" fontId="7" fillId="6" borderId="23" xfId="0" applyFont="1" applyFill="1" applyBorder="1" applyAlignment="1">
      <alignment horizontal="center" vertical="top" wrapText="1" readingOrder="1"/>
    </xf>
    <xf numFmtId="9" fontId="7" fillId="0" borderId="24" xfId="0" applyNumberFormat="1" applyFont="1" applyBorder="1" applyAlignment="1">
      <alignment horizontal="center" wrapText="1" readingOrder="1"/>
    </xf>
    <xf numFmtId="0" fontId="7" fillId="0" borderId="24" xfId="0" applyFont="1" applyBorder="1" applyAlignment="1">
      <alignment horizontal="center" wrapText="1" readingOrder="1"/>
    </xf>
    <xf numFmtId="9" fontId="7" fillId="6" borderId="24" xfId="0" applyNumberFormat="1" applyFont="1" applyFill="1" applyBorder="1" applyAlignment="1">
      <alignment horizontal="center" wrapText="1" readingOrder="1"/>
    </xf>
    <xf numFmtId="0" fontId="7" fillId="6" borderId="24" xfId="0" applyFont="1" applyFill="1" applyBorder="1" applyAlignment="1">
      <alignment horizontal="center" wrapText="1" readingOrder="1"/>
    </xf>
    <xf numFmtId="9" fontId="10" fillId="6" borderId="24" xfId="0" applyNumberFormat="1" applyFont="1" applyFill="1" applyBorder="1" applyAlignment="1">
      <alignment horizontal="center" wrapText="1" readingOrder="1"/>
    </xf>
    <xf numFmtId="0" fontId="7" fillId="6" borderId="24" xfId="0" applyFont="1" applyFill="1" applyBorder="1" applyAlignment="1">
      <alignment horizontal="center" vertical="top" wrapText="1" readingOrder="1"/>
    </xf>
    <xf numFmtId="0" fontId="9" fillId="7" borderId="18" xfId="0" applyFont="1" applyFill="1" applyBorder="1" applyAlignment="1">
      <alignment horizontal="center" wrapText="1" readingOrder="1"/>
    </xf>
    <xf numFmtId="0" fontId="9" fillId="7" borderId="19" xfId="0" applyFont="1" applyFill="1" applyBorder="1" applyAlignment="1">
      <alignment horizontal="center" wrapText="1" readingOrder="1"/>
    </xf>
    <xf numFmtId="0" fontId="9" fillId="7" borderId="19" xfId="0" applyFont="1" applyFill="1" applyBorder="1" applyAlignment="1">
      <alignment horizontal="center" vertical="center" wrapText="1" readingOrder="1"/>
    </xf>
    <xf numFmtId="0" fontId="9" fillId="7" borderId="20" xfId="0" applyFont="1" applyFill="1" applyBorder="1" applyAlignment="1">
      <alignment horizontal="center" vertical="center" wrapText="1" readingOrder="1"/>
    </xf>
    <xf numFmtId="9" fontId="7" fillId="8" borderId="0" xfId="0" applyNumberFormat="1" applyFont="1" applyFill="1" applyAlignment="1">
      <alignment horizontal="center" wrapText="1" readingOrder="1"/>
    </xf>
    <xf numFmtId="0" fontId="8" fillId="8" borderId="0" xfId="0" applyFont="1" applyFill="1" applyAlignment="1">
      <alignment horizontal="center" wrapText="1" readingOrder="1"/>
    </xf>
    <xf numFmtId="9" fontId="8" fillId="8" borderId="0" xfId="0" applyNumberFormat="1" applyFont="1" applyFill="1" applyAlignment="1">
      <alignment horizontal="center" wrapText="1" readingOrder="1"/>
    </xf>
    <xf numFmtId="9" fontId="9" fillId="8" borderId="0" xfId="0" applyNumberFormat="1" applyFont="1" applyFill="1" applyAlignment="1">
      <alignment horizontal="center" wrapText="1" readingOrder="1"/>
    </xf>
    <xf numFmtId="0" fontId="7" fillId="8" borderId="0" xfId="0" applyFont="1" applyFill="1" applyAlignment="1">
      <alignment horizontal="center" wrapText="1" readingOrder="1"/>
    </xf>
    <xf numFmtId="9" fontId="10" fillId="8" borderId="0" xfId="0" applyNumberFormat="1" applyFont="1" applyFill="1" applyAlignment="1">
      <alignment horizontal="center" wrapText="1" readingOrder="1"/>
    </xf>
    <xf numFmtId="0" fontId="10" fillId="8" borderId="0" xfId="0" applyFont="1" applyFill="1" applyAlignment="1">
      <alignment horizontal="center" wrapText="1" readingOrder="1"/>
    </xf>
    <xf numFmtId="0" fontId="7" fillId="8" borderId="4" xfId="0" applyFont="1" applyFill="1" applyBorder="1" applyAlignment="1">
      <alignment horizontal="center" wrapText="1" readingOrder="1"/>
    </xf>
    <xf numFmtId="0" fontId="0" fillId="0" borderId="4" xfId="0" applyBorder="1" applyAlignment="1">
      <alignment horizontal="left"/>
    </xf>
    <xf numFmtId="0" fontId="7" fillId="8" borderId="4" xfId="0" applyFont="1" applyFill="1" applyBorder="1" applyAlignment="1">
      <alignment horizontal="center" vertical="top" wrapText="1" readingOrder="1"/>
    </xf>
    <xf numFmtId="0" fontId="10" fillId="8" borderId="4" xfId="0" applyFont="1" applyFill="1" applyBorder="1" applyAlignment="1">
      <alignment horizontal="center" wrapText="1" readingOrder="1"/>
    </xf>
    <xf numFmtId="9" fontId="7" fillId="8" borderId="4" xfId="0" applyNumberFormat="1" applyFont="1" applyFill="1" applyBorder="1" applyAlignment="1">
      <alignment horizontal="center" wrapText="1" readingOrder="1"/>
    </xf>
    <xf numFmtId="16" fontId="0" fillId="0" borderId="4" xfId="0" applyNumberFormat="1" applyBorder="1" applyAlignment="1">
      <alignment horizontal="left"/>
    </xf>
    <xf numFmtId="0" fontId="7" fillId="0" borderId="4" xfId="0" applyFont="1" applyBorder="1" applyAlignment="1">
      <alignment horizontal="left" wrapText="1"/>
    </xf>
    <xf numFmtId="0" fontId="7" fillId="8" borderId="0" xfId="0" applyFont="1" applyFill="1" applyAlignment="1">
      <alignment horizontal="center" vertical="top" wrapText="1" readingOrder="1"/>
    </xf>
    <xf numFmtId="0" fontId="9" fillId="8" borderId="0" xfId="0" applyFont="1" applyFill="1" applyAlignment="1">
      <alignment horizontal="center" wrapText="1" readingOrder="1"/>
    </xf>
    <xf numFmtId="0" fontId="9" fillId="8" borderId="0" xfId="0" applyFont="1" applyFill="1" applyAlignment="1">
      <alignment horizontal="center" vertical="center" wrapText="1" readingOrder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9" fillId="8" borderId="4" xfId="0" applyFont="1" applyFill="1" applyBorder="1" applyAlignment="1">
      <alignment horizontal="center" wrapText="1" readingOrder="1"/>
    </xf>
    <xf numFmtId="0" fontId="7" fillId="8" borderId="4" xfId="0" applyFont="1" applyFill="1" applyBorder="1" applyAlignment="1">
      <alignment horizontal="center" wrapText="1" readingOrder="1"/>
    </xf>
  </cellXfs>
  <cellStyles count="3">
    <cellStyle name="Comma 2" xfId="2" xr:uid="{4324DED7-7F7C-4492-B9EB-C9677A5605EC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TX_ML Cascade</a:t>
            </a:r>
            <a:endParaRPr lang="en-GB" sz="11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3.7877184076270304E-2"/>
          <c:y val="4.80307396733909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8091946325641"/>
          <c:y val="0.13869108172261785"/>
          <c:w val="0.82218423828708653"/>
          <c:h val="0.4176547234749267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D3-4F4C-8C55-F0F6FEC32C17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D3-4F4C-8C55-F0F6FEC32C17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D3-4F4C-8C55-F0F6FEC32C17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D3-4F4C-8C55-F0F6FEC32C17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D3-4F4C-8C55-F0F6FEC32C17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D3-4F4C-8C55-F0F6FEC32C17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D3-4F4C-8C55-F0F6FEC32C17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D3-4F4C-8C55-F0F6FEC32C17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D3-4F4C-8C55-F0F6FEC32C17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D3-4F4C-8C55-F0F6FEC32C17}"/>
              </c:ext>
            </c:extLst>
          </c:dPt>
          <c:dLbls>
            <c:dLbl>
              <c:idx val="0"/>
              <c:layout>
                <c:manualLayout>
                  <c:x val="4.4716632643141832E-3"/>
                  <c:y val="-0.200920103705246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D3-4F4C-8C55-F0F6FEC32C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D3-4F4C-8C55-F0F6FEC32C1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D3-4F4C-8C55-F0F6FEC32C17}"/>
                </c:ext>
              </c:extLst>
            </c:dLbl>
            <c:dLbl>
              <c:idx val="3"/>
              <c:layout>
                <c:manualLayout>
                  <c:x val="4.5724737082761778E-3"/>
                  <c:y val="-0.2037025763437759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D3-4F4C-8C55-F0F6FEC32C1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D3-4F4C-8C55-F0F6FEC32C1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D3-4F4C-8C55-F0F6FEC32C1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D3-4F4C-8C55-F0F6FEC32C1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D3-4F4C-8C55-F0F6FEC32C1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D3-4F4C-8C55-F0F6FEC32C17}"/>
                </c:ext>
              </c:extLst>
            </c:dLbl>
            <c:dLbl>
              <c:idx val="9"/>
              <c:layout>
                <c:manualLayout>
                  <c:x val="4.5724737082761778E-3"/>
                  <c:y val="-0.201280562208462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D3-4F4C-8C55-F0F6FEC32C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TX_CURR Q4 FY21</c:v>
              </c:pt>
              <c:pt idx="1">
                <c:v>TX_NEW Q1 FY22</c:v>
              </c:pt>
              <c:pt idx="2">
                <c:v>TX_RTT Q1 FY22</c:v>
              </c:pt>
              <c:pt idx="3">
                <c:v>Expected TX_CURR (Q1 FY22)</c:v>
              </c:pt>
              <c:pt idx="4">
                <c:v>Stopped (Q1)</c:v>
              </c:pt>
              <c:pt idx="5">
                <c:v>Transferred Out (Q1)</c:v>
              </c:pt>
              <c:pt idx="6">
                <c:v>Dead (Q1)</c:v>
              </c:pt>
              <c:pt idx="7">
                <c:v>IIT &lt;3 month (Q1)</c:v>
              </c:pt>
              <c:pt idx="8">
                <c:v>IIT 3+ month (Q1)</c:v>
              </c:pt>
              <c:pt idx="9">
                <c:v>TX_CURR Q1 FY22</c:v>
              </c:pt>
            </c:strLit>
          </c:cat>
          <c:val>
            <c:numLit>
              <c:formatCode>General</c:formatCode>
              <c:ptCount val="10"/>
              <c:pt idx="0">
                <c:v>340127</c:v>
              </c:pt>
              <c:pt idx="1">
                <c:v>340127</c:v>
              </c:pt>
              <c:pt idx="2">
                <c:v>354635</c:v>
              </c:pt>
              <c:pt idx="3">
                <c:v>356781</c:v>
              </c:pt>
              <c:pt idx="4">
                <c:v>356778</c:v>
              </c:pt>
              <c:pt idx="5">
                <c:v>355838</c:v>
              </c:pt>
              <c:pt idx="6">
                <c:v>355329</c:v>
              </c:pt>
              <c:pt idx="7">
                <c:v>355313</c:v>
              </c:pt>
              <c:pt idx="8">
                <c:v>349403</c:v>
              </c:pt>
              <c:pt idx="9">
                <c:v>350908</c:v>
              </c:pt>
            </c:numLit>
          </c:val>
          <c:extLst>
            <c:ext xmlns:c16="http://schemas.microsoft.com/office/drawing/2014/chart" uri="{C3380CC4-5D6E-409C-BE32-E72D297353CC}">
              <c16:uniqueId val="{00000014-74D3-4F4C-8C55-F0F6FEC32C17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D3-4F4C-8C55-F0F6FEC32C1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D3-4F4C-8C55-F0F6FEC32C1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4D3-4F4C-8C55-F0F6FEC32C17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4D3-4F4C-8C55-F0F6FEC32C17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4D3-4F4C-8C55-F0F6FEC32C17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4D3-4F4C-8C55-F0F6FEC32C17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74D3-4F4C-8C55-F0F6FEC32C17}"/>
              </c:ext>
            </c:extLst>
          </c:dPt>
          <c:dLbls>
            <c:dLbl>
              <c:idx val="1"/>
              <c:layout>
                <c:manualLayout>
                  <c:x val="0"/>
                  <c:y val="-3.02552847221665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4D3-4F4C-8C55-F0F6FEC32C17}"/>
                </c:ext>
              </c:extLst>
            </c:dLbl>
            <c:dLbl>
              <c:idx val="2"/>
              <c:layout>
                <c:manualLayout>
                  <c:x val="2.2862368541380889E-3"/>
                  <c:y val="-1.789316009964675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4D3-4F4C-8C55-F0F6FEC32C17}"/>
                </c:ext>
              </c:extLst>
            </c:dLbl>
            <c:dLbl>
              <c:idx val="4"/>
              <c:layout>
                <c:manualLayout>
                  <c:x val="0"/>
                  <c:y val="2.12790669731898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4D3-4F4C-8C55-F0F6FEC32C17}"/>
                </c:ext>
              </c:extLst>
            </c:dLbl>
            <c:dLbl>
              <c:idx val="5"/>
              <c:layout>
                <c:manualLayout>
                  <c:x val="-2.2862368541380889E-3"/>
                  <c:y val="2.86863557111311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4D3-4F4C-8C55-F0F6FEC32C17}"/>
                </c:ext>
              </c:extLst>
            </c:dLbl>
            <c:dLbl>
              <c:idx val="6"/>
              <c:layout>
                <c:manualLayout>
                  <c:x val="2.2862368541380889E-3"/>
                  <c:y val="2.83939838140781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4D3-4F4C-8C55-F0F6FEC32C17}"/>
                </c:ext>
              </c:extLst>
            </c:dLbl>
            <c:dLbl>
              <c:idx val="7"/>
              <c:layout>
                <c:manualLayout>
                  <c:x val="-8.3827716266798303E-17"/>
                  <c:y val="2.80677021170929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4D3-4F4C-8C55-F0F6FEC32C17}"/>
                </c:ext>
              </c:extLst>
            </c:dLbl>
            <c:dLbl>
              <c:idx val="8"/>
              <c:layout>
                <c:manualLayout>
                  <c:x val="0"/>
                  <c:y val="2.665123370260301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4D3-4F4C-8C55-F0F6FEC32C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TX_CURR Q4 FY21</c:v>
              </c:pt>
              <c:pt idx="1">
                <c:v>TX_NEW Q1 FY22</c:v>
              </c:pt>
              <c:pt idx="2">
                <c:v>TX_RTT Q1 FY22</c:v>
              </c:pt>
              <c:pt idx="3">
                <c:v>Expected TX_CURR (Q1 FY22)</c:v>
              </c:pt>
              <c:pt idx="4">
                <c:v>Stopped (Q1)</c:v>
              </c:pt>
              <c:pt idx="5">
                <c:v>Transferred Out (Q1)</c:v>
              </c:pt>
              <c:pt idx="6">
                <c:v>Dead (Q1)</c:v>
              </c:pt>
              <c:pt idx="7">
                <c:v>IIT &lt;3 month (Q1)</c:v>
              </c:pt>
              <c:pt idx="8">
                <c:v>IIT 3+ month (Q1)</c:v>
              </c:pt>
              <c:pt idx="9">
                <c:v>TX_CURR Q1 FY22</c:v>
              </c:pt>
            </c:strLit>
          </c:cat>
          <c:val>
            <c:numLit>
              <c:formatCode>General</c:formatCode>
              <c:ptCount val="10"/>
              <c:pt idx="1">
                <c:v>14508</c:v>
              </c:pt>
              <c:pt idx="2">
                <c:v>2146</c:v>
              </c:pt>
              <c:pt idx="4">
                <c:v>3</c:v>
              </c:pt>
              <c:pt idx="5">
                <c:v>940</c:v>
              </c:pt>
              <c:pt idx="6">
                <c:v>509</c:v>
              </c:pt>
              <c:pt idx="7">
                <c:v>16</c:v>
              </c:pt>
              <c:pt idx="8">
                <c:v>5910</c:v>
              </c:pt>
            </c:numLit>
          </c:val>
          <c:extLst>
            <c:ext xmlns:c16="http://schemas.microsoft.com/office/drawing/2014/chart" uri="{C3380CC4-5D6E-409C-BE32-E72D297353CC}">
              <c16:uniqueId val="{00000021-74D3-4F4C-8C55-F0F6FEC32C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92978576"/>
        <c:axId val="1692978992"/>
      </c:barChart>
      <c:catAx>
        <c:axId val="16929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692978992"/>
        <c:crosses val="autoZero"/>
        <c:auto val="1"/>
        <c:lblAlgn val="ctr"/>
        <c:lblOffset val="100"/>
        <c:noMultiLvlLbl val="0"/>
      </c:catAx>
      <c:valAx>
        <c:axId val="169297899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GB"/>
                  <a:t>Number of Clients</a:t>
                </a:r>
              </a:p>
            </c:rich>
          </c:tx>
          <c:layout>
            <c:manualLayout>
              <c:xMode val="edge"/>
              <c:yMode val="edge"/>
              <c:x val="0.10528012702115939"/>
              <c:y val="0.23295979152148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6929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Trend Q1 and Q2 with Treatment Net New</a:t>
            </a:r>
            <a:endParaRPr lang="en-US"/>
          </a:p>
        </c:rich>
      </c:tx>
      <c:layout>
        <c:manualLayout>
          <c:xMode val="edge"/>
          <c:yMode val="edge"/>
          <c:x val="0.17844300278035219"/>
          <c:y val="1.2039127163280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TX_CURR2!$AI$1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TX_CURR2!$AI$2:$AI$6</c15:sqref>
                  </c15:fullRef>
                </c:ext>
              </c:extLst>
              <c:f>TX_CURR2!$AI$6</c:f>
              <c:numCache>
                <c:formatCode>General</c:formatCode>
                <c:ptCount val="1"/>
                <c:pt idx="0">
                  <c:v>137013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2-4955-94D5-92EB3436960B}"/>
            </c:ext>
          </c:extLst>
        </c:ser>
        <c:ser>
          <c:idx val="1"/>
          <c:order val="1"/>
          <c:tx>
            <c:strRef>
              <c:f>TX_CURR2!$AJ$1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TX_CURR2!$AJ$2:$AJ$6</c15:sqref>
                  </c15:fullRef>
                </c:ext>
              </c:extLst>
              <c:f>TX_CURR2!$AJ$6</c:f>
              <c:numCache>
                <c:formatCode>General</c:formatCode>
                <c:ptCount val="1"/>
                <c:pt idx="0">
                  <c:v>140541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2-4955-94D5-92EB3436960B}"/>
            </c:ext>
          </c:extLst>
        </c:ser>
        <c:ser>
          <c:idx val="2"/>
          <c:order val="2"/>
          <c:tx>
            <c:strRef>
              <c:f>TX_CURR2!$AK$1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TX_CURR2!$AK$2:$AK$6</c15:sqref>
                  </c15:fullRef>
                </c:ext>
              </c:extLst>
              <c:f>TX_CURR2!$AK$6</c:f>
              <c:numCache>
                <c:formatCode>General</c:formatCode>
                <c:ptCount val="1"/>
                <c:pt idx="0">
                  <c:v>148088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2-4955-94D5-92EB3436960B}"/>
            </c:ext>
          </c:extLst>
        </c:ser>
        <c:ser>
          <c:idx val="3"/>
          <c:order val="3"/>
          <c:tx>
            <c:strRef>
              <c:f>TX_CURR2!$AL$1</c:f>
              <c:strCache>
                <c:ptCount val="1"/>
                <c:pt idx="0">
                  <c:v>Mch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TX_CURR2!$AL$2:$AL$6</c15:sqref>
                  </c15:fullRef>
                </c:ext>
              </c:extLst>
              <c:f>TX_CURR2!$AL$6</c:f>
              <c:numCache>
                <c:formatCode>General</c:formatCode>
                <c:ptCount val="1"/>
                <c:pt idx="0">
                  <c:v>157801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22-4955-94D5-92EB3436960B}"/>
            </c:ext>
          </c:extLst>
        </c:ser>
        <c:ser>
          <c:idx val="4"/>
          <c:order val="4"/>
          <c:tx>
            <c:strRef>
              <c:f>TX_CURR2!$AM$1</c:f>
              <c:strCache>
                <c:ptCount val="1"/>
                <c:pt idx="0">
                  <c:v>Net_New Q2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TX_CURR2!$AM$2:$AM$6</c15:sqref>
                  </c15:fullRef>
                </c:ext>
              </c:extLst>
              <c:f>TX_CURR2!$AM$6</c:f>
              <c:numCache>
                <c:formatCode>General</c:formatCode>
                <c:ptCount val="1"/>
                <c:pt idx="0">
                  <c:v>20788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22-4955-94D5-92EB3436960B}"/>
            </c:ext>
          </c:extLst>
        </c:ser>
        <c:ser>
          <c:idx val="5"/>
          <c:order val="5"/>
          <c:tx>
            <c:strRef>
              <c:f>TX_CURR2!$AN$1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TX_CURR2!$AN$2:$AN$6</c15:sqref>
                  </c15:fullRef>
                </c:ext>
              </c:extLst>
              <c:f>TX_CURR2!$AN$6</c:f>
              <c:numCache>
                <c:formatCode>General</c:formatCode>
                <c:ptCount val="1"/>
                <c:pt idx="0">
                  <c:v>158598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22-4955-94D5-92EB3436960B}"/>
            </c:ext>
          </c:extLst>
        </c:ser>
        <c:ser>
          <c:idx val="6"/>
          <c:order val="6"/>
          <c:tx>
            <c:strRef>
              <c:f>TX_CURR2!$AO$1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TX_CURR2!$AO$2:$AO$6</c15:sqref>
                  </c15:fullRef>
                </c:ext>
              </c:extLst>
              <c:f>TX_CURR2!$AO$6</c:f>
              <c:numCache>
                <c:formatCode>General</c:formatCode>
                <c:ptCount val="1"/>
                <c:pt idx="0">
                  <c:v>154802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22-4955-94D5-92EB3436960B}"/>
            </c:ext>
          </c:extLst>
        </c:ser>
        <c:ser>
          <c:idx val="7"/>
          <c:order val="7"/>
          <c:tx>
            <c:strRef>
              <c:f>TX_CURR2!$AP$1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TX_CURR2!$AP$2:$AP$6</c15:sqref>
                  </c15:fullRef>
                </c:ext>
              </c:extLst>
              <c:f>TX_CURR2!$AP$6</c:f>
              <c:numCache>
                <c:formatCode>General</c:formatCode>
                <c:ptCount val="1"/>
                <c:pt idx="0">
                  <c:v>151951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22-4955-94D5-92EB3436960B}"/>
            </c:ext>
          </c:extLst>
        </c:ser>
        <c:ser>
          <c:idx val="8"/>
          <c:order val="8"/>
          <c:tx>
            <c:strRef>
              <c:f>TX_CURR2!$AQ$1</c:f>
              <c:strCache>
                <c:ptCount val="1"/>
                <c:pt idx="0">
                  <c:v>Net_New Q3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TX_CURR2!$AQ$2:$AQ$6</c15:sqref>
                  </c15:fullRef>
                </c:ext>
              </c:extLst>
              <c:f>TX_CURR2!$AQ$6</c:f>
              <c:numCache>
                <c:formatCode>General</c:formatCode>
                <c:ptCount val="1"/>
                <c:pt idx="0">
                  <c:v>-5850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22-4955-94D5-92EB343696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337168"/>
        <c:axId val="448328432"/>
      </c:barChart>
      <c:catAx>
        <c:axId val="4483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8432"/>
        <c:crosses val="autoZero"/>
        <c:auto val="1"/>
        <c:lblAlgn val="ctr"/>
        <c:lblOffset val="100"/>
        <c:noMultiLvlLbl val="0"/>
      </c:catAx>
      <c:valAx>
        <c:axId val="44832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  current by MMD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TX_CURR2!$AV$1</c:f>
              <c:strCache>
                <c:ptCount val="1"/>
                <c:pt idx="0">
                  <c:v>MMD1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TX_CURR2!$AT$2:$AT$5</c:f>
              <c:strCache>
                <c:ptCount val="4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TX_CURR2!$AV$2:$AV$5</c:f>
              <c:numCache>
                <c:formatCode>0</c:formatCode>
                <c:ptCount val="4"/>
                <c:pt idx="0">
                  <c:v>1122.2</c:v>
                </c:pt>
                <c:pt idx="1">
                  <c:v>8086.4000000000005</c:v>
                </c:pt>
                <c:pt idx="2">
                  <c:v>8145</c:v>
                </c:pt>
                <c:pt idx="3">
                  <c:v>13036.6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5-418D-93A1-73CAA7E37F28}"/>
            </c:ext>
          </c:extLst>
        </c:ser>
        <c:ser>
          <c:idx val="2"/>
          <c:order val="2"/>
          <c:tx>
            <c:strRef>
              <c:f>TX_CURR2!$AW$1</c:f>
              <c:strCache>
                <c:ptCount val="1"/>
                <c:pt idx="0">
                  <c:v>MMD2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TX_CURR2!$AT$2:$AT$5</c:f>
              <c:strCache>
                <c:ptCount val="4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TX_CURR2!$AW$2:$AW$5</c:f>
              <c:numCache>
                <c:formatCode>0</c:formatCode>
                <c:ptCount val="4"/>
                <c:pt idx="0">
                  <c:v>3927.7</c:v>
                </c:pt>
                <c:pt idx="1">
                  <c:v>28302.399999999998</c:v>
                </c:pt>
                <c:pt idx="2">
                  <c:v>28507.5</c:v>
                </c:pt>
                <c:pt idx="3">
                  <c:v>45628.1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5-418D-93A1-73CAA7E37F28}"/>
            </c:ext>
          </c:extLst>
        </c:ser>
        <c:ser>
          <c:idx val="3"/>
          <c:order val="3"/>
          <c:tx>
            <c:strRef>
              <c:f>TX_CURR2!$AX$1</c:f>
              <c:strCache>
                <c:ptCount val="1"/>
                <c:pt idx="0">
                  <c:v>MMD3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TX_CURR2!$AT$2:$AT$5</c:f>
              <c:strCache>
                <c:ptCount val="4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TX_CURR2!$AX$2:$AX$5</c:f>
              <c:numCache>
                <c:formatCode>0</c:formatCode>
                <c:ptCount val="4"/>
                <c:pt idx="0">
                  <c:v>561.1</c:v>
                </c:pt>
                <c:pt idx="1">
                  <c:v>4043.2000000000003</c:v>
                </c:pt>
                <c:pt idx="2">
                  <c:v>4072.5</c:v>
                </c:pt>
                <c:pt idx="3">
                  <c:v>6518.3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5-418D-93A1-73CAA7E3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381311"/>
        <c:axId val="2773763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TX_CURR2!$AU$1</c15:sqref>
                        </c15:formulaRef>
                      </c:ext>
                    </c:extLst>
                    <c:strCache>
                      <c:ptCount val="1"/>
                      <c:pt idx="0">
                        <c:v>TX-Curr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TX_CURR2!$AT$2:$AT$5</c15:sqref>
                        </c15:formulaRef>
                      </c:ext>
                    </c:extLst>
                    <c:strCache>
                      <c:ptCount val="4"/>
                      <c:pt idx="0">
                        <c:v>Katsina</c:v>
                      </c:pt>
                      <c:pt idx="1">
                        <c:v>FCT</c:v>
                      </c:pt>
                      <c:pt idx="2">
                        <c:v>Nasarawa</c:v>
                      </c:pt>
                      <c:pt idx="3">
                        <c:v>Rivers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TX_CURR2!$AU$2:$AU$5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5611</c:v>
                      </c:pt>
                      <c:pt idx="1">
                        <c:v>40432</c:v>
                      </c:pt>
                      <c:pt idx="2">
                        <c:v>40725</c:v>
                      </c:pt>
                      <c:pt idx="3">
                        <c:v>65183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F65-418D-93A1-73CAA7E37F28}"/>
                  </c:ext>
                </c:extLst>
              </c15:ser>
            </c15:filteredBarSeries>
          </c:ext>
        </c:extLst>
      </c:barChart>
      <c:catAx>
        <c:axId val="2773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76319"/>
        <c:crosses val="autoZero"/>
        <c:auto val="1"/>
        <c:lblAlgn val="ctr"/>
        <c:lblOffset val="100"/>
        <c:noMultiLvlLbl val="0"/>
      </c:catAx>
      <c:valAx>
        <c:axId val="27737631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81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Trend by MMD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TX_CURR2!$AS$11</c:f>
              <c:strCache>
                <c:ptCount val="1"/>
                <c:pt idx="0">
                  <c:v>MMD1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TX_CURR2!$AT$9:$AW$9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Mch</c:v>
                </c:pt>
                <c:pt idx="3">
                  <c:v>April</c:v>
                </c:pt>
              </c:strCache>
            </c:strRef>
          </c:cat>
          <c:val>
            <c:numRef>
              <c:f>TX_CURR2!$AT$11:$AW$11</c:f>
              <c:numCache>
                <c:formatCode>0</c:formatCode>
                <c:ptCount val="4"/>
                <c:pt idx="0">
                  <c:v>56216.4</c:v>
                </c:pt>
                <c:pt idx="1">
                  <c:v>44426.400000000001</c:v>
                </c:pt>
                <c:pt idx="2">
                  <c:v>44184.280000000006</c:v>
                </c:pt>
                <c:pt idx="3">
                  <c:v>28547.64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3-4412-BF70-7E6F11CABACD}"/>
            </c:ext>
          </c:extLst>
        </c:ser>
        <c:ser>
          <c:idx val="2"/>
          <c:order val="2"/>
          <c:tx>
            <c:strRef>
              <c:f>TX_CURR2!$AS$12</c:f>
              <c:strCache>
                <c:ptCount val="1"/>
                <c:pt idx="0">
                  <c:v>MMD2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TX_CURR2!$AT$9:$AW$9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Mch</c:v>
                </c:pt>
                <c:pt idx="3">
                  <c:v>April</c:v>
                </c:pt>
              </c:strCache>
            </c:strRef>
          </c:cat>
          <c:val>
            <c:numRef>
              <c:f>TX_CURR2!$AT$12:$AW$12</c:f>
              <c:numCache>
                <c:formatCode>0</c:formatCode>
                <c:ptCount val="4"/>
                <c:pt idx="0">
                  <c:v>70270.5</c:v>
                </c:pt>
                <c:pt idx="1">
                  <c:v>88852.800000000003</c:v>
                </c:pt>
                <c:pt idx="2">
                  <c:v>86790.55</c:v>
                </c:pt>
                <c:pt idx="3">
                  <c:v>95158.8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3-4412-BF70-7E6F11CABACD}"/>
            </c:ext>
          </c:extLst>
        </c:ser>
        <c:ser>
          <c:idx val="3"/>
          <c:order val="3"/>
          <c:tx>
            <c:strRef>
              <c:f>TX_CURR2!$AS$13</c:f>
              <c:strCache>
                <c:ptCount val="1"/>
                <c:pt idx="0">
                  <c:v>MMD3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TX_CURR2!$AT$9:$AW$9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Mch</c:v>
                </c:pt>
                <c:pt idx="3">
                  <c:v>April</c:v>
                </c:pt>
              </c:strCache>
            </c:strRef>
          </c:cat>
          <c:val>
            <c:numRef>
              <c:f>TX_CURR2!$AT$13:$AW$13</c:f>
              <c:numCache>
                <c:formatCode>0</c:formatCode>
                <c:ptCount val="4"/>
                <c:pt idx="0">
                  <c:v>14054.1</c:v>
                </c:pt>
                <c:pt idx="1">
                  <c:v>14808.800000000001</c:v>
                </c:pt>
                <c:pt idx="2">
                  <c:v>26826.170000000002</c:v>
                </c:pt>
                <c:pt idx="3">
                  <c:v>34891.56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3-4412-BF70-7E6F11CAB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8042671"/>
        <c:axId val="2880314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TX_CURR2!$AS$10</c15:sqref>
                        </c15:formulaRef>
                      </c:ext>
                    </c:extLst>
                    <c:strCache>
                      <c:ptCount val="1"/>
                      <c:pt idx="0">
                        <c:v>TX-Curr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TX_CURR2!$AT$9:$AW$9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Mch</c:v>
                      </c:pt>
                      <c:pt idx="3">
                        <c:v>April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TX_CURR2!$AT$10:$AW$10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140541</c:v>
                      </c:pt>
                      <c:pt idx="1">
                        <c:v>148088</c:v>
                      </c:pt>
                      <c:pt idx="2">
                        <c:v>157801</c:v>
                      </c:pt>
                      <c:pt idx="3">
                        <c:v>158598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743-4412-BF70-7E6F11CABACD}"/>
                  </c:ext>
                </c:extLst>
              </c15:ser>
            </c15:filteredBarSeries>
          </c:ext>
        </c:extLst>
      </c:barChart>
      <c:catAx>
        <c:axId val="2880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1439"/>
        <c:crosses val="autoZero"/>
        <c:auto val="1"/>
        <c:lblAlgn val="ctr"/>
        <c:lblOffset val="100"/>
        <c:noMultiLvlLbl val="0"/>
      </c:catAx>
      <c:valAx>
        <c:axId val="28803143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PLHIV Currently on Treatement and on TLD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TX_CURR1!$F$4</c:f>
              <c:strCache>
                <c:ptCount val="1"/>
                <c:pt idx="0">
                  <c:v>TX_Curr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TX_CURR1!$E$5:$E$8</c:f>
              <c:strCache>
                <c:ptCount val="4"/>
                <c:pt idx="0">
                  <c:v>FCT</c:v>
                </c:pt>
                <c:pt idx="1">
                  <c:v>Katsina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TX_CURR1!$F$5:$F$8</c:f>
              <c:numCache>
                <c:formatCode>General</c:formatCode>
                <c:ptCount val="4"/>
                <c:pt idx="0">
                  <c:v>75410</c:v>
                </c:pt>
                <c:pt idx="1">
                  <c:v>10915</c:v>
                </c:pt>
                <c:pt idx="2">
                  <c:v>61039</c:v>
                </c:pt>
                <c:pt idx="3">
                  <c:v>142588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5-42AC-A9F9-4E6AE90F7E67}"/>
            </c:ext>
          </c:extLst>
        </c:ser>
        <c:ser>
          <c:idx val="3"/>
          <c:order val="3"/>
          <c:tx>
            <c:strRef>
              <c:f>TX_CURR1!$I$4</c:f>
              <c:strCache>
                <c:ptCount val="1"/>
                <c:pt idx="0">
                  <c:v>TLD</c:v>
                </c:pt>
              </c:strCache>
            </c:strRef>
          </c:tx>
          <c:spPr>
            <a:solidFill>
              <a:srgbClr val="00B0F0">
                <a:alpha val="77000"/>
              </a:srgbClr>
            </a:solidFill>
            <a:ln w="0">
              <a:solidFill>
                <a:schemeClr val="bg1"/>
              </a:solidFill>
            </a:ln>
            <a:effectLst/>
          </c:spPr>
          <c:invertIfNegative val="0"/>
          <c:cat>
            <c:strRef>
              <c:f>TX_CURR1!$E$5:$E$8</c:f>
              <c:strCache>
                <c:ptCount val="4"/>
                <c:pt idx="0">
                  <c:v>FCT</c:v>
                </c:pt>
                <c:pt idx="1">
                  <c:v>Katsina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TX_CURR1!$I$5:$I$8</c:f>
              <c:numCache>
                <c:formatCode>General</c:formatCode>
                <c:ptCount val="4"/>
                <c:pt idx="0">
                  <c:v>70568</c:v>
                </c:pt>
                <c:pt idx="1">
                  <c:v>10633</c:v>
                </c:pt>
                <c:pt idx="2">
                  <c:v>57872</c:v>
                </c:pt>
                <c:pt idx="3">
                  <c:v>141691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5-42AC-A9F9-4E6AE90F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100"/>
        <c:axId val="62602336"/>
        <c:axId val="62601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TX_CURR1!$G$4</c15:sqref>
                        </c15:formulaRef>
                      </c:ext>
                    </c:extLst>
                    <c:strCache>
                      <c:ptCount val="1"/>
                      <c:pt idx="0">
                        <c:v>No regimen documented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TX_CURR1!$E$5:$E$8</c15:sqref>
                        </c15:formulaRef>
                      </c:ext>
                    </c:extLst>
                    <c:strCache>
                      <c:ptCount val="4"/>
                      <c:pt idx="0">
                        <c:v>FCT</c:v>
                      </c:pt>
                      <c:pt idx="1">
                        <c:v>Katsina</c:v>
                      </c:pt>
                      <c:pt idx="2">
                        <c:v>Nasarawa</c:v>
                      </c:pt>
                      <c:pt idx="3">
                        <c:v>Rivers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TX_CURR1!$G$5:$G$8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106</c:v>
                      </c:pt>
                      <c:pt idx="1">
                        <c:v>0</c:v>
                      </c:pt>
                      <c:pt idx="2">
                        <c:v>35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85-42AC-A9F9-4E6AE90F7E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TX_CURR1!$H$4</c15:sqref>
                        </c15:formulaRef>
                      </c:ext>
                    </c:extLst>
                    <c:strCache>
                      <c:ptCount val="1"/>
                      <c:pt idx="0">
                        <c:v>Not on TLD (TLD Eligible)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TX_CURR1!$E$5:$E$8</c15:sqref>
                        </c15:formulaRef>
                      </c:ext>
                    </c:extLst>
                    <c:strCache>
                      <c:ptCount val="4"/>
                      <c:pt idx="0">
                        <c:v>FCT</c:v>
                      </c:pt>
                      <c:pt idx="1">
                        <c:v>Katsina</c:v>
                      </c:pt>
                      <c:pt idx="2">
                        <c:v>Nasarawa</c:v>
                      </c:pt>
                      <c:pt idx="3">
                        <c:v>Rivers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TX_CURR1!$H$5:$H$8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4736</c:v>
                      </c:pt>
                      <c:pt idx="1">
                        <c:v>282</c:v>
                      </c:pt>
                      <c:pt idx="2">
                        <c:v>3132</c:v>
                      </c:pt>
                      <c:pt idx="3">
                        <c:v>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85-42AC-A9F9-4E6AE90F7E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TX_CURR1!$J$4</c:f>
              <c:strCache>
                <c:ptCount val="1"/>
                <c:pt idx="0">
                  <c:v>%TLD Optimization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2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TX_CURR1!$E$5:$E$8</c:f>
              <c:strCache>
                <c:ptCount val="4"/>
                <c:pt idx="0">
                  <c:v>FCT</c:v>
                </c:pt>
                <c:pt idx="1">
                  <c:v>Katsina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TX_CURR1!$J$5:$J$8</c:f>
              <c:numCache>
                <c:formatCode>0%</c:formatCode>
                <c:ptCount val="4"/>
                <c:pt idx="0">
                  <c:v>0.93579100914998015</c:v>
                </c:pt>
                <c:pt idx="1">
                  <c:v>0.97416399450297753</c:v>
                </c:pt>
                <c:pt idx="2">
                  <c:v>0.94811513950097481</c:v>
                </c:pt>
                <c:pt idx="3">
                  <c:v>0.99370914803489774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5-42AC-A9F9-4E6AE90F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6064"/>
        <c:axId val="62597344"/>
      </c:lineChart>
      <c:catAx>
        <c:axId val="626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1088"/>
        <c:crosses val="autoZero"/>
        <c:auto val="1"/>
        <c:lblAlgn val="ctr"/>
        <c:lblOffset val="100"/>
        <c:noMultiLvlLbl val="0"/>
      </c:catAx>
      <c:valAx>
        <c:axId val="6260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2336"/>
        <c:crosses val="autoZero"/>
        <c:crossBetween val="between"/>
      </c:valAx>
      <c:valAx>
        <c:axId val="6259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6064"/>
        <c:crosses val="max"/>
        <c:crossBetween val="between"/>
      </c:valAx>
      <c:catAx>
        <c:axId val="6261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59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by Sex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67279090113739"/>
          <c:y val="0.12745188101487315"/>
          <c:w val="0.4948768591426071"/>
          <c:h val="0.82479476523767847"/>
        </c:manualLayout>
      </c:layou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E-474F-8400-63AC941B77EB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CE-474F-8400-63AC941B77E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CF49899-7005-4603-B93E-E87DAB2336A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FA19BBA1-5F12-42F3-910E-F75BCE527D5B}" type="VALUE">
                      <a:rPr lang="en-US" baseline="0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BCE-474F-8400-63AC941B77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824880-0F43-454B-B9E8-CB874BBA3735}" type="VALUE">
                      <a:rPr lang="en-GB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CE-474F-8400-63AC941B77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TX_CURR2!$A$1:$A$3</c15:sqref>
                  </c15:fullRef>
                </c:ext>
              </c:extLst>
              <c:f>TX_CURR2!$A$2:$A$3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TX_CURR2!$C$1:$C$3</c15:sqref>
                  </c15:fullRef>
                </c:ext>
              </c:extLst>
              <c:f>TX_CURR2!$C$2:$C$3</c:f>
              <c:numCache>
                <c:formatCode>0%</c:formatCode>
                <c:ptCount val="2"/>
                <c:pt idx="0">
                  <c:v>0.4434752076544104</c:v>
                </c:pt>
                <c:pt idx="1">
                  <c:v>0.5565247923455896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TX_CURR2!$B$2:$B$3</c15:f>
                <c15:dlblRangeCache>
                  <c:ptCount val="2"/>
                  <c:pt idx="0">
                    <c:v>80,834</c:v>
                  </c:pt>
                  <c:pt idx="1">
                    <c:v> 101,440 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6BCE-474F-8400-63AC941B77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6BCE-474F-8400-63AC941B77E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6BCE-474F-8400-63AC941B77E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TX_CURR2!$A$1:$A$3</c15:sqref>
                        </c15:fullRef>
                        <c15:formulaRef>
                          <c15:sqref>TX_CURR2!$A$2:$A$3</c15:sqref>
                        </c15:formulaRef>
                      </c:ext>
                    </c:extLst>
                    <c:strCache>
                      <c:ptCount val="2"/>
                      <c:pt idx="0">
                        <c:v>Male</c:v>
                      </c:pt>
                      <c:pt idx="1">
                        <c:v>Female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TX_CURR2!$B$1:$B$3</c15:sqref>
                        </c15:fullRef>
                        <c15:formulaRef>
                          <c15:sqref>TX_CURR2!$B$2:$B$3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80834</c:v>
                      </c:pt>
                      <c:pt idx="1" formatCode="_(* #,##0_);_(* \(#,##0\);_(* &quot;-&quot;??_);_(@_)">
                        <c:v>101440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6BCE-474F-8400-63AC941B77E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46981627296584"/>
          <c:y val="0.87094852726742478"/>
          <c:w val="0.35953002264608619"/>
          <c:h val="0.12905164205721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by Age and Sex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TX_CURR2!$H$1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TX_CURR2!$G$2:$G$13</c:f>
              <c:strCache>
                <c:ptCount val="12"/>
                <c:pt idx="0">
                  <c:v>&lt;1</c:v>
                </c:pt>
                <c:pt idx="1">
                  <c:v>04-Jan</c:v>
                </c:pt>
                <c:pt idx="2">
                  <c:v>09-May</c:v>
                </c:pt>
                <c:pt idx="3">
                  <c:v>14-Oct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50+</c:v>
                </c:pt>
              </c:strCache>
            </c:strRef>
          </c:cat>
          <c:val>
            <c:numRef>
              <c:f>TX_CURR2!$H$2:$H$13</c:f>
              <c:numCache>
                <c:formatCode>General</c:formatCode>
                <c:ptCount val="12"/>
                <c:pt idx="0">
                  <c:v>-3</c:v>
                </c:pt>
                <c:pt idx="1">
                  <c:v>-288</c:v>
                </c:pt>
                <c:pt idx="2">
                  <c:v>-530</c:v>
                </c:pt>
                <c:pt idx="3">
                  <c:v>-461</c:v>
                </c:pt>
                <c:pt idx="4">
                  <c:v>-1650</c:v>
                </c:pt>
                <c:pt idx="5">
                  <c:v>-7617</c:v>
                </c:pt>
                <c:pt idx="6">
                  <c:v>-11738</c:v>
                </c:pt>
                <c:pt idx="7">
                  <c:v>-15561</c:v>
                </c:pt>
                <c:pt idx="8">
                  <c:v>-12241</c:v>
                </c:pt>
                <c:pt idx="9">
                  <c:v>-12165</c:v>
                </c:pt>
                <c:pt idx="10">
                  <c:v>-7964</c:v>
                </c:pt>
                <c:pt idx="11">
                  <c:v>-10616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2-484F-8AD6-166876269E4D}"/>
            </c:ext>
          </c:extLst>
        </c:ser>
        <c:ser>
          <c:idx val="1"/>
          <c:order val="1"/>
          <c:tx>
            <c:strRef>
              <c:f>TX_CURR2!$I$1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TX_CURR2!$G$2:$G$13</c:f>
              <c:strCache>
                <c:ptCount val="12"/>
                <c:pt idx="0">
                  <c:v>&lt;1</c:v>
                </c:pt>
                <c:pt idx="1">
                  <c:v>04-Jan</c:v>
                </c:pt>
                <c:pt idx="2">
                  <c:v>09-May</c:v>
                </c:pt>
                <c:pt idx="3">
                  <c:v>14-Oct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50+</c:v>
                </c:pt>
              </c:strCache>
            </c:strRef>
          </c:cat>
          <c:val>
            <c:numRef>
              <c:f>TX_CURR2!$I$2:$I$13</c:f>
              <c:numCache>
                <c:formatCode>General</c:formatCode>
                <c:ptCount val="12"/>
                <c:pt idx="0">
                  <c:v>4</c:v>
                </c:pt>
                <c:pt idx="1">
                  <c:v>287</c:v>
                </c:pt>
                <c:pt idx="2">
                  <c:v>564</c:v>
                </c:pt>
                <c:pt idx="3">
                  <c:v>567</c:v>
                </c:pt>
                <c:pt idx="4">
                  <c:v>1195</c:v>
                </c:pt>
                <c:pt idx="5">
                  <c:v>7772</c:v>
                </c:pt>
                <c:pt idx="6">
                  <c:v>17269</c:v>
                </c:pt>
                <c:pt idx="7">
                  <c:v>22746</c:v>
                </c:pt>
                <c:pt idx="8">
                  <c:v>18219</c:v>
                </c:pt>
                <c:pt idx="9">
                  <c:v>14440</c:v>
                </c:pt>
                <c:pt idx="10">
                  <c:v>7660</c:v>
                </c:pt>
                <c:pt idx="11">
                  <c:v>10717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2-484F-8AD6-16687626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189317183"/>
        <c:axId val="1189318015"/>
      </c:barChart>
      <c:catAx>
        <c:axId val="118931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8015"/>
        <c:crosses val="autoZero"/>
        <c:auto val="1"/>
        <c:lblAlgn val="ctr"/>
        <c:lblOffset val="100"/>
        <c:noMultiLvlLbl val="0"/>
      </c:catAx>
      <c:valAx>
        <c:axId val="11893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TX_CURR2!$L$1</c:f>
              <c:strCache>
                <c:ptCount val="1"/>
                <c:pt idx="0">
                  <c:v>Treatment Current by Age groups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TX_CURR2!$K$2:$K$13</c:f>
              <c:strCache>
                <c:ptCount val="12"/>
                <c:pt idx="0">
                  <c:v>&lt;1</c:v>
                </c:pt>
                <c:pt idx="1">
                  <c:v>04-Jan</c:v>
                </c:pt>
                <c:pt idx="2">
                  <c:v>09-May</c:v>
                </c:pt>
                <c:pt idx="3">
                  <c:v>14-Oct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50+</c:v>
                </c:pt>
              </c:strCache>
            </c:strRef>
          </c:cat>
          <c:val>
            <c:numRef>
              <c:f>TX_CURR2!$L$2:$L$13</c:f>
              <c:numCache>
                <c:formatCode>General</c:formatCode>
                <c:ptCount val="12"/>
                <c:pt idx="0">
                  <c:v>4</c:v>
                </c:pt>
                <c:pt idx="1">
                  <c:v>287</c:v>
                </c:pt>
                <c:pt idx="2">
                  <c:v>564</c:v>
                </c:pt>
                <c:pt idx="3">
                  <c:v>567</c:v>
                </c:pt>
                <c:pt idx="4">
                  <c:v>1195</c:v>
                </c:pt>
                <c:pt idx="5">
                  <c:v>7772</c:v>
                </c:pt>
                <c:pt idx="6">
                  <c:v>17269</c:v>
                </c:pt>
                <c:pt idx="7">
                  <c:v>22746</c:v>
                </c:pt>
                <c:pt idx="8">
                  <c:v>18219</c:v>
                </c:pt>
                <c:pt idx="9">
                  <c:v>14440</c:v>
                </c:pt>
                <c:pt idx="10">
                  <c:v>7660</c:v>
                </c:pt>
                <c:pt idx="11">
                  <c:v>10717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9-4E65-B6F0-A7F33B13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687585887"/>
        <c:axId val="1687586303"/>
      </c:barChart>
      <c:catAx>
        <c:axId val="168758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86303"/>
        <c:crosses val="autoZero"/>
        <c:auto val="1"/>
        <c:lblAlgn val="ctr"/>
        <c:lblOffset val="100"/>
        <c:noMultiLvlLbl val="0"/>
      </c:catAx>
      <c:valAx>
        <c:axId val="168758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8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</a:t>
            </a:r>
            <a:r>
              <a:rPr lang="en-US" baseline="0"/>
              <a:t> 90 Performance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TX_CURR2!$Q$1</c:f>
              <c:strCache>
                <c:ptCount val="1"/>
                <c:pt idx="0">
                  <c:v> Treatment Current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TX_CURR2!$P$2:$P$5</c:f>
              <c:strCache>
                <c:ptCount val="4"/>
                <c:pt idx="0">
                  <c:v>FCT</c:v>
                </c:pt>
                <c:pt idx="1">
                  <c:v>Katsina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TX_CURR2!$Q$2:$Q$5</c:f>
              <c:numCache>
                <c:formatCode>_(* #,##0_);_(* \(#,##0\);_(* "-"??_);_(@_)</c:formatCode>
                <c:ptCount val="4"/>
                <c:pt idx="0">
                  <c:v>73585</c:v>
                </c:pt>
                <c:pt idx="1">
                  <c:v>10892</c:v>
                </c:pt>
                <c:pt idx="2">
                  <c:v>59717</c:v>
                </c:pt>
                <c:pt idx="3">
                  <c:v>136774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7-4039-889E-FE56415F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00"/>
        <c:axId val="147601408"/>
        <c:axId val="147592256"/>
      </c:barChart>
      <c:barChart>
        <c:barDir val="col"/>
        <c:grouping val="clustered"/>
        <c:varyColors val="0"/>
        <c:ser>
          <c:idx val="1"/>
          <c:order val="1"/>
          <c:tx>
            <c:strRef>
              <c:f>TX_CURR2!$R$1</c:f>
              <c:strCache>
                <c:ptCount val="1"/>
                <c:pt idx="0">
                  <c:v>PHIV</c:v>
                </c:pt>
              </c:strCache>
            </c:strRef>
          </c:tx>
          <c:spPr>
            <a:noFill/>
            <a:ln w="12700" cap="rnd">
              <a:solidFill>
                <a:srgbClr val="002060"/>
              </a:solidFill>
            </a:ln>
            <a:effectLst/>
          </c:spPr>
          <c:invertIfNegative val="0"/>
          <c:cat>
            <c:strRef>
              <c:f>TX_CURR2!$P$2:$P$5</c:f>
              <c:strCache>
                <c:ptCount val="4"/>
                <c:pt idx="0">
                  <c:v>FCT</c:v>
                </c:pt>
                <c:pt idx="1">
                  <c:v>Katsina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TX_CURR2!$R$2:$R$5</c:f>
              <c:numCache>
                <c:formatCode>_(* #,##0_);_(* \(#,##0\);_(* "-"??_);_(@_)</c:formatCode>
                <c:ptCount val="4"/>
                <c:pt idx="0">
                  <c:v>82000</c:v>
                </c:pt>
                <c:pt idx="1">
                  <c:v>14965</c:v>
                </c:pt>
                <c:pt idx="2">
                  <c:v>60000</c:v>
                </c:pt>
                <c:pt idx="3">
                  <c:v>188852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7-4039-889E-FE56415F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100"/>
        <c:axId val="156019600"/>
        <c:axId val="156024176"/>
      </c:barChart>
      <c:catAx>
        <c:axId val="1476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2256"/>
        <c:crosses val="autoZero"/>
        <c:auto val="1"/>
        <c:lblAlgn val="ctr"/>
        <c:lblOffset val="100"/>
        <c:noMultiLvlLbl val="0"/>
      </c:catAx>
      <c:valAx>
        <c:axId val="147592256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1408"/>
        <c:crosses val="autoZero"/>
        <c:crossBetween val="between"/>
      </c:valAx>
      <c:valAx>
        <c:axId val="15602417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9600"/>
        <c:crosses val="max"/>
        <c:crossBetween val="between"/>
      </c:valAx>
      <c:catAx>
        <c:axId val="15601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02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TX_Curr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TX_CURR2!$T$2</c:f>
              <c:strCache>
                <c:ptCount val="1"/>
                <c:pt idx="0">
                  <c:v>FCT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TX_CURR2!$U$1:$AA$1</c:f>
              <c:strCache>
                <c:ptCount val="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</c:strCache>
            </c:strRef>
          </c:cat>
          <c:val>
            <c:numRef>
              <c:f>TX_CURR2!$U$2:$AA$2</c:f>
              <c:numCache>
                <c:formatCode>General</c:formatCode>
                <c:ptCount val="7"/>
                <c:pt idx="0">
                  <c:v>41889</c:v>
                </c:pt>
                <c:pt idx="1">
                  <c:v>42193</c:v>
                </c:pt>
                <c:pt idx="2">
                  <c:v>43509</c:v>
                </c:pt>
                <c:pt idx="3">
                  <c:v>44980</c:v>
                </c:pt>
                <c:pt idx="4">
                  <c:v>43923</c:v>
                </c:pt>
                <c:pt idx="5">
                  <c:v>41505</c:v>
                </c:pt>
                <c:pt idx="6">
                  <c:v>40432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3-42BC-B0EF-4197581DDF44}"/>
            </c:ext>
          </c:extLst>
        </c:ser>
        <c:ser>
          <c:idx val="1"/>
          <c:order val="1"/>
          <c:tx>
            <c:strRef>
              <c:f>TX_CURR2!$T$3</c:f>
              <c:strCache>
                <c:ptCount val="1"/>
                <c:pt idx="0">
                  <c:v>Katsina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TX_CURR2!$U$1:$AA$1</c:f>
              <c:strCache>
                <c:ptCount val="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</c:strCache>
            </c:strRef>
          </c:cat>
          <c:val>
            <c:numRef>
              <c:f>TX_CURR2!$U$3:$AA$3</c:f>
              <c:numCache>
                <c:formatCode>General</c:formatCode>
                <c:ptCount val="7"/>
                <c:pt idx="0">
                  <c:v>7698</c:v>
                </c:pt>
                <c:pt idx="1">
                  <c:v>7750</c:v>
                </c:pt>
                <c:pt idx="2">
                  <c:v>7859</c:v>
                </c:pt>
                <c:pt idx="3">
                  <c:v>7808</c:v>
                </c:pt>
                <c:pt idx="4">
                  <c:v>6688</c:v>
                </c:pt>
                <c:pt idx="5">
                  <c:v>5773</c:v>
                </c:pt>
                <c:pt idx="6">
                  <c:v>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3-42BC-B0EF-4197581DDF44}"/>
            </c:ext>
          </c:extLst>
        </c:ser>
        <c:ser>
          <c:idx val="2"/>
          <c:order val="2"/>
          <c:tx>
            <c:strRef>
              <c:f>TX_CURR2!$T$4</c:f>
              <c:strCache>
                <c:ptCount val="1"/>
                <c:pt idx="0">
                  <c:v>Nasarawa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TX_CURR2!$U$1:$AA$1</c:f>
              <c:strCache>
                <c:ptCount val="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</c:strCache>
            </c:strRef>
          </c:cat>
          <c:val>
            <c:numRef>
              <c:f>TX_CURR2!$U$4:$AA$4</c:f>
              <c:numCache>
                <c:formatCode>General</c:formatCode>
                <c:ptCount val="7"/>
                <c:pt idx="0">
                  <c:v>39729</c:v>
                </c:pt>
                <c:pt idx="1">
                  <c:v>40064</c:v>
                </c:pt>
                <c:pt idx="2">
                  <c:v>41011</c:v>
                </c:pt>
                <c:pt idx="3">
                  <c:v>42836</c:v>
                </c:pt>
                <c:pt idx="4">
                  <c:v>42606</c:v>
                </c:pt>
                <c:pt idx="5">
                  <c:v>41261</c:v>
                </c:pt>
                <c:pt idx="6">
                  <c:v>40725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3-42BC-B0EF-4197581DDF44}"/>
            </c:ext>
          </c:extLst>
        </c:ser>
        <c:ser>
          <c:idx val="3"/>
          <c:order val="3"/>
          <c:tx>
            <c:strRef>
              <c:f>TX_CURR2!$T$5</c:f>
              <c:strCache>
                <c:ptCount val="1"/>
                <c:pt idx="0">
                  <c:v>Rivers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TX_CURR2!$U$1:$AA$1</c:f>
              <c:strCache>
                <c:ptCount val="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</c:strCache>
            </c:strRef>
          </c:cat>
          <c:val>
            <c:numRef>
              <c:f>TX_CURR2!$U$5:$AA$5</c:f>
              <c:numCache>
                <c:formatCode>General</c:formatCode>
                <c:ptCount val="7"/>
                <c:pt idx="0">
                  <c:v>47697</c:v>
                </c:pt>
                <c:pt idx="1">
                  <c:v>50534</c:v>
                </c:pt>
                <c:pt idx="2">
                  <c:v>55709</c:v>
                </c:pt>
                <c:pt idx="3">
                  <c:v>62177</c:v>
                </c:pt>
                <c:pt idx="4">
                  <c:v>65381</c:v>
                </c:pt>
                <c:pt idx="5">
                  <c:v>66263</c:v>
                </c:pt>
                <c:pt idx="6">
                  <c:v>65183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3-42BC-B0EF-4197581DDF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550112"/>
        <c:axId val="14454220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TX_CURR2!$T$6</c15:sqref>
                        </c15:formulaRef>
                      </c:ext>
                    </c:extLst>
                    <c:strCache>
                      <c:ptCount val="1"/>
                      <c:pt idx="0">
                        <c:v>IHVN TX_Curr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l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TX_CURR2!$U$1:$AA$1</c15:sqref>
                        </c15:formulaRef>
                      </c:ext>
                    </c:extLst>
                    <c:strCache>
                      <c:ptCount val="7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TX_CURR2!$U$6:$AA$6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"/>
                      <c:pt idx="0">
                        <c:v>137013</c:v>
                      </c:pt>
                      <c:pt idx="1">
                        <c:v>140541</c:v>
                      </c:pt>
                      <c:pt idx="2">
                        <c:v>148088</c:v>
                      </c:pt>
                      <c:pt idx="3">
                        <c:v>157801</c:v>
                      </c:pt>
                      <c:pt idx="4">
                        <c:v>158598</c:v>
                      </c:pt>
                      <c:pt idx="5">
                        <c:v>154802</c:v>
                      </c:pt>
                      <c:pt idx="6">
                        <c:v>151951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AB3-42BC-B0EF-4197581DDF44}"/>
                  </c:ext>
                </c:extLst>
              </c15:ser>
            </c15:filteredLineSeries>
          </c:ext>
        </c:extLst>
      </c:lineChart>
      <c:catAx>
        <c:axId val="1445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208"/>
        <c:crosses val="autoZero"/>
        <c:auto val="1"/>
        <c:lblAlgn val="ctr"/>
        <c:lblOffset val="100"/>
        <c:noMultiLvlLbl val="0"/>
      </c:catAx>
      <c:valAx>
        <c:axId val="14454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Progress towards FY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TX_CURR2!$T$7</c:f>
              <c:strCache>
                <c:ptCount val="1"/>
                <c:pt idx="0">
                  <c:v>Net-New needed 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TX_CURR2!$U$1:$AF$1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TX_CURR2!$U$7:$AF$7</c:f>
              <c:numCache>
                <c:formatCode>_(* #,##0_);_(* \(#,##0\);_(* "-"??_);_(@_)</c:formatCode>
                <c:ptCount val="12"/>
                <c:pt idx="0">
                  <c:v>140000</c:v>
                </c:pt>
                <c:pt idx="1">
                  <c:v>150000</c:v>
                </c:pt>
                <c:pt idx="2">
                  <c:v>160000</c:v>
                </c:pt>
                <c:pt idx="3">
                  <c:v>170000</c:v>
                </c:pt>
                <c:pt idx="4">
                  <c:v>180000</c:v>
                </c:pt>
                <c:pt idx="5">
                  <c:v>190000</c:v>
                </c:pt>
                <c:pt idx="6">
                  <c:v>200000</c:v>
                </c:pt>
                <c:pt idx="7">
                  <c:v>210000</c:v>
                </c:pt>
                <c:pt idx="8">
                  <c:v>220000</c:v>
                </c:pt>
                <c:pt idx="9">
                  <c:v>230000</c:v>
                </c:pt>
                <c:pt idx="10">
                  <c:v>240000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FA0-888D-B6EC1F04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100"/>
        <c:axId val="1039035792"/>
        <c:axId val="1039033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TX_CURR2!$T$2</c15:sqref>
                        </c15:formulaRef>
                      </c:ext>
                    </c:extLst>
                    <c:strCache>
                      <c:ptCount val="1"/>
                      <c:pt idx="0">
                        <c:v>FCT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TX_CURR2!$U$1:$AF$1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TX_CURR2!$U$2:$AF$2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41889</c:v>
                      </c:pt>
                      <c:pt idx="1">
                        <c:v>42193</c:v>
                      </c:pt>
                      <c:pt idx="2">
                        <c:v>43509</c:v>
                      </c:pt>
                      <c:pt idx="3">
                        <c:v>44980</c:v>
                      </c:pt>
                      <c:pt idx="4">
                        <c:v>43923</c:v>
                      </c:pt>
                      <c:pt idx="5">
                        <c:v>41505</c:v>
                      </c:pt>
                      <c:pt idx="6">
                        <c:v>40432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01F-4FA0-888D-B6EC1F04E06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TX_CURR2!$T$3</c15:sqref>
                        </c15:formulaRef>
                      </c:ext>
                    </c:extLst>
                    <c:strCache>
                      <c:ptCount val="1"/>
                      <c:pt idx="0">
                        <c:v>Katsina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TX_CURR2!$U$1:$AF$1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TX_CURR2!$U$3:$AF$3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7698</c:v>
                      </c:pt>
                      <c:pt idx="1">
                        <c:v>7750</c:v>
                      </c:pt>
                      <c:pt idx="2">
                        <c:v>7859</c:v>
                      </c:pt>
                      <c:pt idx="3">
                        <c:v>7808</c:v>
                      </c:pt>
                      <c:pt idx="4">
                        <c:v>6688</c:v>
                      </c:pt>
                      <c:pt idx="5">
                        <c:v>5773</c:v>
                      </c:pt>
                      <c:pt idx="6">
                        <c:v>5611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1F-4FA0-888D-B6EC1F04E06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TX_CURR2!$T$4</c15:sqref>
                        </c15:formulaRef>
                      </c:ext>
                    </c:extLst>
                    <c:strCache>
                      <c:ptCount val="1"/>
                      <c:pt idx="0">
                        <c:v>Nasarawa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TX_CURR2!$U$1:$AF$1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TX_CURR2!$U$4:$AF$4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39729</c:v>
                      </c:pt>
                      <c:pt idx="1">
                        <c:v>40064</c:v>
                      </c:pt>
                      <c:pt idx="2">
                        <c:v>41011</c:v>
                      </c:pt>
                      <c:pt idx="3">
                        <c:v>42836</c:v>
                      </c:pt>
                      <c:pt idx="4">
                        <c:v>42606</c:v>
                      </c:pt>
                      <c:pt idx="5">
                        <c:v>41261</c:v>
                      </c:pt>
                      <c:pt idx="6">
                        <c:v>40725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1F-4FA0-888D-B6EC1F04E06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TX_CURR2!$T$5</c15:sqref>
                        </c15:formulaRef>
                      </c:ext>
                    </c:extLst>
                    <c:strCache>
                      <c:ptCount val="1"/>
                      <c:pt idx="0">
                        <c:v>Rivers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TX_CURR2!$U$1:$AF$1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TX_CURR2!$U$5:$AF$5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47697</c:v>
                      </c:pt>
                      <c:pt idx="1">
                        <c:v>50534</c:v>
                      </c:pt>
                      <c:pt idx="2">
                        <c:v>55709</c:v>
                      </c:pt>
                      <c:pt idx="3">
                        <c:v>62177</c:v>
                      </c:pt>
                      <c:pt idx="4">
                        <c:v>65381</c:v>
                      </c:pt>
                      <c:pt idx="5">
                        <c:v>66263</c:v>
                      </c:pt>
                      <c:pt idx="6">
                        <c:v>65183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1F-4FA0-888D-B6EC1F04E062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4"/>
          <c:order val="4"/>
          <c:tx>
            <c:strRef>
              <c:f>TX_CURR2!$T$6</c:f>
              <c:strCache>
                <c:ptCount val="1"/>
                <c:pt idx="0">
                  <c:v>IHVN TX_Curr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TX_CURR2!$U$1:$AF$1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TX_CURR2!$U$6:$AF$6</c:f>
              <c:numCache>
                <c:formatCode>_(* #,##0_);_(* \(#,##0\);_(* "-"??_);_(@_)</c:formatCode>
                <c:ptCount val="12"/>
                <c:pt idx="0">
                  <c:v>137013</c:v>
                </c:pt>
                <c:pt idx="1">
                  <c:v>140541</c:v>
                </c:pt>
                <c:pt idx="2">
                  <c:v>148088</c:v>
                </c:pt>
                <c:pt idx="3">
                  <c:v>157801</c:v>
                </c:pt>
                <c:pt idx="4">
                  <c:v>158598</c:v>
                </c:pt>
                <c:pt idx="5">
                  <c:v>154802</c:v>
                </c:pt>
                <c:pt idx="6">
                  <c:v>151951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FA0-888D-B6EC1F04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288031023"/>
        <c:axId val="288026863"/>
      </c:barChart>
      <c:catAx>
        <c:axId val="10390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3296"/>
        <c:crosses val="autoZero"/>
        <c:auto val="1"/>
        <c:lblAlgn val="ctr"/>
        <c:lblOffset val="100"/>
        <c:noMultiLvlLbl val="0"/>
      </c:catAx>
      <c:valAx>
        <c:axId val="103903329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5792"/>
        <c:crosses val="autoZero"/>
        <c:crossBetween val="between"/>
      </c:valAx>
      <c:valAx>
        <c:axId val="288026863"/>
        <c:scaling>
          <c:orientation val="minMax"/>
          <c:max val="300000"/>
          <c:min val="0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extTo"/>
        <c:crossAx val="288031023"/>
        <c:crosses val="max"/>
        <c:crossBetween val="between"/>
      </c:valAx>
      <c:catAx>
        <c:axId val="288031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026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% IIT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7"/>
              <c:pt idx="0">
                <c:v>
Q3 FY20</c:v>
              </c:pt>
              <c:pt idx="1">
                <c:v>
Q4 FY20</c:v>
              </c:pt>
              <c:pt idx="2">
                <c:v>
Q1 FY21</c:v>
              </c:pt>
              <c:pt idx="3">
                <c:v>
Q2 FY21</c:v>
              </c:pt>
              <c:pt idx="4">
                <c:v>
Q3 FY21</c:v>
              </c:pt>
              <c:pt idx="5">
                <c:v>
Q4 FY21</c:v>
              </c:pt>
              <c:pt idx="6">
                <c:v>
Q1 FY22</c:v>
              </c:pt>
            </c:strLit>
          </c:cat>
          <c:val>
            <c:numLit>
              <c:formatCode>General</c:formatCode>
              <c:ptCount val="7"/>
              <c:pt idx="0">
                <c:v>5.5610175740444884E-2</c:v>
              </c:pt>
              <c:pt idx="1">
                <c:v>3.3116929189726127E-2</c:v>
              </c:pt>
              <c:pt idx="2">
                <c:v>3.4362108479755536E-2</c:v>
              </c:pt>
              <c:pt idx="3">
                <c:v>1.7688493906185258E-2</c:v>
              </c:pt>
              <c:pt idx="4">
                <c:v>1.9187175151856722E-2</c:v>
              </c:pt>
              <c:pt idx="5">
                <c:v>2.1101488109478924E-2</c:v>
              </c:pt>
              <c:pt idx="6">
                <c:v>2.7583687801199495E-2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67-4354-B71C-EABACB528B2E}"/>
            </c:ext>
          </c:extLst>
        </c:ser>
        <c:ser>
          <c:idx val="1"/>
          <c:order val="1"/>
          <c:tx>
            <c:v>Katsina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7"/>
              <c:pt idx="0">
                <c:v>
Q3 FY20</c:v>
              </c:pt>
              <c:pt idx="1">
                <c:v>
Q4 FY20</c:v>
              </c:pt>
              <c:pt idx="2">
                <c:v>
Q1 FY21</c:v>
              </c:pt>
              <c:pt idx="3">
                <c:v>
Q2 FY21</c:v>
              </c:pt>
              <c:pt idx="4">
                <c:v>
Q3 FY21</c:v>
              </c:pt>
              <c:pt idx="5">
                <c:v>
Q4 FY21</c:v>
              </c:pt>
              <c:pt idx="6">
                <c:v>
Q1 FY22</c:v>
              </c:pt>
            </c:strLit>
          </c:cat>
          <c:val>
            <c:numLit>
              <c:formatCode>General</c:formatCode>
              <c:ptCount val="7"/>
              <c:pt idx="0">
                <c:v>2.4802566633761104E-2</c:v>
              </c:pt>
              <c:pt idx="1">
                <c:v>2.1044158233670653E-2</c:v>
              </c:pt>
              <c:pt idx="2">
                <c:v>1.9915910599690198E-3</c:v>
              </c:pt>
              <c:pt idx="3">
                <c:v>2.250234399416606E-2</c:v>
              </c:pt>
              <c:pt idx="4">
                <c:v>1.4555212229630835E-2</c:v>
              </c:pt>
              <c:pt idx="5">
                <c:v>9.5660289314045722E-3</c:v>
              </c:pt>
              <c:pt idx="6">
                <c:v>1.0604982206405694E-2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267-4354-B71C-EABACB528B2E}"/>
            </c:ext>
          </c:extLst>
        </c:ser>
        <c:ser>
          <c:idx val="2"/>
          <c:order val="2"/>
          <c:tx>
            <c:v>Nasarawa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7"/>
              <c:pt idx="0">
                <c:v>
Q3 FY20</c:v>
              </c:pt>
              <c:pt idx="1">
                <c:v>
Q4 FY20</c:v>
              </c:pt>
              <c:pt idx="2">
                <c:v>
Q1 FY21</c:v>
              </c:pt>
              <c:pt idx="3">
                <c:v>
Q2 FY21</c:v>
              </c:pt>
              <c:pt idx="4">
                <c:v>
Q3 FY21</c:v>
              </c:pt>
              <c:pt idx="5">
                <c:v>
Q4 FY21</c:v>
              </c:pt>
              <c:pt idx="6">
                <c:v>
Q1 FY22</c:v>
              </c:pt>
            </c:strLit>
          </c:cat>
          <c:val>
            <c:numLit>
              <c:formatCode>General</c:formatCode>
              <c:ptCount val="7"/>
              <c:pt idx="0">
                <c:v>4.6684350132625993E-2</c:v>
              </c:pt>
              <c:pt idx="1">
                <c:v>2.643108672508394E-2</c:v>
              </c:pt>
              <c:pt idx="2">
                <c:v>3.5970152031113346E-2</c:v>
              </c:pt>
              <c:pt idx="3">
                <c:v>1.8577791325848025E-2</c:v>
              </c:pt>
              <c:pt idx="4">
                <c:v>1.7687274865838418E-2</c:v>
              </c:pt>
              <c:pt idx="5">
                <c:v>8.3834670231729049E-3</c:v>
              </c:pt>
              <c:pt idx="6">
                <c:v>1.2814472816357298E-2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267-4354-B71C-EABACB528B2E}"/>
            </c:ext>
          </c:extLst>
        </c:ser>
        <c:ser>
          <c:idx val="3"/>
          <c:order val="3"/>
          <c:tx>
            <c:v>Rivers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7"/>
              <c:pt idx="0">
                <c:v>
Q3 FY20</c:v>
              </c:pt>
              <c:pt idx="1">
                <c:v>
Q4 FY20</c:v>
              </c:pt>
              <c:pt idx="2">
                <c:v>
Q1 FY21</c:v>
              </c:pt>
              <c:pt idx="3">
                <c:v>
Q2 FY21</c:v>
              </c:pt>
              <c:pt idx="4">
                <c:v>
Q3 FY21</c:v>
              </c:pt>
              <c:pt idx="5">
                <c:v>
Q4 FY21</c:v>
              </c:pt>
              <c:pt idx="6">
                <c:v>
Q1 FY22</c:v>
              </c:pt>
            </c:strLit>
          </c:cat>
          <c:val>
            <c:numLit>
              <c:formatCode>General</c:formatCode>
              <c:ptCount val="7"/>
              <c:pt idx="0">
                <c:v>5.5112494326654993E-2</c:v>
              </c:pt>
              <c:pt idx="1">
                <c:v>2.5094322165451873E-2</c:v>
              </c:pt>
              <c:pt idx="2">
                <c:v>2.3438716072847629E-2</c:v>
              </c:pt>
              <c:pt idx="3">
                <c:v>4.4765052768711584E-3</c:v>
              </c:pt>
              <c:pt idx="4">
                <c:v>7.8033909832879904E-3</c:v>
              </c:pt>
              <c:pt idx="5">
                <c:v>7.479256080114449E-3</c:v>
              </c:pt>
              <c:pt idx="6">
                <c:v>1.3691608102521704E-2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267-4354-B71C-EABACB52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98271"/>
        <c:axId val="734194527"/>
      </c:lineChart>
      <c:catAx>
        <c:axId val="73419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94527"/>
        <c:crosses val="autoZero"/>
        <c:auto val="1"/>
        <c:lblAlgn val="ctr"/>
        <c:lblOffset val="100"/>
        <c:noMultiLvlLbl val="0"/>
      </c:catAx>
      <c:valAx>
        <c:axId val="734194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IIT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Trend</a:t>
            </a:r>
            <a:r>
              <a:rPr lang="en-US"/>
              <a:t>: 2-Period moving average</a:t>
            </a:r>
          </a:p>
        </c:rich>
      </c:tx>
      <c:layout>
        <c:manualLayout>
          <c:xMode val="edge"/>
          <c:yMode val="edge"/>
          <c:x val="0.195743000874890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TX_CURR2!$T$16</c:f>
              <c:strCache>
                <c:ptCount val="1"/>
                <c:pt idx="0">
                  <c:v>IHVN TX_Curr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TX_CURR2!$U$11:$AF$11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TX_CURR2!$U$16:$AF$16</c:f>
              <c:numCache>
                <c:formatCode>_(* #,##0_);_(* \(#,##0\);_(* "-"??_);_(@_)</c:formatCode>
                <c:ptCount val="12"/>
                <c:pt idx="0">
                  <c:v>137013</c:v>
                </c:pt>
                <c:pt idx="1">
                  <c:v>140541</c:v>
                </c:pt>
                <c:pt idx="2">
                  <c:v>148088</c:v>
                </c:pt>
                <c:pt idx="3">
                  <c:v>157801</c:v>
                </c:pt>
                <c:pt idx="4">
                  <c:v>158598</c:v>
                </c:pt>
                <c:pt idx="5">
                  <c:v>154802</c:v>
                </c:pt>
                <c:pt idx="6">
                  <c:v>151951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1-404E-BB38-A3467F87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277412927"/>
        <c:axId val="2774095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TX_CURR2!$T$12</c15:sqref>
                        </c15:formulaRef>
                      </c:ext>
                    </c:extLst>
                    <c:strCache>
                      <c:ptCount val="1"/>
                      <c:pt idx="0">
                        <c:v>FCT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TX_CURR2!$U$12:$AF$12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41889</c:v>
                      </c:pt>
                      <c:pt idx="1">
                        <c:v>42193</c:v>
                      </c:pt>
                      <c:pt idx="2">
                        <c:v>43509</c:v>
                      </c:pt>
                      <c:pt idx="3">
                        <c:v>44980</c:v>
                      </c:pt>
                      <c:pt idx="4">
                        <c:v>43923</c:v>
                      </c:pt>
                      <c:pt idx="5">
                        <c:v>41505</c:v>
                      </c:pt>
                      <c:pt idx="6">
                        <c:v>40432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5A1-404E-BB38-A3467F87D25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TX_CURR2!$T$13</c15:sqref>
                        </c15:formulaRef>
                      </c:ext>
                    </c:extLst>
                    <c:strCache>
                      <c:ptCount val="1"/>
                      <c:pt idx="0">
                        <c:v>Katsina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TX_CURR2!$U$13:$AF$13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7698</c:v>
                      </c:pt>
                      <c:pt idx="1">
                        <c:v>7750</c:v>
                      </c:pt>
                      <c:pt idx="2">
                        <c:v>7859</c:v>
                      </c:pt>
                      <c:pt idx="3">
                        <c:v>7808</c:v>
                      </c:pt>
                      <c:pt idx="4">
                        <c:v>6688</c:v>
                      </c:pt>
                      <c:pt idx="5">
                        <c:v>5773</c:v>
                      </c:pt>
                      <c:pt idx="6">
                        <c:v>5611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A1-404E-BB38-A3467F87D25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TX_CURR2!$T$14</c15:sqref>
                        </c15:formulaRef>
                      </c:ext>
                    </c:extLst>
                    <c:strCache>
                      <c:ptCount val="1"/>
                      <c:pt idx="0">
                        <c:v>Nasarawa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TX_CURR2!$U$14:$AF$14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39729</c:v>
                      </c:pt>
                      <c:pt idx="1">
                        <c:v>40064</c:v>
                      </c:pt>
                      <c:pt idx="2">
                        <c:v>41011</c:v>
                      </c:pt>
                      <c:pt idx="3">
                        <c:v>42836</c:v>
                      </c:pt>
                      <c:pt idx="4">
                        <c:v>42606</c:v>
                      </c:pt>
                      <c:pt idx="5">
                        <c:v>41261</c:v>
                      </c:pt>
                      <c:pt idx="6">
                        <c:v>40725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A1-404E-BB38-A3467F87D25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TX_CURR2!$T$15</c15:sqref>
                        </c15:formulaRef>
                      </c:ext>
                    </c:extLst>
                    <c:strCache>
                      <c:ptCount val="1"/>
                      <c:pt idx="0">
                        <c:v>Rivers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TX_CURR2!$U$15:$AF$15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47697</c:v>
                      </c:pt>
                      <c:pt idx="1">
                        <c:v>50534</c:v>
                      </c:pt>
                      <c:pt idx="2">
                        <c:v>55709</c:v>
                      </c:pt>
                      <c:pt idx="3">
                        <c:v>62177</c:v>
                      </c:pt>
                      <c:pt idx="4">
                        <c:v>65381</c:v>
                      </c:pt>
                      <c:pt idx="5">
                        <c:v>66263</c:v>
                      </c:pt>
                      <c:pt idx="6">
                        <c:v>65183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A1-404E-BB38-A3467F87D254}"/>
                  </c:ext>
                </c:extLst>
              </c15:ser>
            </c15:filteredBarSeries>
          </c:ext>
        </c:extLst>
      </c:barChart>
      <c:catAx>
        <c:axId val="2774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09599"/>
        <c:crosses val="autoZero"/>
        <c:auto val="1"/>
        <c:lblAlgn val="ctr"/>
        <c:lblOffset val="100"/>
        <c:noMultiLvlLbl val="0"/>
      </c:catAx>
      <c:valAx>
        <c:axId val="277409599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9255424340331"/>
          <c:y val="0.17171296296296296"/>
          <c:w val="0.76134952891493346"/>
          <c:h val="0.568672717993584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TX_CURR2!$T$16</c:f>
              <c:strCache>
                <c:ptCount val="1"/>
                <c:pt idx="0">
                  <c:v>IHVN TX_Curr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TX_CURR2!$U$11:$AF$11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TX_CURR2!$U$16:$AF$16</c:f>
              <c:numCache>
                <c:formatCode>_(* #,##0_);_(* \(#,##0\);_(* "-"??_);_(@_)</c:formatCode>
                <c:ptCount val="12"/>
                <c:pt idx="0">
                  <c:v>137013</c:v>
                </c:pt>
                <c:pt idx="1">
                  <c:v>140541</c:v>
                </c:pt>
                <c:pt idx="2">
                  <c:v>148088</c:v>
                </c:pt>
                <c:pt idx="3">
                  <c:v>157801</c:v>
                </c:pt>
                <c:pt idx="4">
                  <c:v>158598</c:v>
                </c:pt>
                <c:pt idx="5">
                  <c:v>154802</c:v>
                </c:pt>
                <c:pt idx="6">
                  <c:v>151951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5-4BC9-86C7-7668D45307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-27"/>
        <c:axId val="277411679"/>
        <c:axId val="277422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TX_CURR2!$T$12</c15:sqref>
                        </c15:formulaRef>
                      </c:ext>
                    </c:extLst>
                    <c:strCache>
                      <c:ptCount val="1"/>
                      <c:pt idx="0">
                        <c:v>FCT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TX_CURR2!$U$12:$AF$12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41889</c:v>
                      </c:pt>
                      <c:pt idx="1">
                        <c:v>42193</c:v>
                      </c:pt>
                      <c:pt idx="2">
                        <c:v>43509</c:v>
                      </c:pt>
                      <c:pt idx="3">
                        <c:v>44980</c:v>
                      </c:pt>
                      <c:pt idx="4">
                        <c:v>43923</c:v>
                      </c:pt>
                      <c:pt idx="5">
                        <c:v>41505</c:v>
                      </c:pt>
                      <c:pt idx="6">
                        <c:v>40432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EC5-4BC9-86C7-7668D45307A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TX_CURR2!$T$13</c15:sqref>
                        </c15:formulaRef>
                      </c:ext>
                    </c:extLst>
                    <c:strCache>
                      <c:ptCount val="1"/>
                      <c:pt idx="0">
                        <c:v>Katsina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TX_CURR2!$U$13:$AF$13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7698</c:v>
                      </c:pt>
                      <c:pt idx="1">
                        <c:v>7750</c:v>
                      </c:pt>
                      <c:pt idx="2">
                        <c:v>7859</c:v>
                      </c:pt>
                      <c:pt idx="3">
                        <c:v>7808</c:v>
                      </c:pt>
                      <c:pt idx="4">
                        <c:v>6688</c:v>
                      </c:pt>
                      <c:pt idx="5">
                        <c:v>5773</c:v>
                      </c:pt>
                      <c:pt idx="6">
                        <c:v>5611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C5-4BC9-86C7-7668D45307A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TX_CURR2!$T$14</c15:sqref>
                        </c15:formulaRef>
                      </c:ext>
                    </c:extLst>
                    <c:strCache>
                      <c:ptCount val="1"/>
                      <c:pt idx="0">
                        <c:v>Nasarawa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TX_CURR2!$U$14:$AF$14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39729</c:v>
                      </c:pt>
                      <c:pt idx="1">
                        <c:v>40064</c:v>
                      </c:pt>
                      <c:pt idx="2">
                        <c:v>41011</c:v>
                      </c:pt>
                      <c:pt idx="3">
                        <c:v>42836</c:v>
                      </c:pt>
                      <c:pt idx="4">
                        <c:v>42606</c:v>
                      </c:pt>
                      <c:pt idx="5">
                        <c:v>41261</c:v>
                      </c:pt>
                      <c:pt idx="6">
                        <c:v>40725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C5-4BC9-86C7-7668D45307A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TX_CURR2!$T$15</c15:sqref>
                        </c15:formulaRef>
                      </c:ext>
                    </c:extLst>
                    <c:strCache>
                      <c:ptCount val="1"/>
                      <c:pt idx="0">
                        <c:v>Rivers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TX_CURR2!$U$15:$AF$15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47697</c:v>
                      </c:pt>
                      <c:pt idx="1">
                        <c:v>50534</c:v>
                      </c:pt>
                      <c:pt idx="2">
                        <c:v>55709</c:v>
                      </c:pt>
                      <c:pt idx="3">
                        <c:v>62177</c:v>
                      </c:pt>
                      <c:pt idx="4">
                        <c:v>65381</c:v>
                      </c:pt>
                      <c:pt idx="5">
                        <c:v>66263</c:v>
                      </c:pt>
                      <c:pt idx="6">
                        <c:v>65183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C5-4BC9-86C7-7668D45307A1}"/>
                  </c:ext>
                </c:extLst>
              </c15:ser>
            </c15:filteredBarSeries>
          </c:ext>
        </c:extLst>
      </c:barChart>
      <c:catAx>
        <c:axId val="2774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22495"/>
        <c:crosses val="autoZero"/>
        <c:auto val="1"/>
        <c:lblAlgn val="ctr"/>
        <c:lblOffset val="100"/>
        <c:noMultiLvlLbl val="0"/>
      </c:catAx>
      <c:valAx>
        <c:axId val="277422495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Trend Q1 and Q2 with Treatment Net New</a:t>
            </a:r>
            <a:endParaRPr lang="en-US"/>
          </a:p>
        </c:rich>
      </c:tx>
      <c:layout>
        <c:manualLayout>
          <c:xMode val="edge"/>
          <c:yMode val="edge"/>
          <c:x val="0.17844300278035219"/>
          <c:y val="1.2039127163280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TX_CURR2!$AI$1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TX_CURR2!$AI$2:$AI$6</c15:sqref>
                  </c15:fullRef>
                </c:ext>
              </c:extLst>
              <c:f>TX_CURR2!$AI$6</c:f>
              <c:numCache>
                <c:formatCode>General</c:formatCode>
                <c:ptCount val="1"/>
                <c:pt idx="0">
                  <c:v>137013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1-49E2-A91C-CDB12C6A0AAF}"/>
            </c:ext>
          </c:extLst>
        </c:ser>
        <c:ser>
          <c:idx val="1"/>
          <c:order val="1"/>
          <c:tx>
            <c:strRef>
              <c:f>TX_CURR2!$AJ$1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TX_CURR2!$AJ$2:$AJ$6</c15:sqref>
                  </c15:fullRef>
                </c:ext>
              </c:extLst>
              <c:f>TX_CURR2!$AJ$6</c:f>
              <c:numCache>
                <c:formatCode>General</c:formatCode>
                <c:ptCount val="1"/>
                <c:pt idx="0">
                  <c:v>140541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1-49E2-A91C-CDB12C6A0AAF}"/>
            </c:ext>
          </c:extLst>
        </c:ser>
        <c:ser>
          <c:idx val="2"/>
          <c:order val="2"/>
          <c:tx>
            <c:strRef>
              <c:f>TX_CURR2!$AK$1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TX_CURR2!$AK$2:$AK$6</c15:sqref>
                  </c15:fullRef>
                </c:ext>
              </c:extLst>
              <c:f>TX_CURR2!$AK$6</c:f>
              <c:numCache>
                <c:formatCode>General</c:formatCode>
                <c:ptCount val="1"/>
                <c:pt idx="0">
                  <c:v>148088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1-49E2-A91C-CDB12C6A0AAF}"/>
            </c:ext>
          </c:extLst>
        </c:ser>
        <c:ser>
          <c:idx val="3"/>
          <c:order val="3"/>
          <c:tx>
            <c:strRef>
              <c:f>TX_CURR2!$AL$1</c:f>
              <c:strCache>
                <c:ptCount val="1"/>
                <c:pt idx="0">
                  <c:v>Mch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TX_CURR2!$AL$2:$AL$6</c15:sqref>
                  </c15:fullRef>
                </c:ext>
              </c:extLst>
              <c:f>TX_CURR2!$AL$6</c:f>
              <c:numCache>
                <c:formatCode>General</c:formatCode>
                <c:ptCount val="1"/>
                <c:pt idx="0">
                  <c:v>157801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1-49E2-A91C-CDB12C6A0AAF}"/>
            </c:ext>
          </c:extLst>
        </c:ser>
        <c:ser>
          <c:idx val="4"/>
          <c:order val="4"/>
          <c:tx>
            <c:strRef>
              <c:f>TX_CURR2!$AM$1</c:f>
              <c:strCache>
                <c:ptCount val="1"/>
                <c:pt idx="0">
                  <c:v>Net_New Q2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TX_CURR2!$AM$2:$AM$6</c15:sqref>
                  </c15:fullRef>
                </c:ext>
              </c:extLst>
              <c:f>TX_CURR2!$AM$6</c:f>
              <c:numCache>
                <c:formatCode>General</c:formatCode>
                <c:ptCount val="1"/>
                <c:pt idx="0">
                  <c:v>20788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C1-49E2-A91C-CDB12C6A0AAF}"/>
            </c:ext>
          </c:extLst>
        </c:ser>
        <c:ser>
          <c:idx val="5"/>
          <c:order val="5"/>
          <c:tx>
            <c:strRef>
              <c:f>TX_CURR2!$AN$1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TX_CURR2!$AN$2:$AN$6</c15:sqref>
                  </c15:fullRef>
                </c:ext>
              </c:extLst>
              <c:f>TX_CURR2!$AN$6</c:f>
              <c:numCache>
                <c:formatCode>General</c:formatCode>
                <c:ptCount val="1"/>
                <c:pt idx="0">
                  <c:v>158598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C1-49E2-A91C-CDB12C6A0AAF}"/>
            </c:ext>
          </c:extLst>
        </c:ser>
        <c:ser>
          <c:idx val="6"/>
          <c:order val="6"/>
          <c:tx>
            <c:strRef>
              <c:f>TX_CURR2!$AO$1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TX_CURR2!$AO$2:$AO$6</c15:sqref>
                  </c15:fullRef>
                </c:ext>
              </c:extLst>
              <c:f>TX_CURR2!$AO$6</c:f>
              <c:numCache>
                <c:formatCode>General</c:formatCode>
                <c:ptCount val="1"/>
                <c:pt idx="0">
                  <c:v>154802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C1-49E2-A91C-CDB12C6A0AAF}"/>
            </c:ext>
          </c:extLst>
        </c:ser>
        <c:ser>
          <c:idx val="7"/>
          <c:order val="7"/>
          <c:tx>
            <c:strRef>
              <c:f>TX_CURR2!$AP$1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TX_CURR2!$AP$2:$AP$6</c15:sqref>
                  </c15:fullRef>
                </c:ext>
              </c:extLst>
              <c:f>TX_CURR2!$AP$6</c:f>
              <c:numCache>
                <c:formatCode>General</c:formatCode>
                <c:ptCount val="1"/>
                <c:pt idx="0">
                  <c:v>151951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C1-49E2-A91C-CDB12C6A0AAF}"/>
            </c:ext>
          </c:extLst>
        </c:ser>
        <c:ser>
          <c:idx val="8"/>
          <c:order val="8"/>
          <c:tx>
            <c:strRef>
              <c:f>TX_CURR2!$AQ$1</c:f>
              <c:strCache>
                <c:ptCount val="1"/>
                <c:pt idx="0">
                  <c:v>Net_New Q3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TX_CURR2!$AH$2:$AH$6</c15:sqref>
                  </c15:fullRef>
                </c:ext>
              </c:extLst>
              <c:f>TX_CURR2!$AH$6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TX_CURR2!$AQ$2:$AQ$6</c15:sqref>
                  </c15:fullRef>
                </c:ext>
              </c:extLst>
              <c:f>TX_CURR2!$AQ$6</c:f>
              <c:numCache>
                <c:formatCode>General</c:formatCode>
                <c:ptCount val="1"/>
                <c:pt idx="0">
                  <c:v>-5850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C1-49E2-A91C-CDB12C6A0A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337168"/>
        <c:axId val="448328432"/>
      </c:barChart>
      <c:catAx>
        <c:axId val="4483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8432"/>
        <c:crosses val="autoZero"/>
        <c:auto val="1"/>
        <c:lblAlgn val="ctr"/>
        <c:lblOffset val="100"/>
        <c:noMultiLvlLbl val="0"/>
      </c:catAx>
      <c:valAx>
        <c:axId val="44832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TX_CURR2!$AI$10</c:f>
              <c:strCache>
                <c:ptCount val="1"/>
                <c:pt idx="0">
                  <c:v>MMD1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TX_CURR2!$AH$11:$AH$15</c15:sqref>
                  </c15:fullRef>
                </c:ext>
              </c:extLst>
              <c:f>TX_CURR2!$AH$11:$AH$14</c:f>
              <c:strCache>
                <c:ptCount val="4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TX_CURR2!$AI$11:$AI$15</c15:sqref>
                  </c15:fullRef>
                </c:ext>
              </c:extLst>
              <c:f>TX_CURR2!$AI$11:$AI$14</c:f>
              <c:numCache>
                <c:formatCode>General</c:formatCode>
                <c:ptCount val="4"/>
                <c:pt idx="0">
                  <c:v>2484</c:v>
                </c:pt>
                <c:pt idx="1">
                  <c:v>16810</c:v>
                </c:pt>
                <c:pt idx="2">
                  <c:v>10256</c:v>
                </c:pt>
                <c:pt idx="3">
                  <c:v>13515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5-4EC8-8220-E3FB0A762F7B}"/>
            </c:ext>
          </c:extLst>
        </c:ser>
        <c:ser>
          <c:idx val="1"/>
          <c:order val="1"/>
          <c:tx>
            <c:strRef>
              <c:f>TX_CURR2!$AJ$10</c:f>
              <c:strCache>
                <c:ptCount val="1"/>
                <c:pt idx="0">
                  <c:v>MMD2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TX_CURR2!$AH$11:$AH$15</c15:sqref>
                  </c15:fullRef>
                </c:ext>
              </c:extLst>
              <c:f>TX_CURR2!$AH$11:$AH$14</c:f>
              <c:strCache>
                <c:ptCount val="4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TX_CURR2!$AJ$11:$AJ$15</c15:sqref>
                  </c15:fullRef>
                </c:ext>
              </c:extLst>
              <c:f>TX_CURR2!$AJ$11:$AJ$14</c:f>
              <c:numCache>
                <c:formatCode>General</c:formatCode>
                <c:ptCount val="4"/>
                <c:pt idx="0">
                  <c:v>4438</c:v>
                </c:pt>
                <c:pt idx="1">
                  <c:v>27406</c:v>
                </c:pt>
                <c:pt idx="2">
                  <c:v>30801</c:v>
                </c:pt>
                <c:pt idx="3">
                  <c:v>41436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5-4EC8-8220-E3FB0A762F7B}"/>
            </c:ext>
          </c:extLst>
        </c:ser>
        <c:ser>
          <c:idx val="2"/>
          <c:order val="2"/>
          <c:tx>
            <c:strRef>
              <c:f>TX_CURR2!$AK$10</c:f>
              <c:strCache>
                <c:ptCount val="1"/>
                <c:pt idx="0">
                  <c:v>MMD3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TX_CURR2!$AH$11:$AH$15</c15:sqref>
                  </c15:fullRef>
                </c:ext>
              </c:extLst>
              <c:f>TX_CURR2!$AH$11:$AH$14</c:f>
              <c:strCache>
                <c:ptCount val="4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TX_CURR2!$AK$11:$AK$15</c15:sqref>
                  </c15:fullRef>
                </c:ext>
              </c:extLst>
              <c:f>TX_CURR2!$AK$11:$AK$14</c:f>
              <c:numCache>
                <c:formatCode>General</c:formatCode>
                <c:ptCount val="4"/>
                <c:pt idx="0">
                  <c:v>7799</c:v>
                </c:pt>
                <c:pt idx="1">
                  <c:v>44873</c:v>
                </c:pt>
                <c:pt idx="2">
                  <c:v>42741</c:v>
                </c:pt>
                <c:pt idx="3">
                  <c:v>62177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5-4EC8-8220-E3FB0A762F7B}"/>
            </c:ext>
          </c:extLst>
        </c:ser>
        <c:ser>
          <c:idx val="3"/>
          <c:order val="3"/>
          <c:tx>
            <c:strRef>
              <c:f>TX_CURR2!$AL$10</c:f>
              <c:strCache>
                <c:ptCount val="1"/>
                <c:pt idx="0">
                  <c:v>TX-Curr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TX_CURR2!$AH$11:$AH$15</c15:sqref>
                  </c15:fullRef>
                </c:ext>
              </c:extLst>
              <c:f>TX_CURR2!$AH$11:$AH$14</c:f>
              <c:strCache>
                <c:ptCount val="4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TX_CURR2!$AL$11:$AL$15</c15:sqref>
                  </c15:fullRef>
                </c:ext>
              </c:extLst>
              <c:f>TX_CURR2!$AL$11:$AL$14</c:f>
              <c:numCache>
                <c:formatCode>General</c:formatCode>
                <c:ptCount val="4"/>
                <c:pt idx="0">
                  <c:v>5611</c:v>
                </c:pt>
                <c:pt idx="1">
                  <c:v>40432</c:v>
                </c:pt>
                <c:pt idx="2">
                  <c:v>40725</c:v>
                </c:pt>
                <c:pt idx="3">
                  <c:v>65183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5-4EC8-8220-E3FB0A76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84223"/>
        <c:axId val="277385887"/>
      </c:barChart>
      <c:catAx>
        <c:axId val="2773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85887"/>
        <c:crosses val="autoZero"/>
        <c:auto val="1"/>
        <c:lblAlgn val="ctr"/>
        <c:lblOffset val="100"/>
        <c:noMultiLvlLbl val="0"/>
      </c:catAx>
      <c:valAx>
        <c:axId val="27738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TX_CURR2!$AU$1</c:f>
              <c:strCache>
                <c:ptCount val="1"/>
                <c:pt idx="0">
                  <c:v>TX-Curr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TX_CURR2!$AT$2:$AT$6</c:f>
              <c:strCache>
                <c:ptCount val="5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  <c:pt idx="4">
                  <c:v>Total</c:v>
                </c:pt>
              </c:strCache>
            </c:strRef>
          </c:cat>
          <c:val>
            <c:numRef>
              <c:f>TX_CURR2!$AU$2:$AU$6</c:f>
              <c:numCache>
                <c:formatCode>General</c:formatCode>
                <c:ptCount val="5"/>
                <c:pt idx="0">
                  <c:v>5611</c:v>
                </c:pt>
                <c:pt idx="1">
                  <c:v>40432</c:v>
                </c:pt>
                <c:pt idx="2">
                  <c:v>40725</c:v>
                </c:pt>
                <c:pt idx="3">
                  <c:v>65183</c:v>
                </c:pt>
                <c:pt idx="4" formatCode="_(* #,##0_);_(* \(#,##0\);_(* &quot;-&quot;??_);_(@_)">
                  <c:v>151951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E-412F-8F0D-345506EEBB7A}"/>
            </c:ext>
          </c:extLst>
        </c:ser>
        <c:ser>
          <c:idx val="1"/>
          <c:order val="1"/>
          <c:tx>
            <c:strRef>
              <c:f>TX_CURR2!$AV$1</c:f>
              <c:strCache>
                <c:ptCount val="1"/>
                <c:pt idx="0">
                  <c:v>MMD1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TX_CURR2!$AT$2:$AT$6</c:f>
              <c:strCache>
                <c:ptCount val="5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  <c:pt idx="4">
                  <c:v>Total</c:v>
                </c:pt>
              </c:strCache>
            </c:strRef>
          </c:cat>
          <c:val>
            <c:numRef>
              <c:f>TX_CURR2!$AV$2:$AV$6</c:f>
              <c:numCache>
                <c:formatCode>0</c:formatCode>
                <c:ptCount val="5"/>
                <c:pt idx="0">
                  <c:v>1122.2</c:v>
                </c:pt>
                <c:pt idx="1">
                  <c:v>8086.4000000000005</c:v>
                </c:pt>
                <c:pt idx="2">
                  <c:v>8145</c:v>
                </c:pt>
                <c:pt idx="3">
                  <c:v>13036.6</c:v>
                </c:pt>
                <c:pt idx="4">
                  <c:v>30390.2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E-412F-8F0D-345506EEBB7A}"/>
            </c:ext>
          </c:extLst>
        </c:ser>
        <c:ser>
          <c:idx val="2"/>
          <c:order val="2"/>
          <c:tx>
            <c:strRef>
              <c:f>TX_CURR2!$AW$1</c:f>
              <c:strCache>
                <c:ptCount val="1"/>
                <c:pt idx="0">
                  <c:v>MMD2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TX_CURR2!$AT$2:$AT$6</c:f>
              <c:strCache>
                <c:ptCount val="5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  <c:pt idx="4">
                  <c:v>Total</c:v>
                </c:pt>
              </c:strCache>
            </c:strRef>
          </c:cat>
          <c:val>
            <c:numRef>
              <c:f>TX_CURR2!$AW$2:$AW$6</c:f>
              <c:numCache>
                <c:formatCode>0</c:formatCode>
                <c:ptCount val="5"/>
                <c:pt idx="0">
                  <c:v>3927.7</c:v>
                </c:pt>
                <c:pt idx="1">
                  <c:v>28302.399999999998</c:v>
                </c:pt>
                <c:pt idx="2">
                  <c:v>28507.5</c:v>
                </c:pt>
                <c:pt idx="3">
                  <c:v>45628.1</c:v>
                </c:pt>
                <c:pt idx="4">
                  <c:v>106365.7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E-412F-8F0D-345506EEBB7A}"/>
            </c:ext>
          </c:extLst>
        </c:ser>
        <c:ser>
          <c:idx val="3"/>
          <c:order val="3"/>
          <c:tx>
            <c:strRef>
              <c:f>TX_CURR2!$AX$1</c:f>
              <c:strCache>
                <c:ptCount val="1"/>
                <c:pt idx="0">
                  <c:v>MMD3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TX_CURR2!$AT$2:$AT$6</c:f>
              <c:strCache>
                <c:ptCount val="5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  <c:pt idx="4">
                  <c:v>Total</c:v>
                </c:pt>
              </c:strCache>
            </c:strRef>
          </c:cat>
          <c:val>
            <c:numRef>
              <c:f>TX_CURR2!$AX$2:$AX$6</c:f>
              <c:numCache>
                <c:formatCode>0</c:formatCode>
                <c:ptCount val="5"/>
                <c:pt idx="0">
                  <c:v>561.1</c:v>
                </c:pt>
                <c:pt idx="1">
                  <c:v>4043.2000000000003</c:v>
                </c:pt>
                <c:pt idx="2">
                  <c:v>4072.5</c:v>
                </c:pt>
                <c:pt idx="3">
                  <c:v>6518.3</c:v>
                </c:pt>
                <c:pt idx="4">
                  <c:v>15195.1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E-412F-8F0D-345506EE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04208"/>
        <c:axId val="154205040"/>
      </c:barChart>
      <c:catAx>
        <c:axId val="1542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5040"/>
        <c:crosses val="autoZero"/>
        <c:auto val="1"/>
        <c:lblAlgn val="ctr"/>
        <c:lblOffset val="100"/>
        <c:noMultiLvlLbl val="0"/>
      </c:catAx>
      <c:valAx>
        <c:axId val="154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  current by MMD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TX_CURR2!$AV$1</c:f>
              <c:strCache>
                <c:ptCount val="1"/>
                <c:pt idx="0">
                  <c:v>MMD1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TX_CURR2!$AT$2:$AT$5</c:f>
              <c:strCache>
                <c:ptCount val="4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TX_CURR2!$AV$2:$AV$5</c:f>
              <c:numCache>
                <c:formatCode>0</c:formatCode>
                <c:ptCount val="4"/>
                <c:pt idx="0">
                  <c:v>1122.2</c:v>
                </c:pt>
                <c:pt idx="1">
                  <c:v>8086.4000000000005</c:v>
                </c:pt>
                <c:pt idx="2">
                  <c:v>8145</c:v>
                </c:pt>
                <c:pt idx="3">
                  <c:v>13036.6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A-4078-A6CB-8842D7104769}"/>
            </c:ext>
          </c:extLst>
        </c:ser>
        <c:ser>
          <c:idx val="2"/>
          <c:order val="2"/>
          <c:tx>
            <c:strRef>
              <c:f>TX_CURR2!$AW$1</c:f>
              <c:strCache>
                <c:ptCount val="1"/>
                <c:pt idx="0">
                  <c:v>MMD2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TX_CURR2!$AT$2:$AT$5</c:f>
              <c:strCache>
                <c:ptCount val="4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TX_CURR2!$AW$2:$AW$5</c:f>
              <c:numCache>
                <c:formatCode>0</c:formatCode>
                <c:ptCount val="4"/>
                <c:pt idx="0">
                  <c:v>3927.7</c:v>
                </c:pt>
                <c:pt idx="1">
                  <c:v>28302.399999999998</c:v>
                </c:pt>
                <c:pt idx="2">
                  <c:v>28507.5</c:v>
                </c:pt>
                <c:pt idx="3">
                  <c:v>45628.1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A-4078-A6CB-8842D7104769}"/>
            </c:ext>
          </c:extLst>
        </c:ser>
        <c:ser>
          <c:idx val="3"/>
          <c:order val="3"/>
          <c:tx>
            <c:strRef>
              <c:f>TX_CURR2!$AX$1</c:f>
              <c:strCache>
                <c:ptCount val="1"/>
                <c:pt idx="0">
                  <c:v>MMD3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TX_CURR2!$AT$2:$AT$5</c:f>
              <c:strCache>
                <c:ptCount val="4"/>
                <c:pt idx="0">
                  <c:v>Katsina</c:v>
                </c:pt>
                <c:pt idx="1">
                  <c:v>FCT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TX_CURR2!$AX$2:$AX$5</c:f>
              <c:numCache>
                <c:formatCode>0</c:formatCode>
                <c:ptCount val="4"/>
                <c:pt idx="0">
                  <c:v>561.1</c:v>
                </c:pt>
                <c:pt idx="1">
                  <c:v>4043.2000000000003</c:v>
                </c:pt>
                <c:pt idx="2">
                  <c:v>4072.5</c:v>
                </c:pt>
                <c:pt idx="3">
                  <c:v>6518.3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A-4078-A6CB-8842D710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381311"/>
        <c:axId val="2773763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TX_CURR2!$AU$1</c15:sqref>
                        </c15:formulaRef>
                      </c:ext>
                    </c:extLst>
                    <c:strCache>
                      <c:ptCount val="1"/>
                      <c:pt idx="0">
                        <c:v>TX-Curr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TX_CURR2!$AT$2:$AT$5</c15:sqref>
                        </c15:formulaRef>
                      </c:ext>
                    </c:extLst>
                    <c:strCache>
                      <c:ptCount val="4"/>
                      <c:pt idx="0">
                        <c:v>Katsina</c:v>
                      </c:pt>
                      <c:pt idx="1">
                        <c:v>FCT</c:v>
                      </c:pt>
                      <c:pt idx="2">
                        <c:v>Nasarawa</c:v>
                      </c:pt>
                      <c:pt idx="3">
                        <c:v>Rivers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TX_CURR2!$AU$2:$AU$5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5611</c:v>
                      </c:pt>
                      <c:pt idx="1">
                        <c:v>40432</c:v>
                      </c:pt>
                      <c:pt idx="2">
                        <c:v>40725</c:v>
                      </c:pt>
                      <c:pt idx="3">
                        <c:v>65183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84A-4078-A6CB-8842D7104769}"/>
                  </c:ext>
                </c:extLst>
              </c15:ser>
            </c15:filteredBarSeries>
          </c:ext>
        </c:extLst>
      </c:barChart>
      <c:catAx>
        <c:axId val="2773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76319"/>
        <c:crosses val="autoZero"/>
        <c:auto val="1"/>
        <c:lblAlgn val="ctr"/>
        <c:lblOffset val="100"/>
        <c:noMultiLvlLbl val="0"/>
      </c:catAx>
      <c:valAx>
        <c:axId val="27737631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81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Trend by MMD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TX_CURR2!$AS$11</c:f>
              <c:strCache>
                <c:ptCount val="1"/>
                <c:pt idx="0">
                  <c:v>MMD1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TX_CURR2!$AT$9:$AW$9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Mch</c:v>
                </c:pt>
                <c:pt idx="3">
                  <c:v>April</c:v>
                </c:pt>
              </c:strCache>
            </c:strRef>
          </c:cat>
          <c:val>
            <c:numRef>
              <c:f>TX_CURR2!$AT$11:$AW$11</c:f>
              <c:numCache>
                <c:formatCode>0</c:formatCode>
                <c:ptCount val="4"/>
                <c:pt idx="0">
                  <c:v>56216.4</c:v>
                </c:pt>
                <c:pt idx="1">
                  <c:v>44426.400000000001</c:v>
                </c:pt>
                <c:pt idx="2">
                  <c:v>44184.280000000006</c:v>
                </c:pt>
                <c:pt idx="3">
                  <c:v>28547.64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6-4981-B4A1-110F83E22F25}"/>
            </c:ext>
          </c:extLst>
        </c:ser>
        <c:ser>
          <c:idx val="2"/>
          <c:order val="2"/>
          <c:tx>
            <c:strRef>
              <c:f>TX_CURR2!$AS$12</c:f>
              <c:strCache>
                <c:ptCount val="1"/>
                <c:pt idx="0">
                  <c:v>MMD2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TX_CURR2!$AT$9:$AW$9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Mch</c:v>
                </c:pt>
                <c:pt idx="3">
                  <c:v>April</c:v>
                </c:pt>
              </c:strCache>
            </c:strRef>
          </c:cat>
          <c:val>
            <c:numRef>
              <c:f>TX_CURR2!$AT$12:$AW$12</c:f>
              <c:numCache>
                <c:formatCode>0</c:formatCode>
                <c:ptCount val="4"/>
                <c:pt idx="0">
                  <c:v>70270.5</c:v>
                </c:pt>
                <c:pt idx="1">
                  <c:v>88852.800000000003</c:v>
                </c:pt>
                <c:pt idx="2">
                  <c:v>86790.55</c:v>
                </c:pt>
                <c:pt idx="3">
                  <c:v>95158.8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6-4981-B4A1-110F83E22F25}"/>
            </c:ext>
          </c:extLst>
        </c:ser>
        <c:ser>
          <c:idx val="3"/>
          <c:order val="3"/>
          <c:tx>
            <c:strRef>
              <c:f>TX_CURR2!$AS$13</c:f>
              <c:strCache>
                <c:ptCount val="1"/>
                <c:pt idx="0">
                  <c:v>MMD3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TX_CURR2!$AT$9:$AW$9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Mch</c:v>
                </c:pt>
                <c:pt idx="3">
                  <c:v>April</c:v>
                </c:pt>
              </c:strCache>
            </c:strRef>
          </c:cat>
          <c:val>
            <c:numRef>
              <c:f>TX_CURR2!$AT$13:$AW$13</c:f>
              <c:numCache>
                <c:formatCode>0</c:formatCode>
                <c:ptCount val="4"/>
                <c:pt idx="0">
                  <c:v>14054.1</c:v>
                </c:pt>
                <c:pt idx="1">
                  <c:v>14808.800000000001</c:v>
                </c:pt>
                <c:pt idx="2">
                  <c:v>26826.170000000002</c:v>
                </c:pt>
                <c:pt idx="3">
                  <c:v>34891.56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6-4981-B4A1-110F83E22F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8042671"/>
        <c:axId val="2880314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TX_CURR2!$AS$10</c15:sqref>
                        </c15:formulaRef>
                      </c:ext>
                    </c:extLst>
                    <c:strCache>
                      <c:ptCount val="1"/>
                      <c:pt idx="0">
                        <c:v>TX-Curr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TX_CURR2!$AT$9:$AW$9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Mch</c:v>
                      </c:pt>
                      <c:pt idx="3">
                        <c:v>April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TX_CURR2!$AT$10:$AW$10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140541</c:v>
                      </c:pt>
                      <c:pt idx="1">
                        <c:v>148088</c:v>
                      </c:pt>
                      <c:pt idx="2">
                        <c:v>157801</c:v>
                      </c:pt>
                      <c:pt idx="3">
                        <c:v>158598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666-4981-B4A1-110F83E22F25}"/>
                  </c:ext>
                </c:extLst>
              </c15:ser>
            </c15:filteredBarSeries>
          </c:ext>
        </c:extLst>
      </c:barChart>
      <c:catAx>
        <c:axId val="2880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1439"/>
        <c:crosses val="autoZero"/>
        <c:auto val="1"/>
        <c:lblAlgn val="ctr"/>
        <c:lblOffset val="100"/>
        <c:noMultiLvlLbl val="0"/>
      </c:catAx>
      <c:valAx>
        <c:axId val="28803143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400">
                <a:latin typeface="Candara" panose="020E0502030303020204" pitchFamily="34" charset="0"/>
              </a:rPr>
              <a:t>Patients Newly Enrolled on ART by Sex</a:t>
            </a:r>
          </a:p>
        </c:rich>
      </c:tx>
      <c:layout>
        <c:manualLayout>
          <c:xMode val="edge"/>
          <c:yMode val="edge"/>
          <c:x val="0.21496815286624205"/>
          <c:y val="2.3299161230195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67279090113739"/>
          <c:y val="0.12745188101487315"/>
          <c:w val="0.4948768591426071"/>
          <c:h val="0.82479476523767847"/>
        </c:manualLayout>
      </c:layou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AF-4226-B6BE-16683EC47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AF-4226-B6BE-16683EC4756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45 </a:t>
                    </a:r>
                  </a:p>
                  <a:p>
                    <a:r>
                      <a:rPr lang="en-US" baseline="0"/>
                      <a:t>38.8%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F0AF-4226-B6BE-16683EC475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71</a:t>
                    </a:r>
                  </a:p>
                  <a:p>
                    <a:r>
                      <a:rPr lang="en-US"/>
                      <a:t>60.2%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F0AF-4226-B6BE-16683EC4756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[1]Sheet2!$A$1:$A$3</c15:sqref>
                  </c15:fullRef>
                </c:ext>
              </c:extLst>
              <c:f>[1]Sheet2!$A$2:$A$3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[1]Sheet2!$C$1:$C$3</c15:sqref>
                  </c15:fullRef>
                </c:ext>
              </c:extLst>
              <c:f>[1]Sheet2!$C$2:$C$3</c:f>
              <c:numCache>
                <c:formatCode>General</c:formatCode>
                <c:ptCount val="2"/>
                <c:pt idx="0">
                  <c:v>0.4434752076544104</c:v>
                </c:pt>
                <c:pt idx="1">
                  <c:v>0.5565247923455896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[1]Sheet2!$B$2:$B$3</c15:f>
                <c15:dlblRangeCache>
                  <c:ptCount val="2"/>
                  <c:pt idx="0">
                    <c:v>80834</c:v>
                  </c:pt>
                  <c:pt idx="1">
                    <c:v>101440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F0AF-4226-B6BE-16683EC475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6-F0AF-4226-B6BE-16683EC475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8-F0AF-4226-B6BE-16683EC47560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[1]Sheet2!$A$1:$A$3</c15:sqref>
                        </c15:fullRef>
                        <c15:formulaRef>
                          <c15:sqref>[1]Sheet2!$A$2:$A$3</c15:sqref>
                        </c15:formulaRef>
                      </c:ext>
                    </c:extLst>
                    <c:strCache>
                      <c:ptCount val="2"/>
                      <c:pt idx="0">
                        <c:v>Male</c:v>
                      </c:pt>
                      <c:pt idx="1">
                        <c:v>Female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[1]Sheet2!$B$1:$B$3</c15:sqref>
                        </c15:fullRef>
                        <c15:formulaRef>
                          <c15:sqref>[1]Sheet2!$B$2:$B$3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80834</c:v>
                      </c:pt>
                      <c:pt idx="1">
                        <c:v>101440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F0AF-4226-B6BE-16683EC4756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Patient Newly Enrolled on ART by Age</a:t>
            </a:r>
            <a:r>
              <a:rPr lang="en-US" b="1" baseline="0">
                <a:solidFill>
                  <a:schemeClr val="tx1"/>
                </a:solidFill>
              </a:rPr>
              <a:t> Group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68972222222222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'TX NEW'!$D$59</c:f>
              <c:strCache>
                <c:ptCount val="1"/>
                <c:pt idx="0">
                  <c:v>Male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'TX NEW'!$C$60:$C$71</c:f>
              <c:strCache>
                <c:ptCount val="12"/>
                <c:pt idx="0">
                  <c:v>&lt;1</c:v>
                </c:pt>
                <c:pt idx="1">
                  <c:v>4-Jan</c:v>
                </c:pt>
                <c:pt idx="2">
                  <c:v>9-May</c:v>
                </c:pt>
                <c:pt idx="3">
                  <c:v>14-Oct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50+</c:v>
                </c:pt>
              </c:strCache>
            </c:strRef>
          </c:cat>
          <c:val>
            <c:numRef>
              <c:f>'TX NEW'!$D$60:$D$71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0-45BB-AA59-1E004B5FFD65}"/>
            </c:ext>
          </c:extLst>
        </c:ser>
        <c:ser>
          <c:idx val="1"/>
          <c:order val="1"/>
          <c:tx>
            <c:strRef>
              <c:f>'TX NEW'!$E$59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'TX NEW'!$C$60:$C$71</c:f>
              <c:strCache>
                <c:ptCount val="12"/>
                <c:pt idx="0">
                  <c:v>&lt;1</c:v>
                </c:pt>
                <c:pt idx="1">
                  <c:v>4-Jan</c:v>
                </c:pt>
                <c:pt idx="2">
                  <c:v>9-May</c:v>
                </c:pt>
                <c:pt idx="3">
                  <c:v>14-Oct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50+</c:v>
                </c:pt>
              </c:strCache>
            </c:strRef>
          </c:cat>
          <c:val>
            <c:numRef>
              <c:f>'TX NEW'!$E$60:$E$71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0-45BB-AA59-1E004B5F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5007936"/>
        <c:axId val="534988384"/>
        <c:axId val="0"/>
      </c:bar3DChart>
      <c:catAx>
        <c:axId val="5350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534988384"/>
        <c:crosses val="autoZero"/>
        <c:auto val="1"/>
        <c:lblAlgn val="ctr"/>
        <c:lblOffset val="100"/>
        <c:noMultiLvlLbl val="0"/>
      </c:catAx>
      <c:valAx>
        <c:axId val="5349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5350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20" baseline="0">
                <a:solidFill>
                  <a:schemeClr val="tx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Patients Newly Enrolled by Location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20" baseline="0">
              <a:solidFill>
                <a:schemeClr val="tx1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dLbls>
            <c:dLbl>
              <c:idx val="3"/>
              <c:layout>
                <c:manualLayout>
                  <c:x val="1.3487475915221439E-2"/>
                  <c:y val="-3.69959304476507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ED-429A-8F68-4798F523B9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'TX NEW'!$G$60:$G$63</c:f>
              <c:strCache>
                <c:ptCount val="4"/>
                <c:pt idx="0">
                  <c:v>Rivers </c:v>
                </c:pt>
                <c:pt idx="1">
                  <c:v>Nasarawa</c:v>
                </c:pt>
                <c:pt idx="2">
                  <c:v>FCT</c:v>
                </c:pt>
                <c:pt idx="3">
                  <c:v>Katsina</c:v>
                </c:pt>
              </c:strCache>
            </c:strRef>
          </c:cat>
          <c:val>
            <c:numRef>
              <c:f>'TX NEW'!$H$60:$H$63</c:f>
              <c:numCache>
                <c:formatCode>General</c:formatCode>
                <c:ptCount val="4"/>
                <c:pt idx="0">
                  <c:v>37</c:v>
                </c:pt>
                <c:pt idx="1">
                  <c:v>56</c:v>
                </c:pt>
                <c:pt idx="2">
                  <c:v>23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D-429A-8F68-4798F523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412032"/>
        <c:axId val="1637413280"/>
        <c:axId val="0"/>
      </c:bar3DChart>
      <c:catAx>
        <c:axId val="16374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1637413280"/>
        <c:crosses val="autoZero"/>
        <c:auto val="1"/>
        <c:lblAlgn val="ctr"/>
        <c:lblOffset val="100"/>
        <c:noMultiLvlLbl val="0"/>
      </c:catAx>
      <c:valAx>
        <c:axId val="16374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16374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by Sex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67279090113739"/>
          <c:y val="0.12745188101487315"/>
          <c:w val="0.4948768591426071"/>
          <c:h val="0.82479476523767847"/>
        </c:manualLayout>
      </c:layou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4-4505-A60E-9B14FB457CD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4-4505-A60E-9B14FB457CD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CF49899-7005-4603-B93E-E87DAB2336A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FA19BBA1-5F12-42F3-910E-F75BCE527D5B}" type="VALUE">
                      <a:rPr lang="en-US" baseline="0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F54-4505-A60E-9B14FB457C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86CB94-2299-4DD4-AAC8-BD8836314366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F54-4505-A60E-9B14FB457C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TX_CURR2!$A$1:$A$3</c15:sqref>
                  </c15:fullRef>
                </c:ext>
              </c:extLst>
              <c:f>TX_CURR2!$A$2:$A$3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TX_CURR2!$C$1:$C$3</c15:sqref>
                  </c15:fullRef>
                </c:ext>
              </c:extLst>
              <c:f>TX_CURR2!$C$2:$C$3</c:f>
              <c:numCache>
                <c:formatCode>0%</c:formatCode>
                <c:ptCount val="2"/>
                <c:pt idx="0">
                  <c:v>0.4434752076544104</c:v>
                </c:pt>
                <c:pt idx="1">
                  <c:v>0.5565247923455896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TX_CURR2!$B$2:$B$3</c15:f>
                <c15:dlblRangeCache>
                  <c:ptCount val="2"/>
                  <c:pt idx="0">
                    <c:v>80,834</c:v>
                  </c:pt>
                  <c:pt idx="1">
                    <c:v> 101,440 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7F54-4505-A60E-9B14FB457C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7F54-4505-A60E-9B14FB457CD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7F54-4505-A60E-9B14FB457CD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TX_CURR2!$A$1:$A$3</c15:sqref>
                        </c15:fullRef>
                        <c15:formulaRef>
                          <c15:sqref>TX_CURR2!$A$2:$A$3</c15:sqref>
                        </c15:formulaRef>
                      </c:ext>
                    </c:extLst>
                    <c:strCache>
                      <c:ptCount val="2"/>
                      <c:pt idx="0">
                        <c:v>Male</c:v>
                      </c:pt>
                      <c:pt idx="1">
                        <c:v>Female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TX_CURR2!$B$1:$B$3</c15:sqref>
                        </c15:fullRef>
                        <c15:formulaRef>
                          <c15:sqref>TX_CURR2!$B$2:$B$3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80834</c:v>
                      </c:pt>
                      <c:pt idx="1" formatCode="_(* #,##0_);_(* \(#,##0\);_(* &quot;-&quot;??_);_(@_)">
                        <c:v>101440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7F54-4505-A60E-9B14FB457CD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46981627296584"/>
          <c:y val="0.87094852726742478"/>
          <c:w val="0.216610673665791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GB" sz="1400">
                <a:solidFill>
                  <a:schemeClr val="tx1"/>
                </a:solidFill>
              </a:rPr>
              <a:t>ART initiation trend over the last 12 months </a:t>
            </a:r>
            <a:r>
              <a:rPr lang="en-GB" sz="1400" baseline="0">
                <a:solidFill>
                  <a:schemeClr val="tx1"/>
                </a:solidFill>
              </a:rPr>
              <a:t> </a:t>
            </a:r>
            <a:endParaRPr lang="en-GB" sz="1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'TX NEW'!$J$60:$J$71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'TX NEW'!$K$60:$K$71</c:f>
              <c:numCache>
                <c:formatCode>General</c:formatCode>
                <c:ptCount val="12"/>
                <c:pt idx="0">
                  <c:v>1287</c:v>
                </c:pt>
                <c:pt idx="1">
                  <c:v>3567</c:v>
                </c:pt>
                <c:pt idx="2">
                  <c:v>5678</c:v>
                </c:pt>
                <c:pt idx="3">
                  <c:v>5789</c:v>
                </c:pt>
                <c:pt idx="4">
                  <c:v>6784</c:v>
                </c:pt>
                <c:pt idx="5">
                  <c:v>6546</c:v>
                </c:pt>
                <c:pt idx="6">
                  <c:v>7893</c:v>
                </c:pt>
                <c:pt idx="7">
                  <c:v>9876</c:v>
                </c:pt>
                <c:pt idx="8">
                  <c:v>10987</c:v>
                </c:pt>
                <c:pt idx="9">
                  <c:v>9876</c:v>
                </c:pt>
                <c:pt idx="10">
                  <c:v>8767</c:v>
                </c:pt>
                <c:pt idx="11">
                  <c:v>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A-4946-A78E-7BBF226E05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912128"/>
        <c:axId val="93905056"/>
      </c:lineChart>
      <c:catAx>
        <c:axId val="939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93905056"/>
        <c:crosses val="autoZero"/>
        <c:auto val="1"/>
        <c:lblAlgn val="ctr"/>
        <c:lblOffset val="100"/>
        <c:noMultiLvlLbl val="0"/>
      </c:catAx>
      <c:valAx>
        <c:axId val="93905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9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by Age and Sex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TX_CURR2!$H$1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TX_CURR2!$G$2:$G$13</c:f>
              <c:strCache>
                <c:ptCount val="12"/>
                <c:pt idx="0">
                  <c:v>&lt;1</c:v>
                </c:pt>
                <c:pt idx="1">
                  <c:v>04-Jan</c:v>
                </c:pt>
                <c:pt idx="2">
                  <c:v>09-May</c:v>
                </c:pt>
                <c:pt idx="3">
                  <c:v>14-Oct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50+</c:v>
                </c:pt>
              </c:strCache>
            </c:strRef>
          </c:cat>
          <c:val>
            <c:numRef>
              <c:f>TX_CURR2!$H$2:$H$13</c:f>
              <c:numCache>
                <c:formatCode>General</c:formatCode>
                <c:ptCount val="12"/>
                <c:pt idx="0">
                  <c:v>-3</c:v>
                </c:pt>
                <c:pt idx="1">
                  <c:v>-288</c:v>
                </c:pt>
                <c:pt idx="2">
                  <c:v>-530</c:v>
                </c:pt>
                <c:pt idx="3">
                  <c:v>-461</c:v>
                </c:pt>
                <c:pt idx="4">
                  <c:v>-1650</c:v>
                </c:pt>
                <c:pt idx="5">
                  <c:v>-7617</c:v>
                </c:pt>
                <c:pt idx="6">
                  <c:v>-11738</c:v>
                </c:pt>
                <c:pt idx="7">
                  <c:v>-15561</c:v>
                </c:pt>
                <c:pt idx="8">
                  <c:v>-12241</c:v>
                </c:pt>
                <c:pt idx="9">
                  <c:v>-12165</c:v>
                </c:pt>
                <c:pt idx="10">
                  <c:v>-7964</c:v>
                </c:pt>
                <c:pt idx="11">
                  <c:v>-10616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2-4F98-9E16-627CAB304208}"/>
            </c:ext>
          </c:extLst>
        </c:ser>
        <c:ser>
          <c:idx val="1"/>
          <c:order val="1"/>
          <c:tx>
            <c:strRef>
              <c:f>TX_CURR2!$I$1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TX_CURR2!$G$2:$G$13</c:f>
              <c:strCache>
                <c:ptCount val="12"/>
                <c:pt idx="0">
                  <c:v>&lt;1</c:v>
                </c:pt>
                <c:pt idx="1">
                  <c:v>04-Jan</c:v>
                </c:pt>
                <c:pt idx="2">
                  <c:v>09-May</c:v>
                </c:pt>
                <c:pt idx="3">
                  <c:v>14-Oct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50+</c:v>
                </c:pt>
              </c:strCache>
            </c:strRef>
          </c:cat>
          <c:val>
            <c:numRef>
              <c:f>TX_CURR2!$I$2:$I$13</c:f>
              <c:numCache>
                <c:formatCode>General</c:formatCode>
                <c:ptCount val="12"/>
                <c:pt idx="0">
                  <c:v>4</c:v>
                </c:pt>
                <c:pt idx="1">
                  <c:v>287</c:v>
                </c:pt>
                <c:pt idx="2">
                  <c:v>564</c:v>
                </c:pt>
                <c:pt idx="3">
                  <c:v>567</c:v>
                </c:pt>
                <c:pt idx="4">
                  <c:v>1195</c:v>
                </c:pt>
                <c:pt idx="5">
                  <c:v>7772</c:v>
                </c:pt>
                <c:pt idx="6">
                  <c:v>17269</c:v>
                </c:pt>
                <c:pt idx="7">
                  <c:v>22746</c:v>
                </c:pt>
                <c:pt idx="8">
                  <c:v>18219</c:v>
                </c:pt>
                <c:pt idx="9">
                  <c:v>14440</c:v>
                </c:pt>
                <c:pt idx="10">
                  <c:v>7660</c:v>
                </c:pt>
                <c:pt idx="11">
                  <c:v>10717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2-4F98-9E16-627CAB30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189317183"/>
        <c:axId val="1189318015"/>
      </c:barChart>
      <c:catAx>
        <c:axId val="118931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8015"/>
        <c:crosses val="autoZero"/>
        <c:auto val="1"/>
        <c:lblAlgn val="ctr"/>
        <c:lblOffset val="100"/>
        <c:noMultiLvlLbl val="0"/>
      </c:catAx>
      <c:valAx>
        <c:axId val="11893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TX_CURR2!$L$1</c:f>
              <c:strCache>
                <c:ptCount val="1"/>
                <c:pt idx="0">
                  <c:v>Treatment Current by Age groups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TX_CURR2!$K$2:$K$13</c:f>
              <c:strCache>
                <c:ptCount val="12"/>
                <c:pt idx="0">
                  <c:v>&lt;1</c:v>
                </c:pt>
                <c:pt idx="1">
                  <c:v>04-Jan</c:v>
                </c:pt>
                <c:pt idx="2">
                  <c:v>09-May</c:v>
                </c:pt>
                <c:pt idx="3">
                  <c:v>14-Oct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50+</c:v>
                </c:pt>
              </c:strCache>
            </c:strRef>
          </c:cat>
          <c:val>
            <c:numRef>
              <c:f>TX_CURR2!$L$2:$L$13</c:f>
              <c:numCache>
                <c:formatCode>General</c:formatCode>
                <c:ptCount val="12"/>
                <c:pt idx="0">
                  <c:v>4</c:v>
                </c:pt>
                <c:pt idx="1">
                  <c:v>287</c:v>
                </c:pt>
                <c:pt idx="2">
                  <c:v>564</c:v>
                </c:pt>
                <c:pt idx="3">
                  <c:v>567</c:v>
                </c:pt>
                <c:pt idx="4">
                  <c:v>1195</c:v>
                </c:pt>
                <c:pt idx="5">
                  <c:v>7772</c:v>
                </c:pt>
                <c:pt idx="6">
                  <c:v>17269</c:v>
                </c:pt>
                <c:pt idx="7">
                  <c:v>22746</c:v>
                </c:pt>
                <c:pt idx="8">
                  <c:v>18219</c:v>
                </c:pt>
                <c:pt idx="9">
                  <c:v>14440</c:v>
                </c:pt>
                <c:pt idx="10">
                  <c:v>7660</c:v>
                </c:pt>
                <c:pt idx="11">
                  <c:v>10717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4-4447-860C-9FC25AF9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687585887"/>
        <c:axId val="1687586303"/>
      </c:barChart>
      <c:catAx>
        <c:axId val="168758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86303"/>
        <c:crosses val="autoZero"/>
        <c:auto val="1"/>
        <c:lblAlgn val="ctr"/>
        <c:lblOffset val="100"/>
        <c:noMultiLvlLbl val="0"/>
      </c:catAx>
      <c:valAx>
        <c:axId val="168758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8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PLHIV Currently on Treatement and on TLD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TX_CURR1!$F$4</c:f>
              <c:strCache>
                <c:ptCount val="1"/>
                <c:pt idx="0">
                  <c:v>TX_Curr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TX_CURR1!$E$5:$E$8</c:f>
              <c:strCache>
                <c:ptCount val="4"/>
                <c:pt idx="0">
                  <c:v>FCT</c:v>
                </c:pt>
                <c:pt idx="1">
                  <c:v>Katsina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TX_CURR1!$F$5:$F$8</c:f>
              <c:numCache>
                <c:formatCode>General</c:formatCode>
                <c:ptCount val="4"/>
                <c:pt idx="0">
                  <c:v>75410</c:v>
                </c:pt>
                <c:pt idx="1">
                  <c:v>10915</c:v>
                </c:pt>
                <c:pt idx="2">
                  <c:v>61039</c:v>
                </c:pt>
                <c:pt idx="3">
                  <c:v>142588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4-46A0-9421-513F09D9FB55}"/>
            </c:ext>
          </c:extLst>
        </c:ser>
        <c:ser>
          <c:idx val="3"/>
          <c:order val="3"/>
          <c:tx>
            <c:strRef>
              <c:f>TX_CURR1!$I$4</c:f>
              <c:strCache>
                <c:ptCount val="1"/>
                <c:pt idx="0">
                  <c:v>TLD</c:v>
                </c:pt>
              </c:strCache>
            </c:strRef>
          </c:tx>
          <c:spPr>
            <a:solidFill>
              <a:srgbClr val="00B0F0">
                <a:alpha val="77000"/>
              </a:srgbClr>
            </a:solidFill>
            <a:ln w="0">
              <a:solidFill>
                <a:schemeClr val="bg1"/>
              </a:solidFill>
            </a:ln>
            <a:effectLst/>
          </c:spPr>
          <c:invertIfNegative val="0"/>
          <c:cat>
            <c:strRef>
              <c:f>TX_CURR1!$E$5:$E$8</c:f>
              <c:strCache>
                <c:ptCount val="4"/>
                <c:pt idx="0">
                  <c:v>FCT</c:v>
                </c:pt>
                <c:pt idx="1">
                  <c:v>Katsina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TX_CURR1!$I$5:$I$8</c:f>
              <c:numCache>
                <c:formatCode>General</c:formatCode>
                <c:ptCount val="4"/>
                <c:pt idx="0">
                  <c:v>70568</c:v>
                </c:pt>
                <c:pt idx="1">
                  <c:v>10633</c:v>
                </c:pt>
                <c:pt idx="2">
                  <c:v>57872</c:v>
                </c:pt>
                <c:pt idx="3">
                  <c:v>141691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4-46A0-9421-513F09D9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100"/>
        <c:axId val="62602336"/>
        <c:axId val="62601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TX_CURR1!$G$4</c15:sqref>
                        </c15:formulaRef>
                      </c:ext>
                    </c:extLst>
                    <c:strCache>
                      <c:ptCount val="1"/>
                      <c:pt idx="0">
                        <c:v>No regimen documented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TX_CURR1!$E$5:$E$8</c15:sqref>
                        </c15:formulaRef>
                      </c:ext>
                    </c:extLst>
                    <c:strCache>
                      <c:ptCount val="4"/>
                      <c:pt idx="0">
                        <c:v>FCT</c:v>
                      </c:pt>
                      <c:pt idx="1">
                        <c:v>Katsina</c:v>
                      </c:pt>
                      <c:pt idx="2">
                        <c:v>Nasarawa</c:v>
                      </c:pt>
                      <c:pt idx="3">
                        <c:v>Rivers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TX_CURR1!$G$5:$G$8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106</c:v>
                      </c:pt>
                      <c:pt idx="1">
                        <c:v>0</c:v>
                      </c:pt>
                      <c:pt idx="2">
                        <c:v>35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0F4-46A0-9421-513F09D9FB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TX_CURR1!$H$4</c15:sqref>
                        </c15:formulaRef>
                      </c:ext>
                    </c:extLst>
                    <c:strCache>
                      <c:ptCount val="1"/>
                      <c:pt idx="0">
                        <c:v>Not on TLD (TLD Eligible)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TX_CURR1!$E$5:$E$8</c15:sqref>
                        </c15:formulaRef>
                      </c:ext>
                    </c:extLst>
                    <c:strCache>
                      <c:ptCount val="4"/>
                      <c:pt idx="0">
                        <c:v>FCT</c:v>
                      </c:pt>
                      <c:pt idx="1">
                        <c:v>Katsina</c:v>
                      </c:pt>
                      <c:pt idx="2">
                        <c:v>Nasarawa</c:v>
                      </c:pt>
                      <c:pt idx="3">
                        <c:v>Rivers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TX_CURR1!$H$5:$H$8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4736</c:v>
                      </c:pt>
                      <c:pt idx="1">
                        <c:v>282</c:v>
                      </c:pt>
                      <c:pt idx="2">
                        <c:v>3132</c:v>
                      </c:pt>
                      <c:pt idx="3">
                        <c:v>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F4-46A0-9421-513F09D9FB5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TX_CURR1!$J$4</c:f>
              <c:strCache>
                <c:ptCount val="1"/>
                <c:pt idx="0">
                  <c:v>%TLD Optimization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2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TX_CURR1!$E$5:$E$8</c:f>
              <c:strCache>
                <c:ptCount val="4"/>
                <c:pt idx="0">
                  <c:v>FCT</c:v>
                </c:pt>
                <c:pt idx="1">
                  <c:v>Katsina</c:v>
                </c:pt>
                <c:pt idx="2">
                  <c:v>Nasarawa</c:v>
                </c:pt>
                <c:pt idx="3">
                  <c:v>Rivers</c:v>
                </c:pt>
              </c:strCache>
            </c:strRef>
          </c:cat>
          <c:val>
            <c:numRef>
              <c:f>TX_CURR1!$J$5:$J$8</c:f>
              <c:numCache>
                <c:formatCode>0%</c:formatCode>
                <c:ptCount val="4"/>
                <c:pt idx="0">
                  <c:v>0.93579100914998015</c:v>
                </c:pt>
                <c:pt idx="1">
                  <c:v>0.97416399450297753</c:v>
                </c:pt>
                <c:pt idx="2">
                  <c:v>0.94811513950097481</c:v>
                </c:pt>
                <c:pt idx="3">
                  <c:v>0.99370914803489774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4-46A0-9421-513F09D9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6064"/>
        <c:axId val="62597344"/>
      </c:lineChart>
      <c:catAx>
        <c:axId val="626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1088"/>
        <c:crosses val="autoZero"/>
        <c:auto val="1"/>
        <c:lblAlgn val="ctr"/>
        <c:lblOffset val="100"/>
        <c:noMultiLvlLbl val="0"/>
      </c:catAx>
      <c:valAx>
        <c:axId val="6260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2336"/>
        <c:crosses val="autoZero"/>
        <c:crossBetween val="between"/>
      </c:valAx>
      <c:valAx>
        <c:axId val="6259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6064"/>
        <c:crosses val="max"/>
        <c:crossBetween val="between"/>
      </c:valAx>
      <c:catAx>
        <c:axId val="6261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59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Trend</a:t>
            </a:r>
            <a:r>
              <a:rPr lang="en-US"/>
              <a:t>: 2-Period moving average</a:t>
            </a:r>
          </a:p>
        </c:rich>
      </c:tx>
      <c:layout>
        <c:manualLayout>
          <c:xMode val="edge"/>
          <c:yMode val="edge"/>
          <c:x val="0.195743000874890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56736657917759"/>
          <c:y val="0.25083333333333335"/>
          <c:w val="0.83465485564304465"/>
          <c:h val="0.5358639545056868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TX_CURR2!$T$16</c:f>
              <c:strCache>
                <c:ptCount val="1"/>
                <c:pt idx="0">
                  <c:v>IHVN TX_Curr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TX_CURR2!$U$11:$AF$11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TX_CURR2!$U$16:$AF$16</c:f>
              <c:numCache>
                <c:formatCode>_(* #,##0_);_(* \(#,##0\);_(* "-"??_);_(@_)</c:formatCode>
                <c:ptCount val="12"/>
                <c:pt idx="0">
                  <c:v>137013</c:v>
                </c:pt>
                <c:pt idx="1">
                  <c:v>140541</c:v>
                </c:pt>
                <c:pt idx="2">
                  <c:v>148088</c:v>
                </c:pt>
                <c:pt idx="3">
                  <c:v>157801</c:v>
                </c:pt>
                <c:pt idx="4">
                  <c:v>158598</c:v>
                </c:pt>
                <c:pt idx="5">
                  <c:v>154802</c:v>
                </c:pt>
                <c:pt idx="6">
                  <c:v>151951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1-491D-BE2D-3DF25192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277412927"/>
        <c:axId val="2774095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TX_CURR2!$T$12</c15:sqref>
                        </c15:formulaRef>
                      </c:ext>
                    </c:extLst>
                    <c:strCache>
                      <c:ptCount val="1"/>
                      <c:pt idx="0">
                        <c:v>FCT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TX_CURR2!$U$12:$AF$12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41889</c:v>
                      </c:pt>
                      <c:pt idx="1">
                        <c:v>42193</c:v>
                      </c:pt>
                      <c:pt idx="2">
                        <c:v>43509</c:v>
                      </c:pt>
                      <c:pt idx="3">
                        <c:v>44980</c:v>
                      </c:pt>
                      <c:pt idx="4">
                        <c:v>43923</c:v>
                      </c:pt>
                      <c:pt idx="5">
                        <c:v>41505</c:v>
                      </c:pt>
                      <c:pt idx="6">
                        <c:v>40432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011-491D-BE2D-3DF25192EBC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TX_CURR2!$T$13</c15:sqref>
                        </c15:formulaRef>
                      </c:ext>
                    </c:extLst>
                    <c:strCache>
                      <c:ptCount val="1"/>
                      <c:pt idx="0">
                        <c:v>Katsina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TX_CURR2!$U$13:$AF$13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7698</c:v>
                      </c:pt>
                      <c:pt idx="1">
                        <c:v>7750</c:v>
                      </c:pt>
                      <c:pt idx="2">
                        <c:v>7859</c:v>
                      </c:pt>
                      <c:pt idx="3">
                        <c:v>7808</c:v>
                      </c:pt>
                      <c:pt idx="4">
                        <c:v>6688</c:v>
                      </c:pt>
                      <c:pt idx="5">
                        <c:v>5773</c:v>
                      </c:pt>
                      <c:pt idx="6">
                        <c:v>5611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11-491D-BE2D-3DF25192EBC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TX_CURR2!$T$14</c15:sqref>
                        </c15:formulaRef>
                      </c:ext>
                    </c:extLst>
                    <c:strCache>
                      <c:ptCount val="1"/>
                      <c:pt idx="0">
                        <c:v>Nasarawa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TX_CURR2!$U$14:$AF$14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39729</c:v>
                      </c:pt>
                      <c:pt idx="1">
                        <c:v>40064</c:v>
                      </c:pt>
                      <c:pt idx="2">
                        <c:v>41011</c:v>
                      </c:pt>
                      <c:pt idx="3">
                        <c:v>42836</c:v>
                      </c:pt>
                      <c:pt idx="4">
                        <c:v>42606</c:v>
                      </c:pt>
                      <c:pt idx="5">
                        <c:v>41261</c:v>
                      </c:pt>
                      <c:pt idx="6">
                        <c:v>40725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11-491D-BE2D-3DF25192EBC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TX_CURR2!$T$15</c15:sqref>
                        </c15:formulaRef>
                      </c:ext>
                    </c:extLst>
                    <c:strCache>
                      <c:ptCount val="1"/>
                      <c:pt idx="0">
                        <c:v>Rivers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TX_CURR2!$U$15:$AF$15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47697</c:v>
                      </c:pt>
                      <c:pt idx="1">
                        <c:v>50534</c:v>
                      </c:pt>
                      <c:pt idx="2">
                        <c:v>55709</c:v>
                      </c:pt>
                      <c:pt idx="3">
                        <c:v>62177</c:v>
                      </c:pt>
                      <c:pt idx="4">
                        <c:v>65381</c:v>
                      </c:pt>
                      <c:pt idx="5">
                        <c:v>66263</c:v>
                      </c:pt>
                      <c:pt idx="6">
                        <c:v>65183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11-491D-BE2D-3DF25192EBCC}"/>
                  </c:ext>
                </c:extLst>
              </c15:ser>
            </c15:filteredBarSeries>
          </c:ext>
        </c:extLst>
      </c:barChart>
      <c:catAx>
        <c:axId val="2774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09599"/>
        <c:crosses val="autoZero"/>
        <c:auto val="1"/>
        <c:lblAlgn val="ctr"/>
        <c:lblOffset val="100"/>
        <c:noMultiLvlLbl val="0"/>
      </c:catAx>
      <c:valAx>
        <c:axId val="277409599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9255424340331"/>
          <c:y val="0.17171296296296296"/>
          <c:w val="0.76134952891493346"/>
          <c:h val="0.568672717993584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TX_CURR2!$T$16</c:f>
              <c:strCache>
                <c:ptCount val="1"/>
                <c:pt idx="0">
                  <c:v>IHVN TX_Curr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TX_CURR2!$U$11:$AF$11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TX_CURR2!$U$16:$AF$16</c:f>
              <c:numCache>
                <c:formatCode>_(* #,##0_);_(* \(#,##0\);_(* "-"??_);_(@_)</c:formatCode>
                <c:ptCount val="12"/>
                <c:pt idx="0">
                  <c:v>137013</c:v>
                </c:pt>
                <c:pt idx="1">
                  <c:v>140541</c:v>
                </c:pt>
                <c:pt idx="2">
                  <c:v>148088</c:v>
                </c:pt>
                <c:pt idx="3">
                  <c:v>157801</c:v>
                </c:pt>
                <c:pt idx="4">
                  <c:v>158598</c:v>
                </c:pt>
                <c:pt idx="5">
                  <c:v>154802</c:v>
                </c:pt>
                <c:pt idx="6">
                  <c:v>151951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A-4EC9-97A2-B9AD6754AB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-27"/>
        <c:axId val="277411679"/>
        <c:axId val="277422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TX_CURR2!$T$12</c15:sqref>
                        </c15:formulaRef>
                      </c:ext>
                    </c:extLst>
                    <c:strCache>
                      <c:ptCount val="1"/>
                      <c:pt idx="0">
                        <c:v>FCT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TX_CURR2!$U$12:$AF$12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41889</c:v>
                      </c:pt>
                      <c:pt idx="1">
                        <c:v>42193</c:v>
                      </c:pt>
                      <c:pt idx="2">
                        <c:v>43509</c:v>
                      </c:pt>
                      <c:pt idx="3">
                        <c:v>44980</c:v>
                      </c:pt>
                      <c:pt idx="4">
                        <c:v>43923</c:v>
                      </c:pt>
                      <c:pt idx="5">
                        <c:v>41505</c:v>
                      </c:pt>
                      <c:pt idx="6">
                        <c:v>40432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54A-4EC9-97A2-B9AD6754AB9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TX_CURR2!$T$13</c15:sqref>
                        </c15:formulaRef>
                      </c:ext>
                    </c:extLst>
                    <c:strCache>
                      <c:ptCount val="1"/>
                      <c:pt idx="0">
                        <c:v>Katsina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TX_CURR2!$U$13:$AF$13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7698</c:v>
                      </c:pt>
                      <c:pt idx="1">
                        <c:v>7750</c:v>
                      </c:pt>
                      <c:pt idx="2">
                        <c:v>7859</c:v>
                      </c:pt>
                      <c:pt idx="3">
                        <c:v>7808</c:v>
                      </c:pt>
                      <c:pt idx="4">
                        <c:v>6688</c:v>
                      </c:pt>
                      <c:pt idx="5">
                        <c:v>5773</c:v>
                      </c:pt>
                      <c:pt idx="6">
                        <c:v>5611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4A-4EC9-97A2-B9AD6754AB9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TX_CURR2!$T$14</c15:sqref>
                        </c15:formulaRef>
                      </c:ext>
                    </c:extLst>
                    <c:strCache>
                      <c:ptCount val="1"/>
                      <c:pt idx="0">
                        <c:v>Nasarawa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TX_CURR2!$U$14:$AF$14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39729</c:v>
                      </c:pt>
                      <c:pt idx="1">
                        <c:v>40064</c:v>
                      </c:pt>
                      <c:pt idx="2">
                        <c:v>41011</c:v>
                      </c:pt>
                      <c:pt idx="3">
                        <c:v>42836</c:v>
                      </c:pt>
                      <c:pt idx="4">
                        <c:v>42606</c:v>
                      </c:pt>
                      <c:pt idx="5">
                        <c:v>41261</c:v>
                      </c:pt>
                      <c:pt idx="6">
                        <c:v>40725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4A-4EC9-97A2-B9AD6754AB9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TX_CURR2!$T$15</c15:sqref>
                        </c15:formulaRef>
                      </c:ext>
                    </c:extLst>
                    <c:strCache>
                      <c:ptCount val="1"/>
                      <c:pt idx="0">
                        <c:v>Rivers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TX_CURR2!$U$11:$AF$11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TX_CURR2!$U$15:$AF$15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47697</c:v>
                      </c:pt>
                      <c:pt idx="1">
                        <c:v>50534</c:v>
                      </c:pt>
                      <c:pt idx="2">
                        <c:v>55709</c:v>
                      </c:pt>
                      <c:pt idx="3">
                        <c:v>62177</c:v>
                      </c:pt>
                      <c:pt idx="4">
                        <c:v>65381</c:v>
                      </c:pt>
                      <c:pt idx="5">
                        <c:v>66263</c:v>
                      </c:pt>
                      <c:pt idx="6">
                        <c:v>65183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4A-4EC9-97A2-B9AD6754AB97}"/>
                  </c:ext>
                </c:extLst>
              </c15:ser>
            </c15:filteredBarSeries>
          </c:ext>
        </c:extLst>
      </c:barChart>
      <c:catAx>
        <c:axId val="2774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22495"/>
        <c:crosses val="autoZero"/>
        <c:auto val="1"/>
        <c:lblAlgn val="ctr"/>
        <c:lblOffset val="100"/>
        <c:noMultiLvlLbl val="0"/>
      </c:catAx>
      <c:valAx>
        <c:axId val="277422495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Current Progress towards FY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TX_CURR2!$T$7</c:f>
              <c:strCache>
                <c:ptCount val="1"/>
                <c:pt idx="0">
                  <c:v>Net-New needed 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TX_CURR2!$U$1:$AF$1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TX_CURR2!$U$7:$AF$7</c:f>
              <c:numCache>
                <c:formatCode>_(* #,##0_);_(* \(#,##0\);_(* "-"??_);_(@_)</c:formatCode>
                <c:ptCount val="12"/>
                <c:pt idx="0">
                  <c:v>140000</c:v>
                </c:pt>
                <c:pt idx="1">
                  <c:v>150000</c:v>
                </c:pt>
                <c:pt idx="2">
                  <c:v>160000</c:v>
                </c:pt>
                <c:pt idx="3">
                  <c:v>170000</c:v>
                </c:pt>
                <c:pt idx="4">
                  <c:v>180000</c:v>
                </c:pt>
                <c:pt idx="5">
                  <c:v>190000</c:v>
                </c:pt>
                <c:pt idx="6">
                  <c:v>200000</c:v>
                </c:pt>
                <c:pt idx="7">
                  <c:v>210000</c:v>
                </c:pt>
                <c:pt idx="8">
                  <c:v>220000</c:v>
                </c:pt>
                <c:pt idx="9">
                  <c:v>230000</c:v>
                </c:pt>
                <c:pt idx="10">
                  <c:v>240000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2-4325-A8E5-23A10D3A1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100"/>
        <c:axId val="1039035792"/>
        <c:axId val="1039033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TX_CURR2!$T$2</c15:sqref>
                        </c15:formulaRef>
                      </c:ext>
                    </c:extLst>
                    <c:strCache>
                      <c:ptCount val="1"/>
                      <c:pt idx="0">
                        <c:v>FCT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TX_CURR2!$U$1:$AF$1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TX_CURR2!$U$2:$AF$2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41889</c:v>
                      </c:pt>
                      <c:pt idx="1">
                        <c:v>42193</c:v>
                      </c:pt>
                      <c:pt idx="2">
                        <c:v>43509</c:v>
                      </c:pt>
                      <c:pt idx="3">
                        <c:v>44980</c:v>
                      </c:pt>
                      <c:pt idx="4">
                        <c:v>43923</c:v>
                      </c:pt>
                      <c:pt idx="5">
                        <c:v>41505</c:v>
                      </c:pt>
                      <c:pt idx="6">
                        <c:v>40432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972-4325-A8E5-23A10D3A141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TX_CURR2!$T$3</c15:sqref>
                        </c15:formulaRef>
                      </c:ext>
                    </c:extLst>
                    <c:strCache>
                      <c:ptCount val="1"/>
                      <c:pt idx="0">
                        <c:v>Katsina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TX_CURR2!$U$1:$AF$1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TX_CURR2!$U$3:$AF$3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7698</c:v>
                      </c:pt>
                      <c:pt idx="1">
                        <c:v>7750</c:v>
                      </c:pt>
                      <c:pt idx="2">
                        <c:v>7859</c:v>
                      </c:pt>
                      <c:pt idx="3">
                        <c:v>7808</c:v>
                      </c:pt>
                      <c:pt idx="4">
                        <c:v>6688</c:v>
                      </c:pt>
                      <c:pt idx="5">
                        <c:v>5773</c:v>
                      </c:pt>
                      <c:pt idx="6">
                        <c:v>5611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72-4325-A8E5-23A10D3A141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TX_CURR2!$T$4</c15:sqref>
                        </c15:formulaRef>
                      </c:ext>
                    </c:extLst>
                    <c:strCache>
                      <c:ptCount val="1"/>
                      <c:pt idx="0">
                        <c:v>Nasarawa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TX_CURR2!$U$1:$AF$1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TX_CURR2!$U$4:$AF$4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39729</c:v>
                      </c:pt>
                      <c:pt idx="1">
                        <c:v>40064</c:v>
                      </c:pt>
                      <c:pt idx="2">
                        <c:v>41011</c:v>
                      </c:pt>
                      <c:pt idx="3">
                        <c:v>42836</c:v>
                      </c:pt>
                      <c:pt idx="4">
                        <c:v>42606</c:v>
                      </c:pt>
                      <c:pt idx="5">
                        <c:v>41261</c:v>
                      </c:pt>
                      <c:pt idx="6">
                        <c:v>40725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72-4325-A8E5-23A10D3A141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TX_CURR2!$T$5</c15:sqref>
                        </c15:formulaRef>
                      </c:ext>
                    </c:extLst>
                    <c:strCache>
                      <c:ptCount val="1"/>
                      <c:pt idx="0">
                        <c:v>Rivers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TX_CURR2!$U$1:$AF$1</c15:sqref>
                        </c15:formulaRef>
                      </c:ext>
                    </c:extLst>
                    <c:strCache>
                      <c:ptCount val="12"/>
                      <c:pt idx="0">
                        <c:v>Oct</c:v>
                      </c:pt>
                      <c:pt idx="1">
                        <c:v>Nov</c:v>
                      </c:pt>
                      <c:pt idx="2">
                        <c:v>Dec</c:v>
                      </c:pt>
                      <c:pt idx="3">
                        <c:v>Jan</c:v>
                      </c:pt>
                      <c:pt idx="4">
                        <c:v>Feb</c:v>
                      </c:pt>
                      <c:pt idx="5">
                        <c:v>Mar</c:v>
                      </c:pt>
                      <c:pt idx="6">
                        <c:v>Apr</c:v>
                      </c:pt>
                      <c:pt idx="7">
                        <c:v>May</c:v>
                      </c:pt>
                      <c:pt idx="8">
                        <c:v>Jun</c:v>
                      </c:pt>
                      <c:pt idx="9">
                        <c:v>Jul</c:v>
                      </c:pt>
                      <c:pt idx="10">
                        <c:v>Aug</c:v>
                      </c:pt>
                      <c:pt idx="11">
                        <c:v>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TX_CURR2!$U$5:$AF$5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47697</c:v>
                      </c:pt>
                      <c:pt idx="1">
                        <c:v>50534</c:v>
                      </c:pt>
                      <c:pt idx="2">
                        <c:v>55709</c:v>
                      </c:pt>
                      <c:pt idx="3">
                        <c:v>62177</c:v>
                      </c:pt>
                      <c:pt idx="4">
                        <c:v>65381</c:v>
                      </c:pt>
                      <c:pt idx="5">
                        <c:v>66263</c:v>
                      </c:pt>
                      <c:pt idx="6">
                        <c:v>65183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72-4325-A8E5-23A10D3A141A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4"/>
          <c:order val="4"/>
          <c:tx>
            <c:strRef>
              <c:f>TX_CURR2!$T$6</c:f>
              <c:strCache>
                <c:ptCount val="1"/>
                <c:pt idx="0">
                  <c:v>IHVN TX_Curr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TX_CURR2!$U$1:$AF$1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TX_CURR2!$U$6:$AF$6</c:f>
              <c:numCache>
                <c:formatCode>_(* #,##0_);_(* \(#,##0\);_(* "-"??_);_(@_)</c:formatCode>
                <c:ptCount val="12"/>
                <c:pt idx="0">
                  <c:v>137013</c:v>
                </c:pt>
                <c:pt idx="1">
                  <c:v>140541</c:v>
                </c:pt>
                <c:pt idx="2">
                  <c:v>148088</c:v>
                </c:pt>
                <c:pt idx="3">
                  <c:v>157801</c:v>
                </c:pt>
                <c:pt idx="4">
                  <c:v>158598</c:v>
                </c:pt>
                <c:pt idx="5">
                  <c:v>154802</c:v>
                </c:pt>
                <c:pt idx="6">
                  <c:v>151951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2-4325-A8E5-23A10D3A1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288031023"/>
        <c:axId val="288026863"/>
      </c:barChart>
      <c:catAx>
        <c:axId val="10390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3296"/>
        <c:crosses val="autoZero"/>
        <c:auto val="1"/>
        <c:lblAlgn val="ctr"/>
        <c:lblOffset val="100"/>
        <c:noMultiLvlLbl val="0"/>
      </c:catAx>
      <c:valAx>
        <c:axId val="103903329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5792"/>
        <c:crosses val="autoZero"/>
        <c:crossBetween val="between"/>
      </c:valAx>
      <c:valAx>
        <c:axId val="288026863"/>
        <c:scaling>
          <c:orientation val="minMax"/>
          <c:max val="300000"/>
          <c:min val="0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extTo"/>
        <c:crossAx val="288031023"/>
        <c:crosses val="max"/>
        <c:crossBetween val="between"/>
      </c:valAx>
      <c:catAx>
        <c:axId val="288031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026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15240</xdr:rowOff>
    </xdr:from>
    <xdr:to>
      <xdr:col>4</xdr:col>
      <xdr:colOff>762000</xdr:colOff>
      <xdr:row>2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67B70D-97D2-4786-B446-03606851F936}"/>
            </a:ext>
          </a:extLst>
        </xdr:cNvPr>
        <xdr:cNvSpPr txBox="1"/>
      </xdr:nvSpPr>
      <xdr:spPr>
        <a:xfrm>
          <a:off x="0" y="15240"/>
          <a:ext cx="4343400" cy="487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000" b="1">
              <a:solidFill>
                <a:schemeClr val="tx1">
                  <a:lumMod val="75000"/>
                  <a:lumOff val="25000"/>
                </a:schemeClr>
              </a:solidFill>
            </a:rPr>
            <a:t>RETENTION</a:t>
          </a:r>
          <a:r>
            <a:rPr lang="en-GB" sz="3000" b="1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GB" sz="3000" b="1">
              <a:solidFill>
                <a:schemeClr val="tx1">
                  <a:lumMod val="75000"/>
                  <a:lumOff val="2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0</xdr:col>
      <xdr:colOff>7620</xdr:colOff>
      <xdr:row>3</xdr:row>
      <xdr:rowOff>7620</xdr:rowOff>
    </xdr:from>
    <xdr:to>
      <xdr:col>4</xdr:col>
      <xdr:colOff>998616</xdr:colOff>
      <xdr:row>18</xdr:row>
      <xdr:rowOff>81016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F92C57-3907-4C9A-8B1B-76BF8A75739D}"/>
            </a:ext>
          </a:extLst>
        </xdr:cNvPr>
        <xdr:cNvGrpSpPr/>
      </xdr:nvGrpSpPr>
      <xdr:grpSpPr>
        <a:xfrm>
          <a:off x="7620" y="556260"/>
          <a:ext cx="4766706" cy="2816596"/>
          <a:chOff x="0" y="434340"/>
          <a:chExt cx="4572396" cy="2816596"/>
        </a:xfrm>
        <a:noFill/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421600E-2A8E-B243-F5C4-E9CE2BDD0F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434340"/>
            <a:ext cx="4572396" cy="2816596"/>
          </a:xfrm>
          <a:prstGeom prst="rect">
            <a:avLst/>
          </a:prstGeom>
          <a:grpFill/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C6E50743-CA8B-586D-70E4-72087D9EBDD9}"/>
              </a:ext>
            </a:extLst>
          </xdr:cNvPr>
          <xdr:cNvSpPr txBox="1"/>
        </xdr:nvSpPr>
        <xdr:spPr>
          <a:xfrm>
            <a:off x="1379220" y="1203960"/>
            <a:ext cx="1767840" cy="61722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3600" b="1"/>
              <a:t>5,648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BE885D1-D063-2F54-ADF5-4CD3F29D75CF}"/>
              </a:ext>
            </a:extLst>
          </xdr:cNvPr>
          <xdr:cNvSpPr txBox="1"/>
        </xdr:nvSpPr>
        <xdr:spPr>
          <a:xfrm>
            <a:off x="1379220" y="1569720"/>
            <a:ext cx="1767840" cy="61722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600" b="0"/>
              <a:t>TX_ML</a:t>
            </a:r>
          </a:p>
        </xdr:txBody>
      </xdr:sp>
    </xdr:grpSp>
    <xdr:clientData/>
  </xdr:twoCellAnchor>
  <xdr:twoCellAnchor>
    <xdr:from>
      <xdr:col>0</xdr:col>
      <xdr:colOff>0</xdr:colOff>
      <xdr:row>11</xdr:row>
      <xdr:rowOff>137160</xdr:rowOff>
    </xdr:from>
    <xdr:to>
      <xdr:col>4</xdr:col>
      <xdr:colOff>1173480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5F83C6-67FB-4A5D-9E2A-E8F08365A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1229223</xdr:colOff>
      <xdr:row>3</xdr:row>
      <xdr:rowOff>144780</xdr:rowOff>
    </xdr:from>
    <xdr:to>
      <xdr:col>11</xdr:col>
      <xdr:colOff>510540</xdr:colOff>
      <xdr:row>27</xdr:row>
      <xdr:rowOff>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D807834-1767-49B9-8DBB-00A48BBBF3F6}"/>
            </a:ext>
          </a:extLst>
        </xdr:cNvPr>
        <xdr:cNvGrpSpPr/>
      </xdr:nvGrpSpPr>
      <xdr:grpSpPr>
        <a:xfrm>
          <a:off x="5004933" y="693420"/>
          <a:ext cx="4779147" cy="4244340"/>
          <a:chOff x="4810623" y="693420"/>
          <a:chExt cx="4508637" cy="412242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529C777F-584C-9EBD-4EF0-078003189F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0623" y="693420"/>
            <a:ext cx="4485777" cy="4122420"/>
          </a:xfrm>
          <a:prstGeom prst="rect">
            <a:avLst/>
          </a:prstGeom>
          <a:noFill/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52D31D5-2435-9D9E-DF99-0C1C79C41D87}"/>
              </a:ext>
            </a:extLst>
          </xdr:cNvPr>
          <xdr:cNvSpPr txBox="1"/>
        </xdr:nvSpPr>
        <xdr:spPr>
          <a:xfrm>
            <a:off x="5440680" y="807720"/>
            <a:ext cx="3169920" cy="39624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200" b="1"/>
              <a:t>TX_ML Population</a:t>
            </a:r>
            <a:r>
              <a:rPr lang="en-GB" sz="1200" b="1" baseline="0"/>
              <a:t> Pyramid</a:t>
            </a:r>
            <a:endParaRPr lang="en-GB" sz="1200" b="1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184B315A-C3A0-FDBA-97F6-E1F4B80C6C2E}"/>
              </a:ext>
            </a:extLst>
          </xdr:cNvPr>
          <xdr:cNvSpPr txBox="1"/>
        </xdr:nvSpPr>
        <xdr:spPr>
          <a:xfrm>
            <a:off x="4823460" y="1242060"/>
            <a:ext cx="678180" cy="294894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200" b="0"/>
              <a:t>50+</a:t>
            </a:r>
          </a:p>
          <a:p>
            <a:pPr algn="ctr"/>
            <a:r>
              <a:rPr lang="en-GB" sz="1200" b="0"/>
              <a:t>45-49</a:t>
            </a:r>
          </a:p>
          <a:p>
            <a:pPr algn="ctr"/>
            <a:r>
              <a:rPr lang="en-GB" sz="1200" b="0"/>
              <a:t>40-44</a:t>
            </a:r>
          </a:p>
          <a:p>
            <a:pPr algn="ctr"/>
            <a:r>
              <a:rPr lang="en-GB" sz="1200" b="0"/>
              <a:t>35-39</a:t>
            </a:r>
          </a:p>
          <a:p>
            <a:pPr algn="ctr"/>
            <a:r>
              <a:rPr lang="en-GB" sz="1200" b="0"/>
              <a:t>30-34</a:t>
            </a:r>
          </a:p>
          <a:p>
            <a:pPr algn="ctr"/>
            <a:r>
              <a:rPr lang="en-GB" sz="1200" b="0"/>
              <a:t>25-29</a:t>
            </a:r>
          </a:p>
          <a:p>
            <a:pPr algn="ctr"/>
            <a:r>
              <a:rPr lang="en-GB" sz="1200" b="0"/>
              <a:t>20-24</a:t>
            </a:r>
          </a:p>
          <a:p>
            <a:pPr algn="ctr"/>
            <a:r>
              <a:rPr lang="en-GB" sz="1200" b="0"/>
              <a:t>15-19</a:t>
            </a:r>
          </a:p>
          <a:p>
            <a:pPr algn="ctr"/>
            <a:r>
              <a:rPr lang="en-GB" sz="1200" b="0"/>
              <a:t>10-14</a:t>
            </a:r>
          </a:p>
          <a:p>
            <a:pPr algn="ctr"/>
            <a:r>
              <a:rPr lang="en-GB" sz="1200" b="0"/>
              <a:t>5-9</a:t>
            </a:r>
          </a:p>
          <a:p>
            <a:pPr algn="ctr"/>
            <a:r>
              <a:rPr lang="en-GB" sz="1200" b="0"/>
              <a:t>1-4</a:t>
            </a:r>
          </a:p>
          <a:p>
            <a:pPr algn="ctr"/>
            <a:r>
              <a:rPr lang="en-GB" sz="1200" b="0"/>
              <a:t>&lt;1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C384F8E0-4837-8A91-E052-F6EFC47377DF}"/>
              </a:ext>
            </a:extLst>
          </xdr:cNvPr>
          <xdr:cNvSpPr txBox="1"/>
        </xdr:nvSpPr>
        <xdr:spPr>
          <a:xfrm>
            <a:off x="8892540" y="1272540"/>
            <a:ext cx="426720" cy="294894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en-GB" sz="1200" b="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6C90FA1-E39F-018A-8F8A-A6E4D22CC13F}"/>
              </a:ext>
            </a:extLst>
          </xdr:cNvPr>
          <xdr:cNvSpPr txBox="1"/>
        </xdr:nvSpPr>
        <xdr:spPr>
          <a:xfrm>
            <a:off x="5036820" y="4147185"/>
            <a:ext cx="4008120" cy="3257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200" b="0"/>
              <a:t>1000 100000 etc</a:t>
            </a:r>
          </a:p>
        </xdr:txBody>
      </xdr:sp>
    </xdr:grpSp>
    <xdr:clientData/>
  </xdr:twoCellAnchor>
  <xdr:twoCellAnchor>
    <xdr:from>
      <xdr:col>10</xdr:col>
      <xdr:colOff>556260</xdr:colOff>
      <xdr:row>3</xdr:row>
      <xdr:rowOff>114300</xdr:rowOff>
    </xdr:from>
    <xdr:to>
      <xdr:col>17</xdr:col>
      <xdr:colOff>198120</xdr:colOff>
      <xdr:row>14</xdr:row>
      <xdr:rowOff>144780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EB51069-E9D7-4290-B52E-48D27C757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95250</xdr:colOff>
      <xdr:row>14</xdr:row>
      <xdr:rowOff>60960</xdr:rowOff>
    </xdr:from>
    <xdr:to>
      <xdr:col>17</xdr:col>
      <xdr:colOff>167640</xdr:colOff>
      <xdr:row>27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857D999-D2C0-421F-AB62-DDC6E848FDDB}"/>
            </a:ext>
          </a:extLst>
        </xdr:cNvPr>
        <xdr:cNvGrpSpPr/>
      </xdr:nvGrpSpPr>
      <xdr:grpSpPr>
        <a:xfrm>
          <a:off x="9368790" y="2621280"/>
          <a:ext cx="3912870" cy="2316480"/>
          <a:chOff x="8903970" y="2621280"/>
          <a:chExt cx="3729990" cy="2209800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8A149C3D-BB39-11CD-482B-37B816276D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03970" y="2682240"/>
            <a:ext cx="3729990" cy="2148840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5B7E80B-49EC-1F9B-8080-774E46C91FF4}"/>
              </a:ext>
            </a:extLst>
          </xdr:cNvPr>
          <xdr:cNvSpPr txBox="1"/>
        </xdr:nvSpPr>
        <xdr:spPr>
          <a:xfrm>
            <a:off x="9075420" y="2621280"/>
            <a:ext cx="3467100" cy="24384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200" b="1"/>
              <a:t>Disaggregation</a:t>
            </a:r>
            <a:r>
              <a:rPr lang="en-GB" sz="1200" b="1" baseline="0"/>
              <a:t> of TX_ML by State</a:t>
            </a:r>
            <a:endParaRPr lang="en-GB" sz="12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384810</xdr:colOff>
      <xdr:row>2</xdr:row>
      <xdr:rowOff>152401</xdr:rowOff>
    </xdr:from>
    <xdr:ext cx="6450113" cy="3002280"/>
    <xdr:pic>
      <xdr:nvPicPr>
        <xdr:cNvPr id="2" name="Picture 1">
          <a:extLst>
            <a:ext uri="{FF2B5EF4-FFF2-40B4-BE49-F238E27FC236}">
              <a16:creationId xmlns:a16="http://schemas.microsoft.com/office/drawing/2014/main" id="{F57491CA-18F6-4E3E-BE63-9E7F5037C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890" y="518161"/>
          <a:ext cx="6450113" cy="3002280"/>
        </a:xfrm>
        <a:prstGeom prst="rect">
          <a:avLst/>
        </a:prstGeom>
      </xdr:spPr>
    </xdr:pic>
    <xdr:clientData/>
  </xdr:oneCellAnchor>
  <xdr:oneCellAnchor>
    <xdr:from>
      <xdr:col>11</xdr:col>
      <xdr:colOff>430530</xdr:colOff>
      <xdr:row>2</xdr:row>
      <xdr:rowOff>156211</xdr:rowOff>
    </xdr:from>
    <xdr:ext cx="5775960" cy="2998469"/>
    <xdr:pic>
      <xdr:nvPicPr>
        <xdr:cNvPr id="3" name="Picture 2">
          <a:extLst>
            <a:ext uri="{FF2B5EF4-FFF2-40B4-BE49-F238E27FC236}">
              <a16:creationId xmlns:a16="http://schemas.microsoft.com/office/drawing/2014/main" id="{19EAB997-A28A-4EF9-AD18-F0DC431AB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1410" y="521971"/>
          <a:ext cx="5775960" cy="2998469"/>
        </a:xfrm>
        <a:prstGeom prst="rect">
          <a:avLst/>
        </a:prstGeom>
      </xdr:spPr>
    </xdr:pic>
    <xdr:clientData/>
  </xdr:oneCellAnchor>
  <xdr:oneCellAnchor>
    <xdr:from>
      <xdr:col>1</xdr:col>
      <xdr:colOff>369571</xdr:colOff>
      <xdr:row>19</xdr:row>
      <xdr:rowOff>64330</xdr:rowOff>
    </xdr:from>
    <xdr:ext cx="6476999" cy="3640753"/>
    <xdr:pic>
      <xdr:nvPicPr>
        <xdr:cNvPr id="4" name="Picture 3">
          <a:extLst>
            <a:ext uri="{FF2B5EF4-FFF2-40B4-BE49-F238E27FC236}">
              <a16:creationId xmlns:a16="http://schemas.microsoft.com/office/drawing/2014/main" id="{9BC407D5-0CAC-4177-83E2-1B17464DF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1" y="3539050"/>
          <a:ext cx="6476999" cy="3640753"/>
        </a:xfrm>
        <a:prstGeom prst="rect">
          <a:avLst/>
        </a:prstGeom>
      </xdr:spPr>
    </xdr:pic>
    <xdr:clientData/>
  </xdr:oneCellAnchor>
  <xdr:oneCellAnchor>
    <xdr:from>
      <xdr:col>11</xdr:col>
      <xdr:colOff>461010</xdr:colOff>
      <xdr:row>19</xdr:row>
      <xdr:rowOff>60960</xdr:rowOff>
    </xdr:from>
    <xdr:ext cx="5186614" cy="4389500"/>
    <xdr:pic>
      <xdr:nvPicPr>
        <xdr:cNvPr id="5" name="Picture 4">
          <a:extLst>
            <a:ext uri="{FF2B5EF4-FFF2-40B4-BE49-F238E27FC236}">
              <a16:creationId xmlns:a16="http://schemas.microsoft.com/office/drawing/2014/main" id="{A1CA3B32-3C33-47A7-BFD5-F15CDB84E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01890" y="3535680"/>
          <a:ext cx="5186614" cy="4389500"/>
        </a:xfrm>
        <a:prstGeom prst="rect">
          <a:avLst/>
        </a:prstGeom>
      </xdr:spPr>
    </xdr:pic>
    <xdr:clientData/>
  </xdr:oneCellAnchor>
  <xdr:oneCellAnchor>
    <xdr:from>
      <xdr:col>1</xdr:col>
      <xdr:colOff>358139</xdr:colOff>
      <xdr:row>39</xdr:row>
      <xdr:rowOff>68580</xdr:rowOff>
    </xdr:from>
    <xdr:ext cx="6465571" cy="2907030"/>
    <xdr:pic>
      <xdr:nvPicPr>
        <xdr:cNvPr id="6" name="Picture 5">
          <a:extLst>
            <a:ext uri="{FF2B5EF4-FFF2-40B4-BE49-F238E27FC236}">
              <a16:creationId xmlns:a16="http://schemas.microsoft.com/office/drawing/2014/main" id="{B3CBED4F-7F90-4236-AA55-60C0CE02E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8219" y="7200900"/>
          <a:ext cx="6465571" cy="2907030"/>
        </a:xfrm>
        <a:prstGeom prst="rect">
          <a:avLst/>
        </a:prstGeom>
      </xdr:spPr>
    </xdr:pic>
    <xdr:clientData/>
  </xdr:oneCellAnchor>
  <xdr:oneCellAnchor>
    <xdr:from>
      <xdr:col>10</xdr:col>
      <xdr:colOff>628650</xdr:colOff>
      <xdr:row>43</xdr:row>
      <xdr:rowOff>72390</xdr:rowOff>
    </xdr:from>
    <xdr:ext cx="9163278" cy="2148840"/>
    <xdr:pic>
      <xdr:nvPicPr>
        <xdr:cNvPr id="7" name="Picture 6">
          <a:extLst>
            <a:ext uri="{FF2B5EF4-FFF2-40B4-BE49-F238E27FC236}">
              <a16:creationId xmlns:a16="http://schemas.microsoft.com/office/drawing/2014/main" id="{EFA206A7-59E0-4719-8D0E-CD9D42DDF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29450" y="7936230"/>
          <a:ext cx="9163278" cy="214884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236AF-A31D-444A-8DBC-A9A894700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292100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21F61-B84E-4E70-A1CF-A3F20AB7F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31750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F23CB-64BB-48C4-9E78-355D3C4C0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146050</xdr:colOff>
      <xdr:row>58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A346BF-F284-497E-9FB8-2C393F60C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19</xdr:col>
      <xdr:colOff>215900</xdr:colOff>
      <xdr:row>48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B5D1D-9BCB-4D43-9BF2-B7ABCA5AB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19</xdr:col>
      <xdr:colOff>241300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C55F5E-3140-41B7-8064-615787F74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590550</xdr:colOff>
      <xdr:row>65</xdr:row>
      <xdr:rowOff>69850</xdr:rowOff>
    </xdr:from>
    <xdr:to>
      <xdr:col>19</xdr:col>
      <xdr:colOff>241300</xdr:colOff>
      <xdr:row>81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465E69-52BC-48A5-A7B3-AC1177ABA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209550</xdr:colOff>
      <xdr:row>75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76A36C-FF25-4B3C-A75D-84CAF6F6C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7</xdr:col>
      <xdr:colOff>304800</xdr:colOff>
      <xdr:row>90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D8975E-BC60-423A-8D6D-83D5D4233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517525</xdr:colOff>
      <xdr:row>106</xdr:row>
      <xdr:rowOff>28576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A4EFA8-906F-4CED-990C-FDED1F4FB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6</xdr:row>
      <xdr:rowOff>44450</xdr:rowOff>
    </xdr:from>
    <xdr:to>
      <xdr:col>15</xdr:col>
      <xdr:colOff>63500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A8E60-A775-44DB-AE48-249CC891F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5</xdr:row>
      <xdr:rowOff>79375</xdr:rowOff>
    </xdr:from>
    <xdr:to>
      <xdr:col>4</xdr:col>
      <xdr:colOff>234950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55969-194C-4141-A3BF-E1C7ED99F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120651</xdr:rowOff>
    </xdr:from>
    <xdr:to>
      <xdr:col>4</xdr:col>
      <xdr:colOff>273050</xdr:colOff>
      <xdr:row>27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CA8F7-960B-406D-A415-B313B826E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22225</xdr:colOff>
      <xdr:row>28</xdr:row>
      <xdr:rowOff>22225</xdr:rowOff>
    </xdr:from>
    <xdr:to>
      <xdr:col>4</xdr:col>
      <xdr:colOff>381000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26F2B-E279-467B-900C-6316B5AB6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69850</xdr:colOff>
      <xdr:row>42</xdr:row>
      <xdr:rowOff>177800</xdr:rowOff>
    </xdr:from>
    <xdr:to>
      <xdr:col>9</xdr:col>
      <xdr:colOff>314325</xdr:colOff>
      <xdr:row>61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24B10C-DBAF-4878-8234-9F350CE9D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282574</xdr:colOff>
      <xdr:row>18</xdr:row>
      <xdr:rowOff>171450</xdr:rowOff>
    </xdr:from>
    <xdr:to>
      <xdr:col>13</xdr:col>
      <xdr:colOff>330200</xdr:colOff>
      <xdr:row>38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80A419-3BF9-438F-BEA6-602173B79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234950</xdr:colOff>
      <xdr:row>32</xdr:row>
      <xdr:rowOff>79374</xdr:rowOff>
    </xdr:from>
    <xdr:to>
      <xdr:col>28</xdr:col>
      <xdr:colOff>431800</xdr:colOff>
      <xdr:row>51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0C13D5-DA03-40F3-A185-922388BDA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5</xdr:row>
      <xdr:rowOff>104775</xdr:rowOff>
    </xdr:from>
    <xdr:to>
      <xdr:col>18</xdr:col>
      <xdr:colOff>609600</xdr:colOff>
      <xdr:row>17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3DF7C2-D8AD-49F4-B83C-426E1085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219075</xdr:colOff>
      <xdr:row>17</xdr:row>
      <xdr:rowOff>73025</xdr:rowOff>
    </xdr:from>
    <xdr:to>
      <xdr:col>28</xdr:col>
      <xdr:colOff>425451</xdr:colOff>
      <xdr:row>32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3FBEA2-9BE0-47F5-B31A-8D1C19A1E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488950</xdr:colOff>
      <xdr:row>36</xdr:row>
      <xdr:rowOff>12701</xdr:rowOff>
    </xdr:from>
    <xdr:to>
      <xdr:col>36</xdr:col>
      <xdr:colOff>165100</xdr:colOff>
      <xdr:row>52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8FC84-74DA-4DAE-8CD2-3B9625F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3175</xdr:colOff>
      <xdr:row>16</xdr:row>
      <xdr:rowOff>104775</xdr:rowOff>
    </xdr:from>
    <xdr:to>
      <xdr:col>39</xdr:col>
      <xdr:colOff>327025</xdr:colOff>
      <xdr:row>31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E5A1A2-16E1-4C26-BE24-81DB25E68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9525</xdr:colOff>
      <xdr:row>16</xdr:row>
      <xdr:rowOff>155575</xdr:rowOff>
    </xdr:from>
    <xdr:to>
      <xdr:col>41</xdr:col>
      <xdr:colOff>428625</xdr:colOff>
      <xdr:row>31</xdr:row>
      <xdr:rowOff>136525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83DF46-2A24-4C5A-8A12-39F5EFAA1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358775</xdr:colOff>
      <xdr:row>35</xdr:row>
      <xdr:rowOff>174625</xdr:rowOff>
    </xdr:from>
    <xdr:to>
      <xdr:col>43</xdr:col>
      <xdr:colOff>333375</xdr:colOff>
      <xdr:row>50</xdr:row>
      <xdr:rowOff>155575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53CAFC-8C6E-4C89-A7A0-203DB1FEA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593725</xdr:colOff>
      <xdr:row>35</xdr:row>
      <xdr:rowOff>161925</xdr:rowOff>
    </xdr:from>
    <xdr:to>
      <xdr:col>50</xdr:col>
      <xdr:colOff>501650</xdr:colOff>
      <xdr:row>50</xdr:row>
      <xdr:rowOff>6351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96205A-8778-412B-9E9F-1C3020F7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3</xdr:row>
      <xdr:rowOff>121920</xdr:rowOff>
    </xdr:from>
    <xdr:to>
      <xdr:col>7</xdr:col>
      <xdr:colOff>457200</xdr:colOff>
      <xdr:row>18</xdr:row>
      <xdr:rowOff>104140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5B4F6-85CC-489B-90E3-4EC0C5955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3</xdr:row>
      <xdr:rowOff>11430</xdr:rowOff>
    </xdr:from>
    <xdr:to>
      <xdr:col>18</xdr:col>
      <xdr:colOff>342900</xdr:colOff>
      <xdr:row>19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BEF3B-16C7-4962-81A7-A55B93FEB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121920</xdr:colOff>
      <xdr:row>20</xdr:row>
      <xdr:rowOff>80010</xdr:rowOff>
    </xdr:from>
    <xdr:to>
      <xdr:col>10</xdr:col>
      <xdr:colOff>495300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81ACA-3E42-4A57-82E0-82BEFD262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384810</xdr:colOff>
      <xdr:row>20</xdr:row>
      <xdr:rowOff>53340</xdr:rowOff>
    </xdr:from>
    <xdr:to>
      <xdr:col>20</xdr:col>
      <xdr:colOff>41909</xdr:colOff>
      <xdr:row>39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F96D6C-54CC-4A27-9347-1B02549A4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X_Curr%20analy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 refreshError="1"/>
      <sheetData sheetId="1" refreshError="1"/>
      <sheetData sheetId="2">
        <row r="1">
          <cell r="A1" t="str">
            <v>Sex</v>
          </cell>
          <cell r="B1" t="str">
            <v>Treatment Current</v>
          </cell>
        </row>
        <row r="2">
          <cell r="A2" t="str">
            <v>Male</v>
          </cell>
          <cell r="B2">
            <v>80834</v>
          </cell>
          <cell r="C2">
            <v>0.4434752076544104</v>
          </cell>
        </row>
        <row r="3">
          <cell r="A3" t="str">
            <v>Female</v>
          </cell>
          <cell r="B3">
            <v>101440</v>
          </cell>
          <cell r="C3">
            <v>0.5565247923455896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cholastica Olanrewaju" id="{B1E2C6B3-92B2-48AF-821E-283CDD16932F}" userId="3c60f1981e39e69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1C6294"/>
    </a:accent1>
    <a:accent2>
      <a:srgbClr val="92D050"/>
    </a:accent2>
    <a:accent3>
      <a:srgbClr val="75BDA7"/>
    </a:accent3>
    <a:accent4>
      <a:srgbClr val="7A8C8E"/>
    </a:accent4>
    <a:accent5>
      <a:srgbClr val="92D050"/>
    </a:accent5>
    <a:accent6>
      <a:srgbClr val="2683C6"/>
    </a:accent6>
    <a:hlink>
      <a:srgbClr val="6B9F25"/>
    </a:hlink>
    <a:folHlink>
      <a:srgbClr val="9F6715"/>
    </a:folHlink>
  </a:clrScheme>
  <a:fontScheme name="Garamond-Trebuchet MS">
    <a:majorFont>
      <a:latin typeface="Garamond" panose="02020404030301010803"/>
      <a:ea typeface=""/>
      <a:cs typeface=""/>
      <a:font script="Jpan" typeface="ＭＳ Ｐゴシック"/>
      <a:font script="Hang" typeface="돋움"/>
      <a:font script="Hans" typeface="方正舒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HGｺﾞｼｯｸM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8" dT="2022-05-12T14:44:05.14" personId="{B1E2C6B3-92B2-48AF-821E-283CDD16932F}" id="{F1BBC7D3-C25E-49D5-82DF-1AD427936FB6}">
    <text>Number filter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3076-2790-44D3-84EC-778B11483E80}">
  <dimension ref="B2:R54"/>
  <sheetViews>
    <sheetView showGridLines="0" tabSelected="1" topLeftCell="A20" workbookViewId="0">
      <selection activeCell="P1" sqref="P1"/>
    </sheetView>
  </sheetViews>
  <sheetFormatPr defaultRowHeight="14.4" x14ac:dyDescent="0.55000000000000004"/>
  <cols>
    <col min="2" max="2" width="13.5234375" customWidth="1"/>
    <col min="3" max="3" width="16.7890625" customWidth="1"/>
    <col min="4" max="4" width="13" customWidth="1"/>
    <col min="5" max="5" width="22.89453125" bestFit="1" customWidth="1"/>
  </cols>
  <sheetData>
    <row r="2" spans="6:12" x14ac:dyDescent="0.55000000000000004">
      <c r="F2" s="5" t="s">
        <v>0</v>
      </c>
      <c r="G2" s="13"/>
      <c r="H2" s="5" t="s">
        <v>1</v>
      </c>
      <c r="I2" s="13"/>
      <c r="J2" s="5" t="s">
        <v>2</v>
      </c>
      <c r="K2" s="13"/>
      <c r="L2" s="5" t="s">
        <v>3</v>
      </c>
    </row>
    <row r="28" spans="2:18" ht="18.3" x14ac:dyDescent="0.7">
      <c r="B28" s="1" t="s">
        <v>4</v>
      </c>
      <c r="C28" s="2"/>
      <c r="D28" s="1"/>
      <c r="E28" s="3" t="s">
        <v>5</v>
      </c>
      <c r="F28" s="4">
        <v>30</v>
      </c>
      <c r="G28" s="3" t="s">
        <v>6</v>
      </c>
      <c r="H28" s="5" t="s">
        <v>7</v>
      </c>
      <c r="I28" s="5"/>
      <c r="J28" s="5"/>
      <c r="N28" s="5" t="s">
        <v>8</v>
      </c>
      <c r="O28" s="5"/>
      <c r="P28" s="5" t="s">
        <v>9</v>
      </c>
    </row>
    <row r="29" spans="2:18" x14ac:dyDescent="0.55000000000000004">
      <c r="B29" s="6" t="s">
        <v>10</v>
      </c>
      <c r="C29" s="6" t="s">
        <v>1</v>
      </c>
      <c r="D29" s="6" t="s">
        <v>11</v>
      </c>
      <c r="E29" s="6" t="s">
        <v>12</v>
      </c>
      <c r="F29" s="7" t="s">
        <v>13</v>
      </c>
      <c r="H29" s="6" t="s">
        <v>10</v>
      </c>
      <c r="I29" s="6" t="s">
        <v>1</v>
      </c>
      <c r="J29" s="6" t="s">
        <v>11</v>
      </c>
      <c r="K29" s="6" t="s">
        <v>12</v>
      </c>
      <c r="L29" s="7" t="s">
        <v>13</v>
      </c>
      <c r="N29" s="6" t="s">
        <v>10</v>
      </c>
      <c r="O29" s="6" t="s">
        <v>1</v>
      </c>
      <c r="P29" s="6" t="s">
        <v>11</v>
      </c>
      <c r="Q29" s="6" t="s">
        <v>12</v>
      </c>
      <c r="R29" s="7" t="s">
        <v>13</v>
      </c>
    </row>
    <row r="30" spans="2:18" x14ac:dyDescent="0.55000000000000004">
      <c r="B30" s="8" t="s">
        <v>14</v>
      </c>
      <c r="C30" s="9" t="s">
        <v>15</v>
      </c>
      <c r="D30" s="8" t="s">
        <v>16</v>
      </c>
      <c r="E30" s="8">
        <v>343</v>
      </c>
      <c r="F30" s="10">
        <v>0.1</v>
      </c>
      <c r="H30" s="8" t="s">
        <v>14</v>
      </c>
      <c r="I30" s="9" t="s">
        <v>17</v>
      </c>
      <c r="J30" s="8" t="s">
        <v>18</v>
      </c>
      <c r="K30" s="8">
        <v>343</v>
      </c>
      <c r="L30" s="10">
        <v>1E-3</v>
      </c>
      <c r="N30" s="8" t="s">
        <v>14</v>
      </c>
      <c r="O30" s="9" t="s">
        <v>17</v>
      </c>
      <c r="P30" s="8" t="s">
        <v>18</v>
      </c>
      <c r="Q30" s="8">
        <v>343</v>
      </c>
      <c r="R30" s="10">
        <v>1E-3</v>
      </c>
    </row>
    <row r="31" spans="2:18" x14ac:dyDescent="0.55000000000000004">
      <c r="B31" s="8" t="s">
        <v>14</v>
      </c>
      <c r="C31" s="9" t="s">
        <v>17</v>
      </c>
      <c r="D31" s="8" t="s">
        <v>19</v>
      </c>
      <c r="E31" s="8">
        <v>565345</v>
      </c>
      <c r="F31" s="10">
        <v>0.05</v>
      </c>
      <c r="H31" s="8" t="s">
        <v>20</v>
      </c>
      <c r="I31" s="9" t="s">
        <v>21</v>
      </c>
      <c r="J31" s="8" t="s">
        <v>22</v>
      </c>
      <c r="K31" s="8">
        <v>3321</v>
      </c>
      <c r="L31" s="10">
        <v>3.0000000000000001E-3</v>
      </c>
      <c r="N31" s="8" t="s">
        <v>20</v>
      </c>
      <c r="O31" s="9" t="s">
        <v>21</v>
      </c>
      <c r="P31" s="8" t="s">
        <v>22</v>
      </c>
      <c r="Q31" s="8">
        <v>3321</v>
      </c>
      <c r="R31" s="10">
        <v>3.0000000000000001E-3</v>
      </c>
    </row>
    <row r="32" spans="2:18" x14ac:dyDescent="0.55000000000000004">
      <c r="B32" s="8" t="s">
        <v>23</v>
      </c>
      <c r="C32" s="9" t="s">
        <v>24</v>
      </c>
      <c r="D32" s="8" t="s">
        <v>25</v>
      </c>
      <c r="E32" s="8">
        <v>345</v>
      </c>
      <c r="F32" s="10">
        <v>3.4000000000000002E-2</v>
      </c>
      <c r="H32" s="8" t="s">
        <v>23</v>
      </c>
      <c r="I32" s="8" t="s">
        <v>26</v>
      </c>
      <c r="J32" s="8" t="s">
        <v>27</v>
      </c>
      <c r="K32" s="8">
        <v>332</v>
      </c>
      <c r="L32" s="10">
        <v>3.0000000000000001E-3</v>
      </c>
      <c r="N32" s="8" t="s">
        <v>23</v>
      </c>
      <c r="O32" s="8" t="s">
        <v>26</v>
      </c>
      <c r="P32" s="8" t="s">
        <v>27</v>
      </c>
      <c r="Q32" s="8">
        <v>332</v>
      </c>
      <c r="R32" s="10">
        <v>3.0000000000000001E-3</v>
      </c>
    </row>
    <row r="33" spans="2:18" x14ac:dyDescent="0.55000000000000004">
      <c r="B33" s="8" t="s">
        <v>20</v>
      </c>
      <c r="C33" s="9" t="s">
        <v>21</v>
      </c>
      <c r="D33" s="8" t="s">
        <v>22</v>
      </c>
      <c r="E33" s="8">
        <v>4323</v>
      </c>
      <c r="F33" s="10">
        <v>0.03</v>
      </c>
      <c r="H33" s="8" t="s">
        <v>14</v>
      </c>
      <c r="I33" s="9" t="s">
        <v>15</v>
      </c>
      <c r="J33" s="8" t="s">
        <v>16</v>
      </c>
      <c r="K33" s="8">
        <v>12</v>
      </c>
      <c r="L33" s="10">
        <v>7.0000000000000001E-3</v>
      </c>
      <c r="N33" s="8" t="s">
        <v>14</v>
      </c>
      <c r="O33" s="9" t="s">
        <v>15</v>
      </c>
      <c r="P33" s="8" t="s">
        <v>16</v>
      </c>
      <c r="Q33" s="8">
        <v>12</v>
      </c>
      <c r="R33" s="10">
        <v>7.0000000000000001E-3</v>
      </c>
    </row>
    <row r="34" spans="2:18" x14ac:dyDescent="0.55000000000000004">
      <c r="B34" s="8" t="s">
        <v>28</v>
      </c>
      <c r="C34" s="8" t="s">
        <v>29</v>
      </c>
      <c r="D34" s="8" t="s">
        <v>30</v>
      </c>
      <c r="E34" s="8">
        <v>134</v>
      </c>
      <c r="F34" s="10">
        <v>2.3E-2</v>
      </c>
      <c r="H34" s="8" t="s">
        <v>23</v>
      </c>
      <c r="I34" s="9" t="s">
        <v>24</v>
      </c>
      <c r="J34" s="8" t="s">
        <v>25</v>
      </c>
      <c r="K34" s="8">
        <v>2343</v>
      </c>
      <c r="L34" s="10">
        <v>1.2E-2</v>
      </c>
      <c r="N34" s="8" t="s">
        <v>23</v>
      </c>
      <c r="O34" s="9" t="s">
        <v>24</v>
      </c>
      <c r="P34" s="8" t="s">
        <v>25</v>
      </c>
      <c r="Q34" s="8">
        <v>2343</v>
      </c>
      <c r="R34" s="10">
        <v>1.2E-2</v>
      </c>
    </row>
    <row r="35" spans="2:18" x14ac:dyDescent="0.55000000000000004">
      <c r="B35" s="8" t="s">
        <v>23</v>
      </c>
      <c r="C35" s="8" t="s">
        <v>26</v>
      </c>
      <c r="D35" s="8" t="s">
        <v>27</v>
      </c>
      <c r="E35" s="8">
        <v>234</v>
      </c>
      <c r="F35" s="10">
        <v>2.3E-2</v>
      </c>
      <c r="H35" s="8" t="s">
        <v>28</v>
      </c>
      <c r="I35" s="8" t="s">
        <v>29</v>
      </c>
      <c r="J35" s="8" t="s">
        <v>30</v>
      </c>
      <c r="K35" s="8">
        <v>4</v>
      </c>
      <c r="L35" s="10">
        <v>1.2999999999999999E-2</v>
      </c>
      <c r="N35" s="8" t="s">
        <v>28</v>
      </c>
      <c r="O35" s="8" t="s">
        <v>29</v>
      </c>
      <c r="P35" s="8" t="s">
        <v>30</v>
      </c>
      <c r="Q35" s="8">
        <v>4</v>
      </c>
      <c r="R35" s="10">
        <v>1.2999999999999999E-2</v>
      </c>
    </row>
    <row r="36" spans="2:18" x14ac:dyDescent="0.55000000000000004">
      <c r="B36" s="8" t="s">
        <v>28</v>
      </c>
      <c r="C36" s="8" t="s">
        <v>31</v>
      </c>
      <c r="D36" s="8" t="s">
        <v>32</v>
      </c>
      <c r="E36" s="8">
        <v>898</v>
      </c>
      <c r="F36" s="10">
        <v>1.7999999999999999E-2</v>
      </c>
      <c r="H36" s="8" t="s">
        <v>23</v>
      </c>
      <c r="I36" s="8" t="s">
        <v>33</v>
      </c>
      <c r="J36" s="8" t="s">
        <v>34</v>
      </c>
      <c r="K36" s="8">
        <v>12</v>
      </c>
      <c r="L36" s="10">
        <v>1.2999999999999999E-2</v>
      </c>
      <c r="N36" s="8" t="s">
        <v>23</v>
      </c>
      <c r="O36" s="8" t="s">
        <v>33</v>
      </c>
      <c r="P36" s="8" t="s">
        <v>34</v>
      </c>
      <c r="Q36" s="8">
        <v>12</v>
      </c>
      <c r="R36" s="10">
        <v>1.2999999999999999E-2</v>
      </c>
    </row>
    <row r="37" spans="2:18" x14ac:dyDescent="0.55000000000000004">
      <c r="B37" s="8" t="s">
        <v>14</v>
      </c>
      <c r="C37" s="9" t="s">
        <v>17</v>
      </c>
      <c r="D37" s="8" t="s">
        <v>18</v>
      </c>
      <c r="E37" s="8">
        <v>423</v>
      </c>
      <c r="F37" s="10">
        <v>1.7000000000000001E-2</v>
      </c>
      <c r="H37" s="8" t="s">
        <v>14</v>
      </c>
      <c r="I37" s="9" t="s">
        <v>35</v>
      </c>
      <c r="J37" s="8" t="s">
        <v>36</v>
      </c>
      <c r="K37" s="8">
        <v>32</v>
      </c>
      <c r="L37" s="10">
        <v>1.6E-2</v>
      </c>
      <c r="N37" s="8" t="s">
        <v>14</v>
      </c>
      <c r="O37" s="9" t="s">
        <v>35</v>
      </c>
      <c r="P37" s="8" t="s">
        <v>36</v>
      </c>
      <c r="Q37" s="8">
        <v>32</v>
      </c>
      <c r="R37" s="10">
        <v>1.6E-2</v>
      </c>
    </row>
    <row r="38" spans="2:18" x14ac:dyDescent="0.55000000000000004">
      <c r="B38" s="8" t="s">
        <v>14</v>
      </c>
      <c r="C38" s="9" t="s">
        <v>35</v>
      </c>
      <c r="D38" s="8" t="s">
        <v>36</v>
      </c>
      <c r="E38" s="8">
        <v>34</v>
      </c>
      <c r="F38" s="10">
        <v>1.6E-2</v>
      </c>
      <c r="H38" s="8" t="s">
        <v>28</v>
      </c>
      <c r="I38" s="8" t="s">
        <v>31</v>
      </c>
      <c r="J38" s="8" t="s">
        <v>32</v>
      </c>
      <c r="K38" s="8">
        <v>1223</v>
      </c>
      <c r="L38" s="10">
        <v>1.7999999999999999E-2</v>
      </c>
      <c r="N38" s="8" t="s">
        <v>28</v>
      </c>
      <c r="O38" s="8" t="s">
        <v>31</v>
      </c>
      <c r="P38" s="8" t="s">
        <v>32</v>
      </c>
      <c r="Q38" s="8">
        <v>1223</v>
      </c>
      <c r="R38" s="10">
        <v>1.7999999999999999E-2</v>
      </c>
    </row>
    <row r="39" spans="2:18" x14ac:dyDescent="0.55000000000000004">
      <c r="B39" s="8" t="s">
        <v>23</v>
      </c>
      <c r="C39" s="8" t="s">
        <v>33</v>
      </c>
      <c r="D39" s="8" t="s">
        <v>34</v>
      </c>
      <c r="E39" s="8">
        <v>567</v>
      </c>
      <c r="F39" s="10">
        <v>1.2999999999999999E-2</v>
      </c>
      <c r="H39" s="8" t="s">
        <v>14</v>
      </c>
      <c r="I39" s="9" t="s">
        <v>17</v>
      </c>
      <c r="J39" s="8" t="s">
        <v>19</v>
      </c>
      <c r="K39" s="8">
        <v>43</v>
      </c>
      <c r="L39" s="10">
        <v>0.05</v>
      </c>
      <c r="N39" s="8" t="s">
        <v>14</v>
      </c>
      <c r="O39" s="9" t="s">
        <v>17</v>
      </c>
      <c r="P39" s="8" t="s">
        <v>19</v>
      </c>
      <c r="Q39" s="8">
        <v>43</v>
      </c>
      <c r="R39" s="10">
        <v>0.05</v>
      </c>
    </row>
    <row r="43" spans="2:18" x14ac:dyDescent="0.55000000000000004">
      <c r="B43" s="11" t="s">
        <v>37</v>
      </c>
      <c r="C43" s="11" t="s">
        <v>38</v>
      </c>
      <c r="D43" s="11" t="s">
        <v>39</v>
      </c>
    </row>
    <row r="44" spans="2:18" x14ac:dyDescent="0.55000000000000004">
      <c r="B44" s="12" t="s">
        <v>40</v>
      </c>
      <c r="C44" s="12" t="s">
        <v>41</v>
      </c>
      <c r="D44" s="12"/>
    </row>
    <row r="45" spans="2:18" x14ac:dyDescent="0.55000000000000004">
      <c r="B45" s="12" t="s">
        <v>42</v>
      </c>
      <c r="C45" s="12" t="s">
        <v>43</v>
      </c>
      <c r="D45" s="12" t="s">
        <v>44</v>
      </c>
    </row>
    <row r="46" spans="2:18" x14ac:dyDescent="0.55000000000000004">
      <c r="B46" s="12" t="s">
        <v>45</v>
      </c>
      <c r="C46" s="12"/>
      <c r="D46" s="12" t="s">
        <v>46</v>
      </c>
    </row>
    <row r="47" spans="2:18" x14ac:dyDescent="0.55000000000000004">
      <c r="B47" s="12" t="s">
        <v>47</v>
      </c>
      <c r="C47" s="12"/>
      <c r="D47" s="12" t="s">
        <v>48</v>
      </c>
    </row>
    <row r="50" spans="2:4" x14ac:dyDescent="0.55000000000000004">
      <c r="B50" s="13" t="s">
        <v>49</v>
      </c>
    </row>
    <row r="51" spans="2:4" x14ac:dyDescent="0.55000000000000004">
      <c r="B51" s="13" t="s">
        <v>10</v>
      </c>
      <c r="C51" s="13" t="s">
        <v>1</v>
      </c>
      <c r="D51" s="13" t="s">
        <v>11</v>
      </c>
    </row>
    <row r="53" spans="2:4" x14ac:dyDescent="0.55000000000000004">
      <c r="B53" s="13" t="s">
        <v>50</v>
      </c>
      <c r="C53" s="13"/>
      <c r="D53" s="13"/>
    </row>
    <row r="54" spans="2:4" x14ac:dyDescent="0.55000000000000004">
      <c r="B54" s="13" t="s">
        <v>51</v>
      </c>
      <c r="C54" s="13" t="s">
        <v>52</v>
      </c>
      <c r="D54" s="13" t="s">
        <v>53</v>
      </c>
    </row>
  </sheetData>
  <dataValidations count="1">
    <dataValidation type="list" allowBlank="1" showInputMessage="1" showErrorMessage="1" sqref="C28 F28" xr:uid="{CD07ADD7-9D6F-4405-AF3B-A700C471B01A}">
      <formula1>"10, 20, 30, 40, 50, ALL"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AC59-4136-4216-B704-CA1BC555B820}">
  <dimension ref="C56:O77"/>
  <sheetViews>
    <sheetView showGridLines="0" topLeftCell="B43" workbookViewId="0">
      <selection activeCell="M46" sqref="M46"/>
    </sheetView>
  </sheetViews>
  <sheetFormatPr defaultRowHeight="14.4" x14ac:dyDescent="0.55000000000000004"/>
  <cols>
    <col min="3" max="3" width="17.7890625" customWidth="1"/>
  </cols>
  <sheetData>
    <row r="56" spans="3:15" ht="14.7" thickBot="1" x14ac:dyDescent="0.6"/>
    <row r="57" spans="3:15" ht="115.5" thickBot="1" x14ac:dyDescent="0.6">
      <c r="C57" s="77" t="s">
        <v>142</v>
      </c>
      <c r="D57" s="76" t="s">
        <v>141</v>
      </c>
      <c r="E57" s="76" t="s">
        <v>140</v>
      </c>
      <c r="F57" s="76" t="s">
        <v>139</v>
      </c>
      <c r="G57" s="76" t="s">
        <v>138</v>
      </c>
      <c r="H57" s="76" t="s">
        <v>137</v>
      </c>
      <c r="I57" s="76" t="s">
        <v>136</v>
      </c>
      <c r="J57" s="76" t="s">
        <v>135</v>
      </c>
      <c r="K57" s="76" t="s">
        <v>134</v>
      </c>
      <c r="L57" s="76" t="s">
        <v>133</v>
      </c>
      <c r="M57" s="75" t="s">
        <v>132</v>
      </c>
      <c r="N57" s="75" t="s">
        <v>131</v>
      </c>
      <c r="O57" s="74" t="s">
        <v>130</v>
      </c>
    </row>
    <row r="58" spans="3:15" ht="28.8" x14ac:dyDescent="0.55000000000000004">
      <c r="C58" s="71" t="s">
        <v>129</v>
      </c>
      <c r="D58" s="73">
        <v>64</v>
      </c>
      <c r="E58" s="71">
        <v>0</v>
      </c>
      <c r="F58" s="71">
        <v>0</v>
      </c>
      <c r="G58" s="70">
        <v>0</v>
      </c>
      <c r="H58" s="72">
        <v>0</v>
      </c>
      <c r="I58" s="71">
        <v>0</v>
      </c>
      <c r="J58" s="71">
        <v>64</v>
      </c>
      <c r="K58" s="71">
        <v>0</v>
      </c>
      <c r="L58" s="70">
        <v>0</v>
      </c>
      <c r="M58" s="69">
        <v>84</v>
      </c>
      <c r="N58" s="69">
        <v>84</v>
      </c>
      <c r="O58" s="68">
        <v>1</v>
      </c>
    </row>
    <row r="59" spans="3:15" x14ac:dyDescent="0.55000000000000004">
      <c r="C59" s="66" t="s">
        <v>128</v>
      </c>
      <c r="D59" s="67">
        <v>29</v>
      </c>
      <c r="E59" s="64">
        <v>11</v>
      </c>
      <c r="F59" s="64">
        <v>9</v>
      </c>
      <c r="G59" s="63">
        <v>0.31</v>
      </c>
      <c r="H59" s="65">
        <v>0.38</v>
      </c>
      <c r="I59" s="64">
        <v>2</v>
      </c>
      <c r="J59" s="64">
        <v>18</v>
      </c>
      <c r="K59" s="64">
        <v>9</v>
      </c>
      <c r="L59" s="63">
        <v>1</v>
      </c>
      <c r="M59" s="62">
        <v>87</v>
      </c>
      <c r="N59" s="62">
        <v>87</v>
      </c>
      <c r="O59" s="61">
        <v>1</v>
      </c>
    </row>
    <row r="60" spans="3:15" ht="28.8" x14ac:dyDescent="0.55000000000000004">
      <c r="C60" s="66" t="s">
        <v>127</v>
      </c>
      <c r="D60" s="67">
        <v>87</v>
      </c>
      <c r="E60" s="64">
        <v>39</v>
      </c>
      <c r="F60" s="64">
        <v>10</v>
      </c>
      <c r="G60" s="63">
        <v>0.11</v>
      </c>
      <c r="H60" s="65">
        <v>0.45</v>
      </c>
      <c r="I60" s="64">
        <v>29</v>
      </c>
      <c r="J60" s="64">
        <v>48</v>
      </c>
      <c r="K60" s="64">
        <v>9</v>
      </c>
      <c r="L60" s="63">
        <v>0.9</v>
      </c>
      <c r="M60" s="62">
        <v>250</v>
      </c>
      <c r="N60" s="62">
        <v>250</v>
      </c>
      <c r="O60" s="61">
        <v>1</v>
      </c>
    </row>
    <row r="61" spans="3:15" ht="28.8" x14ac:dyDescent="0.55000000000000004">
      <c r="C61" s="66" t="s">
        <v>126</v>
      </c>
      <c r="D61" s="67">
        <v>57</v>
      </c>
      <c r="E61" s="64">
        <v>11</v>
      </c>
      <c r="F61" s="64">
        <v>6</v>
      </c>
      <c r="G61" s="63">
        <v>0.11</v>
      </c>
      <c r="H61" s="65">
        <v>0.19</v>
      </c>
      <c r="I61" s="64">
        <v>5</v>
      </c>
      <c r="J61" s="64">
        <v>46</v>
      </c>
      <c r="K61" s="64">
        <v>6</v>
      </c>
      <c r="L61" s="63">
        <v>1</v>
      </c>
      <c r="M61" s="62">
        <v>105</v>
      </c>
      <c r="N61" s="62">
        <v>105</v>
      </c>
      <c r="O61" s="61">
        <v>1</v>
      </c>
    </row>
    <row r="62" spans="3:15" ht="28.8" x14ac:dyDescent="0.55000000000000004">
      <c r="C62" s="66" t="s">
        <v>125</v>
      </c>
      <c r="D62" s="67">
        <v>437</v>
      </c>
      <c r="E62" s="64">
        <v>239</v>
      </c>
      <c r="F62" s="64">
        <v>153</v>
      </c>
      <c r="G62" s="63">
        <v>0.35</v>
      </c>
      <c r="H62" s="65">
        <v>0.55000000000000004</v>
      </c>
      <c r="I62" s="64">
        <v>86</v>
      </c>
      <c r="J62" s="64">
        <v>198</v>
      </c>
      <c r="K62" s="64">
        <v>139</v>
      </c>
      <c r="L62" s="63">
        <v>0.91</v>
      </c>
      <c r="M62" s="62">
        <v>1415</v>
      </c>
      <c r="N62" s="62">
        <v>1415</v>
      </c>
      <c r="O62" s="61">
        <v>1</v>
      </c>
    </row>
    <row r="63" spans="3:15" ht="28.8" x14ac:dyDescent="0.55000000000000004">
      <c r="C63" s="66" t="s">
        <v>25</v>
      </c>
      <c r="D63" s="67">
        <v>1379</v>
      </c>
      <c r="E63" s="64">
        <v>715</v>
      </c>
      <c r="F63" s="64">
        <v>153</v>
      </c>
      <c r="G63" s="63">
        <v>0.11</v>
      </c>
      <c r="H63" s="65">
        <v>0.52</v>
      </c>
      <c r="I63" s="64">
        <v>562</v>
      </c>
      <c r="J63" s="64">
        <v>664</v>
      </c>
      <c r="K63" s="64">
        <v>136</v>
      </c>
      <c r="L63" s="63">
        <v>0.89</v>
      </c>
      <c r="M63" s="62">
        <v>3549</v>
      </c>
      <c r="N63" s="62">
        <v>3547</v>
      </c>
      <c r="O63" s="61">
        <v>1</v>
      </c>
    </row>
    <row r="64" spans="3:15" ht="28.8" x14ac:dyDescent="0.55000000000000004">
      <c r="C64" s="66" t="s">
        <v>124</v>
      </c>
      <c r="D64" s="67">
        <v>71</v>
      </c>
      <c r="E64" s="64">
        <v>16</v>
      </c>
      <c r="F64" s="64">
        <v>9</v>
      </c>
      <c r="G64" s="65">
        <v>0.13</v>
      </c>
      <c r="H64" s="65">
        <v>0.23</v>
      </c>
      <c r="I64" s="64">
        <v>7</v>
      </c>
      <c r="J64" s="64">
        <v>55</v>
      </c>
      <c r="K64" s="64">
        <v>7</v>
      </c>
      <c r="L64" s="63">
        <v>0.78</v>
      </c>
      <c r="M64" s="62">
        <v>160</v>
      </c>
      <c r="N64" s="62">
        <v>159</v>
      </c>
      <c r="O64" s="61">
        <v>0.99</v>
      </c>
    </row>
    <row r="65" spans="3:15" x14ac:dyDescent="0.55000000000000004">
      <c r="C65" s="66" t="s">
        <v>123</v>
      </c>
      <c r="D65" s="67">
        <v>131</v>
      </c>
      <c r="E65" s="64">
        <v>53</v>
      </c>
      <c r="F65" s="64">
        <v>43</v>
      </c>
      <c r="G65" s="63">
        <v>0.33</v>
      </c>
      <c r="H65" s="65">
        <v>0.4</v>
      </c>
      <c r="I65" s="64">
        <v>10</v>
      </c>
      <c r="J65" s="64">
        <v>78</v>
      </c>
      <c r="K65" s="64">
        <v>43</v>
      </c>
      <c r="L65" s="63">
        <v>1</v>
      </c>
      <c r="M65" s="62">
        <v>288</v>
      </c>
      <c r="N65" s="62">
        <v>288</v>
      </c>
      <c r="O65" s="61">
        <v>1</v>
      </c>
    </row>
    <row r="66" spans="3:15" ht="28.8" x14ac:dyDescent="0.55000000000000004">
      <c r="C66" s="66" t="s">
        <v>122</v>
      </c>
      <c r="D66" s="67">
        <v>297</v>
      </c>
      <c r="E66" s="64">
        <v>42</v>
      </c>
      <c r="F66" s="64">
        <v>11</v>
      </c>
      <c r="G66" s="65">
        <v>0.04</v>
      </c>
      <c r="H66" s="65">
        <v>0.14000000000000001</v>
      </c>
      <c r="I66" s="64">
        <v>31</v>
      </c>
      <c r="J66" s="64">
        <v>255</v>
      </c>
      <c r="K66" s="64">
        <v>10</v>
      </c>
      <c r="L66" s="63">
        <v>0.91</v>
      </c>
      <c r="M66" s="62">
        <v>491</v>
      </c>
      <c r="N66" s="62">
        <v>491</v>
      </c>
      <c r="O66" s="61">
        <v>1</v>
      </c>
    </row>
    <row r="67" spans="3:15" ht="28.8" x14ac:dyDescent="0.55000000000000004">
      <c r="C67" s="66" t="s">
        <v>121</v>
      </c>
      <c r="D67" s="67">
        <v>329</v>
      </c>
      <c r="E67" s="64">
        <v>104</v>
      </c>
      <c r="F67" s="64">
        <v>58</v>
      </c>
      <c r="G67" s="63">
        <v>0.18</v>
      </c>
      <c r="H67" s="65">
        <v>0.32</v>
      </c>
      <c r="I67" s="64">
        <v>46</v>
      </c>
      <c r="J67" s="64">
        <v>225</v>
      </c>
      <c r="K67" s="64">
        <v>54</v>
      </c>
      <c r="L67" s="63">
        <v>0.93</v>
      </c>
      <c r="M67" s="62">
        <v>581</v>
      </c>
      <c r="N67" s="62">
        <v>581</v>
      </c>
      <c r="O67" s="61">
        <v>1</v>
      </c>
    </row>
    <row r="68" spans="3:15" ht="28.8" x14ac:dyDescent="0.55000000000000004">
      <c r="C68" s="66" t="s">
        <v>120</v>
      </c>
      <c r="D68" s="67">
        <v>1433</v>
      </c>
      <c r="E68" s="64">
        <v>446</v>
      </c>
      <c r="F68" s="64">
        <v>260</v>
      </c>
      <c r="G68" s="63">
        <v>0.18</v>
      </c>
      <c r="H68" s="65">
        <v>0.31</v>
      </c>
      <c r="I68" s="64">
        <v>186</v>
      </c>
      <c r="J68" s="64">
        <v>987</v>
      </c>
      <c r="K68" s="64">
        <v>249</v>
      </c>
      <c r="L68" s="63">
        <v>0.96</v>
      </c>
      <c r="M68" s="62">
        <v>2743</v>
      </c>
      <c r="N68" s="62">
        <v>2741</v>
      </c>
      <c r="O68" s="61">
        <v>1</v>
      </c>
    </row>
    <row r="69" spans="3:15" ht="43.2" x14ac:dyDescent="0.55000000000000004">
      <c r="C69" s="66" t="s">
        <v>119</v>
      </c>
      <c r="D69" s="67">
        <v>92</v>
      </c>
      <c r="E69" s="64">
        <v>24</v>
      </c>
      <c r="F69" s="64">
        <v>23</v>
      </c>
      <c r="G69" s="63">
        <v>0.25</v>
      </c>
      <c r="H69" s="65">
        <v>0.26</v>
      </c>
      <c r="I69" s="64">
        <v>1</v>
      </c>
      <c r="J69" s="64">
        <v>68</v>
      </c>
      <c r="K69" s="64">
        <v>22</v>
      </c>
      <c r="L69" s="63">
        <v>0.96</v>
      </c>
      <c r="M69" s="62">
        <v>158</v>
      </c>
      <c r="N69" s="62">
        <v>158</v>
      </c>
      <c r="O69" s="61">
        <v>1</v>
      </c>
    </row>
    <row r="70" spans="3:15" ht="28.8" x14ac:dyDescent="0.55000000000000004">
      <c r="C70" s="66" t="s">
        <v>27</v>
      </c>
      <c r="D70" s="64">
        <v>99</v>
      </c>
      <c r="E70" s="64">
        <v>54</v>
      </c>
      <c r="F70" s="64">
        <v>19</v>
      </c>
      <c r="G70" s="63">
        <v>0.19</v>
      </c>
      <c r="H70" s="65">
        <v>0.55000000000000004</v>
      </c>
      <c r="I70" s="64">
        <v>35</v>
      </c>
      <c r="J70" s="64">
        <v>45</v>
      </c>
      <c r="K70" s="64">
        <v>16</v>
      </c>
      <c r="L70" s="63">
        <v>0.84</v>
      </c>
      <c r="M70" s="62">
        <v>306</v>
      </c>
      <c r="N70" s="62">
        <v>305</v>
      </c>
      <c r="O70" s="61">
        <v>1</v>
      </c>
    </row>
    <row r="71" spans="3:15" ht="28.8" x14ac:dyDescent="0.55000000000000004">
      <c r="C71" s="66" t="s">
        <v>118</v>
      </c>
      <c r="D71" s="64">
        <v>167</v>
      </c>
      <c r="E71" s="64">
        <v>42</v>
      </c>
      <c r="F71" s="64">
        <v>19</v>
      </c>
      <c r="G71" s="63">
        <v>0.11</v>
      </c>
      <c r="H71" s="65">
        <v>0.25</v>
      </c>
      <c r="I71" s="64">
        <v>23</v>
      </c>
      <c r="J71" s="64">
        <v>125</v>
      </c>
      <c r="K71" s="64">
        <v>15</v>
      </c>
      <c r="L71" s="63">
        <v>0.79</v>
      </c>
      <c r="M71" s="62">
        <v>432</v>
      </c>
      <c r="N71" s="62">
        <v>432</v>
      </c>
      <c r="O71" s="61">
        <v>1</v>
      </c>
    </row>
    <row r="72" spans="3:15" ht="28.8" x14ac:dyDescent="0.55000000000000004">
      <c r="C72" s="66" t="s">
        <v>117</v>
      </c>
      <c r="D72" s="64">
        <v>515</v>
      </c>
      <c r="E72" s="64">
        <v>207</v>
      </c>
      <c r="F72" s="64">
        <v>17</v>
      </c>
      <c r="G72" s="65">
        <v>0.03</v>
      </c>
      <c r="H72" s="65">
        <v>0.4</v>
      </c>
      <c r="I72" s="64">
        <v>190</v>
      </c>
      <c r="J72" s="64">
        <v>308</v>
      </c>
      <c r="K72" s="64">
        <v>17</v>
      </c>
      <c r="L72" s="63">
        <v>1</v>
      </c>
      <c r="M72" s="62">
        <v>1106</v>
      </c>
      <c r="N72" s="62">
        <v>1102</v>
      </c>
      <c r="O72" s="61">
        <v>1</v>
      </c>
    </row>
    <row r="73" spans="3:15" ht="28.8" x14ac:dyDescent="0.55000000000000004">
      <c r="C73" s="66" t="s">
        <v>116</v>
      </c>
      <c r="D73" s="64">
        <v>233</v>
      </c>
      <c r="E73" s="64">
        <v>79</v>
      </c>
      <c r="F73" s="64">
        <v>48</v>
      </c>
      <c r="G73" s="63">
        <v>0.21</v>
      </c>
      <c r="H73" s="65">
        <v>0.34</v>
      </c>
      <c r="I73" s="64">
        <v>31</v>
      </c>
      <c r="J73" s="64">
        <v>154</v>
      </c>
      <c r="K73" s="64">
        <v>43</v>
      </c>
      <c r="L73" s="63">
        <v>0.9</v>
      </c>
      <c r="M73" s="62">
        <v>693</v>
      </c>
      <c r="N73" s="62">
        <v>693</v>
      </c>
      <c r="O73" s="61">
        <v>1</v>
      </c>
    </row>
    <row r="74" spans="3:15" x14ac:dyDescent="0.55000000000000004">
      <c r="C74" s="66" t="s">
        <v>115</v>
      </c>
      <c r="D74" s="64">
        <v>64</v>
      </c>
      <c r="E74" s="64">
        <v>8</v>
      </c>
      <c r="F74" s="64">
        <v>2</v>
      </c>
      <c r="G74" s="63">
        <v>0.03</v>
      </c>
      <c r="H74" s="65">
        <v>0.13</v>
      </c>
      <c r="I74" s="64">
        <v>6</v>
      </c>
      <c r="J74" s="64">
        <v>56</v>
      </c>
      <c r="K74" s="64">
        <v>2</v>
      </c>
      <c r="L74" s="63">
        <v>1</v>
      </c>
      <c r="M74" s="62">
        <v>189</v>
      </c>
      <c r="N74" s="62">
        <v>189</v>
      </c>
      <c r="O74" s="61">
        <v>1</v>
      </c>
    </row>
    <row r="75" spans="3:15" ht="28.8" x14ac:dyDescent="0.55000000000000004">
      <c r="C75" s="66" t="s">
        <v>114</v>
      </c>
      <c r="D75" s="64">
        <v>139</v>
      </c>
      <c r="E75" s="64">
        <v>14</v>
      </c>
      <c r="F75" s="64">
        <v>0</v>
      </c>
      <c r="G75" s="65">
        <v>0</v>
      </c>
      <c r="H75" s="65">
        <v>0.1</v>
      </c>
      <c r="I75" s="64">
        <v>14</v>
      </c>
      <c r="J75" s="64">
        <v>125</v>
      </c>
      <c r="K75" s="64">
        <v>0</v>
      </c>
      <c r="L75" s="63">
        <v>0</v>
      </c>
      <c r="M75" s="62">
        <v>245</v>
      </c>
      <c r="N75" s="62">
        <v>245</v>
      </c>
      <c r="O75" s="61">
        <v>1</v>
      </c>
    </row>
    <row r="76" spans="3:15" ht="29.1" thickBot="1" x14ac:dyDescent="0.6">
      <c r="C76" s="60" t="s">
        <v>113</v>
      </c>
      <c r="D76" s="58">
        <v>365</v>
      </c>
      <c r="E76" s="58">
        <v>72</v>
      </c>
      <c r="F76" s="58">
        <v>0</v>
      </c>
      <c r="G76" s="59">
        <v>0</v>
      </c>
      <c r="H76" s="59">
        <v>0.2</v>
      </c>
      <c r="I76" s="58">
        <v>72</v>
      </c>
      <c r="J76" s="58">
        <v>293</v>
      </c>
      <c r="K76" s="58">
        <v>0</v>
      </c>
      <c r="L76" s="57">
        <v>0</v>
      </c>
      <c r="M76" s="56">
        <v>799</v>
      </c>
      <c r="N76" s="56">
        <v>799</v>
      </c>
      <c r="O76" s="55">
        <v>1</v>
      </c>
    </row>
    <row r="77" spans="3:15" ht="18.600000000000001" thickBot="1" x14ac:dyDescent="0.75">
      <c r="C77" s="51" t="s">
        <v>112</v>
      </c>
      <c r="D77" s="49">
        <v>5988</v>
      </c>
      <c r="E77" s="49">
        <v>2176</v>
      </c>
      <c r="F77" s="49">
        <v>840</v>
      </c>
      <c r="G77" s="54">
        <v>0.14000000000000001</v>
      </c>
      <c r="H77" s="53">
        <v>0.36</v>
      </c>
      <c r="I77" s="52">
        <v>1336</v>
      </c>
      <c r="J77" s="52">
        <v>3812</v>
      </c>
      <c r="K77" s="51">
        <v>777</v>
      </c>
      <c r="L77" s="50">
        <v>0.93</v>
      </c>
      <c r="M77" s="49">
        <v>11597</v>
      </c>
      <c r="N77" s="49">
        <v>11576</v>
      </c>
      <c r="O77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7C87-A519-416C-8434-03797A633C72}">
  <dimension ref="I17:O33"/>
  <sheetViews>
    <sheetView showGridLines="0" topLeftCell="A61" workbookViewId="0">
      <selection activeCell="A93" sqref="A93"/>
    </sheetView>
  </sheetViews>
  <sheetFormatPr defaultRowHeight="14.4" x14ac:dyDescent="0.55000000000000004"/>
  <sheetData>
    <row r="17" spans="9:15" ht="14.7" thickBot="1" x14ac:dyDescent="0.6"/>
    <row r="18" spans="9:15" x14ac:dyDescent="0.55000000000000004">
      <c r="I18" s="23" t="s">
        <v>55</v>
      </c>
      <c r="J18" s="22"/>
      <c r="K18" s="22"/>
      <c r="L18" s="22"/>
      <c r="M18" s="22"/>
      <c r="N18" s="22"/>
      <c r="O18" s="21"/>
    </row>
    <row r="19" spans="9:15" ht="23.1" x14ac:dyDescent="0.85">
      <c r="I19" s="20" t="s">
        <v>54</v>
      </c>
      <c r="J19" s="19"/>
      <c r="K19" s="19"/>
      <c r="L19" s="19"/>
      <c r="O19" s="17"/>
    </row>
    <row r="20" spans="9:15" x14ac:dyDescent="0.55000000000000004">
      <c r="I20" s="18"/>
      <c r="O20" s="17"/>
    </row>
    <row r="21" spans="9:15" x14ac:dyDescent="0.55000000000000004">
      <c r="I21" s="18"/>
      <c r="O21" s="17"/>
    </row>
    <row r="22" spans="9:15" x14ac:dyDescent="0.55000000000000004">
      <c r="I22" s="18"/>
      <c r="O22" s="17"/>
    </row>
    <row r="23" spans="9:15" x14ac:dyDescent="0.55000000000000004">
      <c r="I23" s="18"/>
      <c r="O23" s="17"/>
    </row>
    <row r="24" spans="9:15" x14ac:dyDescent="0.55000000000000004">
      <c r="I24" s="18"/>
      <c r="O24" s="17"/>
    </row>
    <row r="25" spans="9:15" x14ac:dyDescent="0.55000000000000004">
      <c r="I25" s="18"/>
      <c r="O25" s="17"/>
    </row>
    <row r="26" spans="9:15" x14ac:dyDescent="0.55000000000000004">
      <c r="I26" s="18"/>
      <c r="O26" s="17"/>
    </row>
    <row r="27" spans="9:15" x14ac:dyDescent="0.55000000000000004">
      <c r="I27" s="18"/>
      <c r="O27" s="17"/>
    </row>
    <row r="28" spans="9:15" x14ac:dyDescent="0.55000000000000004">
      <c r="I28" s="18"/>
      <c r="O28" s="17"/>
    </row>
    <row r="29" spans="9:15" x14ac:dyDescent="0.55000000000000004">
      <c r="I29" s="18"/>
      <c r="O29" s="17"/>
    </row>
    <row r="30" spans="9:15" x14ac:dyDescent="0.55000000000000004">
      <c r="I30" s="18"/>
      <c r="O30" s="17"/>
    </row>
    <row r="31" spans="9:15" x14ac:dyDescent="0.55000000000000004">
      <c r="I31" s="18"/>
      <c r="O31" s="17"/>
    </row>
    <row r="32" spans="9:15" x14ac:dyDescent="0.55000000000000004">
      <c r="I32" s="18"/>
      <c r="O32" s="17"/>
    </row>
    <row r="33" spans="9:15" ht="14.7" thickBot="1" x14ac:dyDescent="0.6">
      <c r="I33" s="16"/>
      <c r="J33" s="15"/>
      <c r="K33" s="15"/>
      <c r="L33" s="15"/>
      <c r="M33" s="15"/>
      <c r="N33" s="15"/>
      <c r="O33" s="1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89AA-73C4-4AB3-BBC9-118664A0A9CB}">
  <dimension ref="E3:J32"/>
  <sheetViews>
    <sheetView workbookViewId="0">
      <selection activeCell="A93" sqref="A93"/>
    </sheetView>
  </sheetViews>
  <sheetFormatPr defaultRowHeight="14.4" x14ac:dyDescent="0.55000000000000004"/>
  <cols>
    <col min="5" max="5" width="14.3671875" customWidth="1"/>
  </cols>
  <sheetData>
    <row r="3" spans="5:10" ht="14.7" thickBot="1" x14ac:dyDescent="0.6">
      <c r="E3" t="s">
        <v>64</v>
      </c>
      <c r="F3" t="s">
        <v>63</v>
      </c>
    </row>
    <row r="4" spans="5:10" ht="57.9" thickBot="1" x14ac:dyDescent="0.6">
      <c r="E4" s="30" t="s">
        <v>10</v>
      </c>
      <c r="F4" s="30" t="s">
        <v>62</v>
      </c>
      <c r="G4" s="29" t="s">
        <v>61</v>
      </c>
      <c r="H4" s="29" t="s">
        <v>60</v>
      </c>
      <c r="I4" s="29" t="s">
        <v>59</v>
      </c>
      <c r="J4" s="28" t="s">
        <v>58</v>
      </c>
    </row>
    <row r="5" spans="5:10" x14ac:dyDescent="0.55000000000000004">
      <c r="E5" s="25" t="s">
        <v>14</v>
      </c>
      <c r="F5">
        <v>75410</v>
      </c>
      <c r="G5">
        <v>106</v>
      </c>
      <c r="H5">
        <v>4736</v>
      </c>
      <c r="I5">
        <v>70568</v>
      </c>
      <c r="J5" s="26">
        <v>0.93579100914998015</v>
      </c>
    </row>
    <row r="6" spans="5:10" x14ac:dyDescent="0.55000000000000004">
      <c r="E6" s="25" t="s">
        <v>23</v>
      </c>
      <c r="F6">
        <v>10915</v>
      </c>
      <c r="G6">
        <v>0</v>
      </c>
      <c r="H6">
        <v>282</v>
      </c>
      <c r="I6">
        <v>10633</v>
      </c>
      <c r="J6" s="26">
        <v>0.97416399450297753</v>
      </c>
    </row>
    <row r="7" spans="5:10" x14ac:dyDescent="0.55000000000000004">
      <c r="E7" s="25" t="s">
        <v>20</v>
      </c>
      <c r="F7">
        <v>61039</v>
      </c>
      <c r="G7">
        <v>35</v>
      </c>
      <c r="H7">
        <v>3132</v>
      </c>
      <c r="I7">
        <v>57872</v>
      </c>
      <c r="J7" s="26">
        <v>0.94811513950097481</v>
      </c>
    </row>
    <row r="8" spans="5:10" ht="14.7" thickBot="1" x14ac:dyDescent="0.6">
      <c r="E8" s="27" t="s">
        <v>28</v>
      </c>
      <c r="F8">
        <v>142588</v>
      </c>
      <c r="G8">
        <v>0</v>
      </c>
      <c r="H8">
        <v>897</v>
      </c>
      <c r="I8">
        <v>141691</v>
      </c>
      <c r="J8" s="26">
        <v>0.99370914803489774</v>
      </c>
    </row>
    <row r="9" spans="5:10" x14ac:dyDescent="0.55000000000000004">
      <c r="E9" s="25" t="s">
        <v>57</v>
      </c>
      <c r="F9">
        <f>SUM(F5:F8)</f>
        <v>289952</v>
      </c>
      <c r="G9">
        <f>SUM(G5:G8)</f>
        <v>141</v>
      </c>
      <c r="H9">
        <f>SUM(H5:H8)</f>
        <v>9047</v>
      </c>
      <c r="I9">
        <f>SUM(I5:I8)</f>
        <v>280764</v>
      </c>
      <c r="J9" s="24">
        <f>AVERAGE(J5:J8)</f>
        <v>0.9629448227972075</v>
      </c>
    </row>
    <row r="32" spans="8:8" x14ac:dyDescent="0.55000000000000004">
      <c r="H32" t="s">
        <v>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D042-8FED-4742-88EF-74246B7AFBE7}">
  <dimension ref="A1:BD17"/>
  <sheetViews>
    <sheetView workbookViewId="0">
      <selection activeCell="A93" sqref="A93"/>
    </sheetView>
  </sheetViews>
  <sheetFormatPr defaultRowHeight="14.4" x14ac:dyDescent="0.55000000000000004"/>
  <cols>
    <col min="19" max="19" width="9.3671875" bestFit="1" customWidth="1"/>
    <col min="21" max="32" width="11.1015625" bestFit="1" customWidth="1"/>
    <col min="35" max="35" width="10.1015625" bestFit="1" customWidth="1"/>
    <col min="36" max="38" width="11.1015625" bestFit="1" customWidth="1"/>
  </cols>
  <sheetData>
    <row r="1" spans="1:56" s="39" customFormat="1" ht="57.6" x14ac:dyDescent="0.55000000000000004">
      <c r="A1" s="39" t="s">
        <v>111</v>
      </c>
      <c r="B1" s="39" t="s">
        <v>108</v>
      </c>
      <c r="G1" s="39" t="s">
        <v>110</v>
      </c>
      <c r="H1" s="39" t="s">
        <v>102</v>
      </c>
      <c r="I1" s="39" t="s">
        <v>100</v>
      </c>
      <c r="K1" s="39" t="s">
        <v>110</v>
      </c>
      <c r="L1" s="39" t="s">
        <v>109</v>
      </c>
      <c r="P1" s="39" t="s">
        <v>84</v>
      </c>
      <c r="Q1" s="47" t="s">
        <v>108</v>
      </c>
      <c r="R1" s="46" t="s">
        <v>107</v>
      </c>
      <c r="T1" s="39" t="s">
        <v>84</v>
      </c>
      <c r="U1" s="39" t="s">
        <v>83</v>
      </c>
      <c r="V1" s="39" t="s">
        <v>82</v>
      </c>
      <c r="W1" s="39" t="s">
        <v>81</v>
      </c>
      <c r="X1" s="39" t="s">
        <v>80</v>
      </c>
      <c r="Y1" s="39" t="s">
        <v>79</v>
      </c>
      <c r="Z1" s="39" t="s">
        <v>78</v>
      </c>
      <c r="AA1" s="39" t="s">
        <v>77</v>
      </c>
      <c r="AB1" s="39" t="s">
        <v>76</v>
      </c>
      <c r="AC1" s="39" t="s">
        <v>75</v>
      </c>
      <c r="AD1" s="39" t="s">
        <v>74</v>
      </c>
      <c r="AE1" s="39" t="s">
        <v>73</v>
      </c>
      <c r="AF1" s="39" t="s">
        <v>72</v>
      </c>
      <c r="AH1" s="39" t="s">
        <v>106</v>
      </c>
      <c r="AI1" s="45" t="s">
        <v>81</v>
      </c>
      <c r="AJ1" s="39" t="s">
        <v>80</v>
      </c>
      <c r="AK1" s="39" t="s">
        <v>79</v>
      </c>
      <c r="AL1" s="45" t="s">
        <v>90</v>
      </c>
      <c r="AM1" s="44" t="s">
        <v>105</v>
      </c>
      <c r="AN1" s="39" t="s">
        <v>77</v>
      </c>
      <c r="AO1" s="39" t="s">
        <v>76</v>
      </c>
      <c r="AP1" s="45" t="s">
        <v>75</v>
      </c>
      <c r="AQ1" s="44" t="s">
        <v>104</v>
      </c>
      <c r="AR1" s="39" t="s">
        <v>103</v>
      </c>
      <c r="AT1" t="s">
        <v>10</v>
      </c>
      <c r="AU1" s="37" t="s">
        <v>86</v>
      </c>
      <c r="AV1" s="37" t="s">
        <v>71</v>
      </c>
      <c r="AW1" s="37" t="s">
        <v>69</v>
      </c>
      <c r="AX1" s="37" t="s">
        <v>67</v>
      </c>
      <c r="AZ1" t="s">
        <v>10</v>
      </c>
      <c r="BA1" s="37" t="s">
        <v>86</v>
      </c>
      <c r="BB1" s="37" t="s">
        <v>71</v>
      </c>
      <c r="BC1" s="37" t="s">
        <v>69</v>
      </c>
      <c r="BD1" s="37" t="s">
        <v>67</v>
      </c>
    </row>
    <row r="2" spans="1:56" x14ac:dyDescent="0.55000000000000004">
      <c r="A2" t="s">
        <v>102</v>
      </c>
      <c r="B2" s="43">
        <v>80834</v>
      </c>
      <c r="C2" s="42">
        <f>B2/B4</f>
        <v>0.4434752076544104</v>
      </c>
      <c r="G2" t="s">
        <v>101</v>
      </c>
      <c r="H2">
        <v>-3</v>
      </c>
      <c r="I2">
        <v>4</v>
      </c>
      <c r="K2" t="s">
        <v>101</v>
      </c>
      <c r="L2">
        <v>4</v>
      </c>
      <c r="P2" t="s">
        <v>14</v>
      </c>
      <c r="Q2" s="31">
        <v>73585</v>
      </c>
      <c r="R2" s="40">
        <v>82000</v>
      </c>
      <c r="T2" t="s">
        <v>14</v>
      </c>
      <c r="U2">
        <v>41889</v>
      </c>
      <c r="V2">
        <v>42193</v>
      </c>
      <c r="W2">
        <v>43509</v>
      </c>
      <c r="X2">
        <v>44980</v>
      </c>
      <c r="Y2">
        <v>43923</v>
      </c>
      <c r="Z2">
        <v>41505</v>
      </c>
      <c r="AA2">
        <v>40432</v>
      </c>
      <c r="AH2" t="s">
        <v>23</v>
      </c>
      <c r="AI2">
        <v>7698</v>
      </c>
      <c r="AJ2">
        <v>7750</v>
      </c>
      <c r="AK2">
        <v>7859</v>
      </c>
      <c r="AL2">
        <v>7808</v>
      </c>
      <c r="AM2">
        <f>AL2-AI2</f>
        <v>110</v>
      </c>
      <c r="AN2">
        <v>6688</v>
      </c>
      <c r="AO2">
        <v>5773</v>
      </c>
      <c r="AP2">
        <v>5611</v>
      </c>
      <c r="AQ2">
        <v>-2197</v>
      </c>
      <c r="AR2">
        <v>209</v>
      </c>
      <c r="AT2" t="s">
        <v>23</v>
      </c>
      <c r="AU2" s="37">
        <v>5611</v>
      </c>
      <c r="AV2" s="34">
        <f>AU2*0.2</f>
        <v>1122.2</v>
      </c>
      <c r="AW2" s="34">
        <f>AU2*0.7</f>
        <v>3927.7</v>
      </c>
      <c r="AX2" s="34">
        <f>AU2*0.1</f>
        <v>561.1</v>
      </c>
      <c r="AZ2" t="s">
        <v>23</v>
      </c>
      <c r="BA2" s="37">
        <v>5611</v>
      </c>
      <c r="BB2" s="34">
        <f>BA2*0.2</f>
        <v>1122.2</v>
      </c>
      <c r="BC2" s="34">
        <f>BA2*0.7</f>
        <v>3927.7</v>
      </c>
      <c r="BD2" s="34">
        <f>BA2*0.1</f>
        <v>561.1</v>
      </c>
    </row>
    <row r="3" spans="1:56" x14ac:dyDescent="0.55000000000000004">
      <c r="A3" t="s">
        <v>100</v>
      </c>
      <c r="B3" s="36">
        <v>101440</v>
      </c>
      <c r="C3" s="42">
        <f>B3/B4</f>
        <v>0.5565247923455896</v>
      </c>
      <c r="G3" s="41">
        <v>44565</v>
      </c>
      <c r="H3">
        <v>-288</v>
      </c>
      <c r="I3">
        <v>287</v>
      </c>
      <c r="K3" s="41">
        <v>44565</v>
      </c>
      <c r="L3">
        <v>287</v>
      </c>
      <c r="P3" t="s">
        <v>23</v>
      </c>
      <c r="Q3" s="31">
        <v>10892</v>
      </c>
      <c r="R3" s="40">
        <v>14965</v>
      </c>
      <c r="T3" t="s">
        <v>23</v>
      </c>
      <c r="U3">
        <v>7698</v>
      </c>
      <c r="V3">
        <v>7750</v>
      </c>
      <c r="W3">
        <v>7859</v>
      </c>
      <c r="X3">
        <v>7808</v>
      </c>
      <c r="Y3">
        <v>6688</v>
      </c>
      <c r="Z3">
        <v>5773</v>
      </c>
      <c r="AA3">
        <v>5611</v>
      </c>
      <c r="AH3" t="s">
        <v>14</v>
      </c>
      <c r="AI3">
        <v>41889</v>
      </c>
      <c r="AJ3">
        <v>42193</v>
      </c>
      <c r="AK3">
        <v>43509</v>
      </c>
      <c r="AL3">
        <v>44980</v>
      </c>
      <c r="AM3">
        <f>AL3-AI3</f>
        <v>3091</v>
      </c>
      <c r="AN3">
        <v>43923</v>
      </c>
      <c r="AO3">
        <v>41505</v>
      </c>
      <c r="AP3">
        <v>40432</v>
      </c>
      <c r="AQ3">
        <v>-4548</v>
      </c>
      <c r="AR3">
        <v>2093</v>
      </c>
      <c r="AT3" t="s">
        <v>14</v>
      </c>
      <c r="AU3" s="37">
        <v>40432</v>
      </c>
      <c r="AV3" s="34">
        <f>AU3*0.2</f>
        <v>8086.4000000000005</v>
      </c>
      <c r="AW3" s="34">
        <f>AU3*0.7</f>
        <v>28302.399999999998</v>
      </c>
      <c r="AX3" s="34">
        <f>AU3*0.1</f>
        <v>4043.2000000000003</v>
      </c>
      <c r="AZ3" t="s">
        <v>14</v>
      </c>
      <c r="BA3" s="37">
        <v>40432</v>
      </c>
      <c r="BB3" s="34">
        <f>BA3*0.2</f>
        <v>8086.4000000000005</v>
      </c>
      <c r="BC3" s="34">
        <f>BA3*0.7</f>
        <v>28302.399999999998</v>
      </c>
      <c r="BD3" s="34">
        <f>BA3*0.1</f>
        <v>4043.2000000000003</v>
      </c>
    </row>
    <row r="4" spans="1:56" x14ac:dyDescent="0.55000000000000004">
      <c r="B4">
        <f>SUM(B2:B3)</f>
        <v>182274</v>
      </c>
      <c r="G4" s="41">
        <v>44690</v>
      </c>
      <c r="H4">
        <v>-530</v>
      </c>
      <c r="I4">
        <v>564</v>
      </c>
      <c r="K4" s="41">
        <v>44690</v>
      </c>
      <c r="L4">
        <v>564</v>
      </c>
      <c r="P4" t="s">
        <v>20</v>
      </c>
      <c r="Q4" s="31">
        <v>59717</v>
      </c>
      <c r="R4" s="40">
        <v>60000</v>
      </c>
      <c r="T4" t="s">
        <v>20</v>
      </c>
      <c r="U4">
        <v>39729</v>
      </c>
      <c r="V4">
        <v>40064</v>
      </c>
      <c r="W4">
        <v>41011</v>
      </c>
      <c r="X4">
        <v>42836</v>
      </c>
      <c r="Y4">
        <v>42606</v>
      </c>
      <c r="Z4">
        <v>41261</v>
      </c>
      <c r="AA4">
        <v>40725</v>
      </c>
      <c r="AH4" t="s">
        <v>20</v>
      </c>
      <c r="AI4">
        <v>39729</v>
      </c>
      <c r="AJ4">
        <v>40064</v>
      </c>
      <c r="AK4">
        <v>41011</v>
      </c>
      <c r="AL4">
        <v>42836</v>
      </c>
      <c r="AM4">
        <f>AL4-AI4</f>
        <v>3107</v>
      </c>
      <c r="AN4">
        <v>42606</v>
      </c>
      <c r="AO4">
        <v>41261</v>
      </c>
      <c r="AP4">
        <v>40725</v>
      </c>
      <c r="AQ4">
        <v>-2111</v>
      </c>
      <c r="AR4">
        <v>1392</v>
      </c>
      <c r="AT4" t="s">
        <v>20</v>
      </c>
      <c r="AU4" s="37">
        <v>40725</v>
      </c>
      <c r="AV4" s="34">
        <f>AU4*0.2</f>
        <v>8145</v>
      </c>
      <c r="AW4" s="34">
        <f>AU4*0.7</f>
        <v>28507.5</v>
      </c>
      <c r="AX4" s="34">
        <f>AU4*0.1</f>
        <v>4072.5</v>
      </c>
      <c r="AZ4" t="s">
        <v>20</v>
      </c>
      <c r="BA4" s="37">
        <v>40725</v>
      </c>
      <c r="BB4" s="34">
        <f>BA4*0.2</f>
        <v>8145</v>
      </c>
      <c r="BC4" s="34">
        <f>BA4*0.7</f>
        <v>28507.5</v>
      </c>
      <c r="BD4" s="34">
        <f>BA4*0.1</f>
        <v>4072.5</v>
      </c>
    </row>
    <row r="5" spans="1:56" x14ac:dyDescent="0.55000000000000004">
      <c r="G5" s="41">
        <v>44848</v>
      </c>
      <c r="H5">
        <v>-461</v>
      </c>
      <c r="I5">
        <v>567</v>
      </c>
      <c r="K5" s="41">
        <v>44848</v>
      </c>
      <c r="L5">
        <v>567</v>
      </c>
      <c r="P5" t="s">
        <v>28</v>
      </c>
      <c r="Q5" s="31">
        <v>136774</v>
      </c>
      <c r="R5" s="40">
        <v>188852</v>
      </c>
      <c r="T5" t="s">
        <v>28</v>
      </c>
      <c r="U5">
        <v>47697</v>
      </c>
      <c r="V5">
        <v>50534</v>
      </c>
      <c r="W5">
        <v>55709</v>
      </c>
      <c r="X5">
        <v>62177</v>
      </c>
      <c r="Y5">
        <v>65381</v>
      </c>
      <c r="Z5">
        <v>66263</v>
      </c>
      <c r="AA5">
        <v>65183</v>
      </c>
      <c r="AH5" t="s">
        <v>28</v>
      </c>
      <c r="AI5">
        <v>47697</v>
      </c>
      <c r="AJ5">
        <v>50534</v>
      </c>
      <c r="AK5">
        <v>55709</v>
      </c>
      <c r="AL5">
        <v>62177</v>
      </c>
      <c r="AM5">
        <f>AL5-AI5</f>
        <v>14480</v>
      </c>
      <c r="AN5">
        <v>65381</v>
      </c>
      <c r="AO5">
        <v>66263</v>
      </c>
      <c r="AP5">
        <v>65183</v>
      </c>
      <c r="AQ5">
        <v>3006</v>
      </c>
      <c r="AR5">
        <v>9377</v>
      </c>
      <c r="AT5" t="s">
        <v>28</v>
      </c>
      <c r="AU5" s="37">
        <v>65183</v>
      </c>
      <c r="AV5" s="34">
        <f>AU5*0.2</f>
        <v>13036.6</v>
      </c>
      <c r="AW5" s="34">
        <f>AU5*0.7</f>
        <v>45628.1</v>
      </c>
      <c r="AX5" s="34">
        <f>AU5*0.1</f>
        <v>6518.3</v>
      </c>
      <c r="AZ5" t="s">
        <v>28</v>
      </c>
      <c r="BA5" s="37">
        <v>65183</v>
      </c>
      <c r="BB5" s="34">
        <f>BA5*0.2</f>
        <v>13036.6</v>
      </c>
      <c r="BC5" s="34">
        <f>BA5*0.7</f>
        <v>45628.1</v>
      </c>
      <c r="BD5" s="34">
        <f>BA5*0.1</f>
        <v>6518.3</v>
      </c>
    </row>
    <row r="6" spans="1:56" x14ac:dyDescent="0.55000000000000004">
      <c r="G6" t="s">
        <v>99</v>
      </c>
      <c r="H6">
        <v>-1650</v>
      </c>
      <c r="I6">
        <v>1195</v>
      </c>
      <c r="K6" t="s">
        <v>99</v>
      </c>
      <c r="L6">
        <v>1195</v>
      </c>
      <c r="T6" s="32" t="s">
        <v>65</v>
      </c>
      <c r="U6" s="31">
        <v>137013</v>
      </c>
      <c r="V6" s="31">
        <v>140541</v>
      </c>
      <c r="W6" s="31">
        <v>148088</v>
      </c>
      <c r="X6" s="31">
        <v>157801</v>
      </c>
      <c r="Y6" s="31">
        <v>158598</v>
      </c>
      <c r="Z6" s="31">
        <v>154802</v>
      </c>
      <c r="AA6" s="31">
        <v>151951</v>
      </c>
      <c r="AB6" s="31"/>
      <c r="AC6" s="31"/>
      <c r="AD6" s="31"/>
      <c r="AE6" s="31"/>
      <c r="AF6" s="31"/>
      <c r="AH6" t="s">
        <v>98</v>
      </c>
      <c r="AI6">
        <v>137013</v>
      </c>
      <c r="AJ6">
        <v>140541</v>
      </c>
      <c r="AK6">
        <v>148088</v>
      </c>
      <c r="AL6">
        <v>157801</v>
      </c>
      <c r="AM6">
        <f>AL6-AI6</f>
        <v>20788</v>
      </c>
      <c r="AN6">
        <v>158598</v>
      </c>
      <c r="AO6">
        <v>154802</v>
      </c>
      <c r="AP6">
        <v>151951</v>
      </c>
      <c r="AQ6">
        <v>-5850</v>
      </c>
      <c r="AR6">
        <v>13071</v>
      </c>
      <c r="AT6" t="s">
        <v>66</v>
      </c>
      <c r="AU6" s="35">
        <v>151951</v>
      </c>
      <c r="AV6" s="34">
        <f>AU6*0.2</f>
        <v>30390.2</v>
      </c>
      <c r="AW6" s="34">
        <f>AU6*0.7</f>
        <v>106365.7</v>
      </c>
      <c r="AX6" s="34">
        <f>AU6*0.1</f>
        <v>15195.1</v>
      </c>
      <c r="AZ6" t="s">
        <v>66</v>
      </c>
      <c r="BA6" s="35">
        <v>151951</v>
      </c>
      <c r="BB6" s="34">
        <f>BA6*0.2</f>
        <v>30390.2</v>
      </c>
      <c r="BC6" s="34">
        <f>BA6*0.7</f>
        <v>106365.7</v>
      </c>
      <c r="BD6" s="34">
        <f>BA6*0.1</f>
        <v>15195.1</v>
      </c>
    </row>
    <row r="7" spans="1:56" x14ac:dyDescent="0.55000000000000004">
      <c r="G7" t="s">
        <v>97</v>
      </c>
      <c r="H7">
        <v>-7617</v>
      </c>
      <c r="I7">
        <v>7772</v>
      </c>
      <c r="K7" t="s">
        <v>97</v>
      </c>
      <c r="L7">
        <v>7772</v>
      </c>
      <c r="T7" s="32" t="s">
        <v>96</v>
      </c>
      <c r="U7" s="31">
        <f>U8+U9</f>
        <v>140000</v>
      </c>
      <c r="V7" s="31">
        <f>U7+U9</f>
        <v>150000</v>
      </c>
      <c r="W7" s="31">
        <f t="shared" ref="W7:AF7" si="0">V7+$U9</f>
        <v>160000</v>
      </c>
      <c r="X7" s="31">
        <f t="shared" si="0"/>
        <v>170000</v>
      </c>
      <c r="Y7" s="31">
        <f t="shared" si="0"/>
        <v>180000</v>
      </c>
      <c r="Z7" s="31">
        <f t="shared" si="0"/>
        <v>190000</v>
      </c>
      <c r="AA7" s="31">
        <f t="shared" si="0"/>
        <v>200000</v>
      </c>
      <c r="AB7" s="31">
        <f t="shared" si="0"/>
        <v>210000</v>
      </c>
      <c r="AC7" s="31">
        <f t="shared" si="0"/>
        <v>220000</v>
      </c>
      <c r="AD7" s="31">
        <f t="shared" si="0"/>
        <v>230000</v>
      </c>
      <c r="AE7" s="31">
        <f t="shared" si="0"/>
        <v>240000</v>
      </c>
      <c r="AF7" s="31">
        <f t="shared" si="0"/>
        <v>250000</v>
      </c>
    </row>
    <row r="8" spans="1:56" x14ac:dyDescent="0.55000000000000004">
      <c r="G8" t="s">
        <v>95</v>
      </c>
      <c r="H8">
        <v>-11738</v>
      </c>
      <c r="I8">
        <v>17269</v>
      </c>
      <c r="K8" t="s">
        <v>95</v>
      </c>
      <c r="L8">
        <v>17269</v>
      </c>
      <c r="T8" t="s">
        <v>94</v>
      </c>
      <c r="U8" s="36">
        <v>130000</v>
      </c>
    </row>
    <row r="9" spans="1:56" x14ac:dyDescent="0.55000000000000004">
      <c r="G9" t="s">
        <v>93</v>
      </c>
      <c r="H9">
        <v>-15561</v>
      </c>
      <c r="I9">
        <v>22746</v>
      </c>
      <c r="K9" t="s">
        <v>93</v>
      </c>
      <c r="L9">
        <v>22746</v>
      </c>
      <c r="T9" t="s">
        <v>92</v>
      </c>
      <c r="U9" s="36">
        <v>10000</v>
      </c>
      <c r="AS9" t="s">
        <v>91</v>
      </c>
      <c r="AT9" t="s">
        <v>80</v>
      </c>
      <c r="AU9" t="s">
        <v>79</v>
      </c>
      <c r="AV9" t="s">
        <v>90</v>
      </c>
      <c r="AW9" t="s">
        <v>64</v>
      </c>
      <c r="AX9" t="s">
        <v>66</v>
      </c>
    </row>
    <row r="10" spans="1:56" ht="28.8" x14ac:dyDescent="0.55000000000000004">
      <c r="G10" t="s">
        <v>89</v>
      </c>
      <c r="H10">
        <v>-12241</v>
      </c>
      <c r="I10">
        <v>18219</v>
      </c>
      <c r="K10" t="s">
        <v>89</v>
      </c>
      <c r="L10">
        <v>18219</v>
      </c>
      <c r="Z10" s="39" t="s">
        <v>88</v>
      </c>
      <c r="AA10" s="39" t="s">
        <v>87</v>
      </c>
      <c r="AH10" t="s">
        <v>10</v>
      </c>
      <c r="AI10" t="s">
        <v>71</v>
      </c>
      <c r="AJ10" t="s">
        <v>69</v>
      </c>
      <c r="AK10" t="s">
        <v>67</v>
      </c>
      <c r="AL10" s="37" t="s">
        <v>86</v>
      </c>
      <c r="AM10" s="37" t="s">
        <v>71</v>
      </c>
      <c r="AN10" s="37" t="s">
        <v>69</v>
      </c>
      <c r="AO10" s="37" t="s">
        <v>67</v>
      </c>
      <c r="AS10" s="37" t="s">
        <v>86</v>
      </c>
      <c r="AT10">
        <v>140541</v>
      </c>
      <c r="AU10">
        <v>148088</v>
      </c>
      <c r="AV10">
        <v>157801</v>
      </c>
      <c r="AW10">
        <v>158598</v>
      </c>
      <c r="AX10" s="35">
        <v>151951</v>
      </c>
    </row>
    <row r="11" spans="1:56" x14ac:dyDescent="0.55000000000000004">
      <c r="G11" t="s">
        <v>85</v>
      </c>
      <c r="H11">
        <v>-12165</v>
      </c>
      <c r="I11">
        <v>14440</v>
      </c>
      <c r="K11" t="s">
        <v>85</v>
      </c>
      <c r="L11">
        <v>14440</v>
      </c>
      <c r="T11" s="39" t="s">
        <v>84</v>
      </c>
      <c r="U11" s="39" t="s">
        <v>83</v>
      </c>
      <c r="V11" s="39" t="s">
        <v>82</v>
      </c>
      <c r="W11" s="39" t="s">
        <v>81</v>
      </c>
      <c r="X11" s="39" t="s">
        <v>80</v>
      </c>
      <c r="Y11" s="39" t="s">
        <v>79</v>
      </c>
      <c r="Z11" s="39" t="s">
        <v>78</v>
      </c>
      <c r="AA11" s="39" t="s">
        <v>77</v>
      </c>
      <c r="AB11" s="39" t="s">
        <v>76</v>
      </c>
      <c r="AC11" s="39" t="s">
        <v>75</v>
      </c>
      <c r="AD11" s="39" t="s">
        <v>74</v>
      </c>
      <c r="AE11" s="39" t="s">
        <v>73</v>
      </c>
      <c r="AF11" s="39" t="s">
        <v>72</v>
      </c>
      <c r="AH11" t="s">
        <v>23</v>
      </c>
      <c r="AI11">
        <v>2484</v>
      </c>
      <c r="AJ11">
        <v>4438</v>
      </c>
      <c r="AK11">
        <v>7799</v>
      </c>
      <c r="AL11" s="37">
        <v>5611</v>
      </c>
      <c r="AM11" s="34">
        <f>AL11*0.2</f>
        <v>1122.2</v>
      </c>
      <c r="AN11" s="34">
        <f>AL11*0.7</f>
        <v>3927.7</v>
      </c>
      <c r="AO11" s="34">
        <f>AL11*0.1</f>
        <v>561.1</v>
      </c>
      <c r="AS11" s="37" t="s">
        <v>71</v>
      </c>
      <c r="AT11" s="34">
        <f>AT10*0.4</f>
        <v>56216.4</v>
      </c>
      <c r="AU11" s="34">
        <f>AU10*0.3</f>
        <v>44426.400000000001</v>
      </c>
      <c r="AV11" s="34">
        <f>AV10*0.28</f>
        <v>44184.280000000006</v>
      </c>
      <c r="AW11" s="34">
        <f>AW10*0.18</f>
        <v>28547.64</v>
      </c>
      <c r="AX11" s="34"/>
    </row>
    <row r="12" spans="1:56" x14ac:dyDescent="0.55000000000000004">
      <c r="G12" t="s">
        <v>70</v>
      </c>
      <c r="H12">
        <v>-7964</v>
      </c>
      <c r="I12">
        <v>7660</v>
      </c>
      <c r="K12" t="s">
        <v>70</v>
      </c>
      <c r="L12">
        <v>7660</v>
      </c>
      <c r="S12" s="38"/>
      <c r="T12" t="s">
        <v>14</v>
      </c>
      <c r="U12">
        <v>41889</v>
      </c>
      <c r="V12">
        <v>42193</v>
      </c>
      <c r="W12">
        <v>43509</v>
      </c>
      <c r="X12">
        <v>44980</v>
      </c>
      <c r="Y12">
        <v>43923</v>
      </c>
      <c r="Z12">
        <v>41505</v>
      </c>
      <c r="AA12">
        <v>40432</v>
      </c>
      <c r="AH12" t="s">
        <v>14</v>
      </c>
      <c r="AI12">
        <v>16810</v>
      </c>
      <c r="AJ12">
        <v>27406</v>
      </c>
      <c r="AK12">
        <v>44873</v>
      </c>
      <c r="AL12" s="37">
        <v>40432</v>
      </c>
      <c r="AM12" s="34">
        <f>AL12*0.2</f>
        <v>8086.4000000000005</v>
      </c>
      <c r="AN12" s="34">
        <f>AL12*0.7</f>
        <v>28302.399999999998</v>
      </c>
      <c r="AO12" s="34">
        <f>AL12*0.1</f>
        <v>4043.2000000000003</v>
      </c>
      <c r="AS12" s="37" t="s">
        <v>69</v>
      </c>
      <c r="AT12" s="34">
        <f>AT10*0.5</f>
        <v>70270.5</v>
      </c>
      <c r="AU12" s="34">
        <f>AU10*0.6</f>
        <v>88852.800000000003</v>
      </c>
      <c r="AV12" s="34">
        <f>AV10*0.55</f>
        <v>86790.55</v>
      </c>
      <c r="AW12" s="34">
        <f>AW10*0.6</f>
        <v>95158.8</v>
      </c>
      <c r="AX12" s="34"/>
    </row>
    <row r="13" spans="1:56" x14ac:dyDescent="0.55000000000000004">
      <c r="G13" t="s">
        <v>68</v>
      </c>
      <c r="H13">
        <v>-10616</v>
      </c>
      <c r="I13">
        <v>10717</v>
      </c>
      <c r="K13" t="s">
        <v>68</v>
      </c>
      <c r="L13">
        <v>10717</v>
      </c>
      <c r="T13" t="s">
        <v>23</v>
      </c>
      <c r="U13">
        <v>7698</v>
      </c>
      <c r="V13">
        <v>7750</v>
      </c>
      <c r="W13">
        <v>7859</v>
      </c>
      <c r="X13">
        <v>7808</v>
      </c>
      <c r="Y13">
        <v>6688</v>
      </c>
      <c r="Z13">
        <v>5773</v>
      </c>
      <c r="AA13">
        <v>5611</v>
      </c>
      <c r="AH13" t="s">
        <v>20</v>
      </c>
      <c r="AI13">
        <v>10256</v>
      </c>
      <c r="AJ13">
        <v>30801</v>
      </c>
      <c r="AK13">
        <v>42741</v>
      </c>
      <c r="AL13" s="37">
        <v>40725</v>
      </c>
      <c r="AM13" s="34">
        <f>AL13*0.2</f>
        <v>8145</v>
      </c>
      <c r="AN13" s="34">
        <f>AL13*0.7</f>
        <v>28507.5</v>
      </c>
      <c r="AO13" s="34">
        <f>AL13*0.1</f>
        <v>4072.5</v>
      </c>
      <c r="AS13" s="37" t="s">
        <v>67</v>
      </c>
      <c r="AT13" s="34">
        <f>AT10*0.1</f>
        <v>14054.1</v>
      </c>
      <c r="AU13" s="34">
        <f>AU10*0.1</f>
        <v>14808.800000000001</v>
      </c>
      <c r="AV13" s="34">
        <f>AV10*0.17</f>
        <v>26826.170000000002</v>
      </c>
      <c r="AW13" s="34">
        <f>AW10*0.22</f>
        <v>34891.56</v>
      </c>
      <c r="AX13" s="34"/>
    </row>
    <row r="14" spans="1:56" x14ac:dyDescent="0.55000000000000004">
      <c r="T14" t="s">
        <v>20</v>
      </c>
      <c r="U14">
        <v>39729</v>
      </c>
      <c r="V14">
        <v>40064</v>
      </c>
      <c r="W14">
        <v>41011</v>
      </c>
      <c r="X14">
        <v>42836</v>
      </c>
      <c r="Y14">
        <v>42606</v>
      </c>
      <c r="Z14">
        <v>41261</v>
      </c>
      <c r="AA14">
        <v>40725</v>
      </c>
      <c r="AH14" t="s">
        <v>28</v>
      </c>
      <c r="AI14">
        <v>13515</v>
      </c>
      <c r="AJ14">
        <v>41436</v>
      </c>
      <c r="AK14">
        <v>62177</v>
      </c>
      <c r="AL14" s="37">
        <v>65183</v>
      </c>
      <c r="AM14" s="34">
        <f>AL14*0.2</f>
        <v>13036.6</v>
      </c>
      <c r="AN14" s="34">
        <f>AL14*0.7</f>
        <v>45628.1</v>
      </c>
      <c r="AO14" s="34">
        <f>AL14*0.1</f>
        <v>6518.3</v>
      </c>
    </row>
    <row r="15" spans="1:56" x14ac:dyDescent="0.55000000000000004">
      <c r="T15" t="s">
        <v>28</v>
      </c>
      <c r="U15">
        <v>47697</v>
      </c>
      <c r="V15">
        <v>50534</v>
      </c>
      <c r="W15">
        <v>55709</v>
      </c>
      <c r="X15">
        <v>62177</v>
      </c>
      <c r="Y15">
        <v>65381</v>
      </c>
      <c r="Z15">
        <v>66263</v>
      </c>
      <c r="AA15">
        <v>65183</v>
      </c>
      <c r="AH15" t="s">
        <v>66</v>
      </c>
      <c r="AI15" s="36">
        <f>SUM(AI11:AI14)</f>
        <v>43065</v>
      </c>
      <c r="AJ15" s="36">
        <f>SUM(AJ11:AJ14)</f>
        <v>104081</v>
      </c>
      <c r="AK15" s="36">
        <f>SUM(AK11:AK14)</f>
        <v>157590</v>
      </c>
      <c r="AL15" s="35">
        <v>151951</v>
      </c>
      <c r="AM15" s="34">
        <f>AL15*0.2</f>
        <v>30390.2</v>
      </c>
      <c r="AN15" s="34">
        <f>AL15*0.7</f>
        <v>106365.7</v>
      </c>
      <c r="AO15" s="34">
        <f>AL15*0.1</f>
        <v>15195.1</v>
      </c>
    </row>
    <row r="16" spans="1:56" x14ac:dyDescent="0.55000000000000004">
      <c r="T16" s="32" t="s">
        <v>65</v>
      </c>
      <c r="U16" s="31">
        <v>137013</v>
      </c>
      <c r="V16" s="31">
        <v>140541</v>
      </c>
      <c r="W16" s="31">
        <v>148088</v>
      </c>
      <c r="X16" s="31">
        <v>157801</v>
      </c>
      <c r="Y16" s="31">
        <v>158598</v>
      </c>
      <c r="Z16" s="31">
        <v>154802</v>
      </c>
      <c r="AA16" s="31">
        <v>151951</v>
      </c>
      <c r="AB16" s="31"/>
      <c r="AC16" s="31"/>
      <c r="AD16" s="31"/>
      <c r="AE16" s="31"/>
      <c r="AF16" s="31"/>
      <c r="BA16" s="33"/>
    </row>
    <row r="17" spans="20:32" x14ac:dyDescent="0.55000000000000004">
      <c r="T17" s="32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4EE1-4781-4A51-B3EE-22BB6E2DBE35}">
  <dimension ref="C2:O77"/>
  <sheetViews>
    <sheetView showGridLines="0" workbookViewId="0">
      <selection activeCell="R44" sqref="R44"/>
    </sheetView>
  </sheetViews>
  <sheetFormatPr defaultRowHeight="14.4" x14ac:dyDescent="0.55000000000000004"/>
  <cols>
    <col min="3" max="3" width="13.89453125" customWidth="1"/>
    <col min="5" max="5" width="10.89453125" customWidth="1"/>
    <col min="7" max="7" width="10.734375" customWidth="1"/>
  </cols>
  <sheetData>
    <row r="2" spans="3:7" x14ac:dyDescent="0.55000000000000004">
      <c r="C2" s="95" t="s">
        <v>161</v>
      </c>
      <c r="E2" s="95" t="s">
        <v>160</v>
      </c>
      <c r="G2" s="96" t="s">
        <v>159</v>
      </c>
    </row>
    <row r="3" spans="3:7" x14ac:dyDescent="0.55000000000000004">
      <c r="C3" s="95"/>
      <c r="E3" s="95"/>
      <c r="G3" s="96"/>
    </row>
    <row r="57" spans="3:15" x14ac:dyDescent="0.55000000000000004"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3"/>
      <c r="N57" s="93"/>
      <c r="O57" s="93"/>
    </row>
    <row r="58" spans="3:15" x14ac:dyDescent="0.55000000000000004">
      <c r="C58" s="82"/>
      <c r="D58" s="92"/>
      <c r="E58" s="82"/>
      <c r="F58" s="82"/>
      <c r="G58" s="78"/>
      <c r="H58" s="83"/>
      <c r="I58" s="82"/>
      <c r="J58" s="82"/>
      <c r="K58" s="82"/>
      <c r="L58" s="78"/>
      <c r="M58" s="82"/>
      <c r="N58" s="82"/>
      <c r="O58" s="78"/>
    </row>
    <row r="59" spans="3:15" x14ac:dyDescent="0.55000000000000004">
      <c r="C59" s="91" t="s">
        <v>110</v>
      </c>
      <c r="D59" s="87" t="s">
        <v>158</v>
      </c>
      <c r="E59" s="85" t="s">
        <v>100</v>
      </c>
      <c r="F59" s="82"/>
      <c r="G59" s="97" t="s">
        <v>157</v>
      </c>
      <c r="H59" s="97"/>
      <c r="I59" s="82"/>
      <c r="J59" s="98" t="s">
        <v>156</v>
      </c>
      <c r="K59" s="98"/>
      <c r="L59" s="78"/>
      <c r="M59" s="82"/>
      <c r="N59" s="82"/>
      <c r="O59" s="78"/>
    </row>
    <row r="60" spans="3:15" ht="14.4" customHeight="1" x14ac:dyDescent="0.55000000000000004">
      <c r="C60" s="86" t="s">
        <v>101</v>
      </c>
      <c r="D60" s="87">
        <v>3</v>
      </c>
      <c r="E60" s="85">
        <v>0</v>
      </c>
      <c r="F60" s="82"/>
      <c r="G60" s="89" t="s">
        <v>155</v>
      </c>
      <c r="H60" s="88">
        <v>37</v>
      </c>
      <c r="I60" s="82"/>
      <c r="J60" s="85" t="s">
        <v>154</v>
      </c>
      <c r="K60" s="85">
        <v>1287</v>
      </c>
      <c r="L60" s="78"/>
      <c r="M60" s="82"/>
      <c r="N60" s="82"/>
      <c r="O60" s="78"/>
    </row>
    <row r="61" spans="3:15" ht="14.4" customHeight="1" x14ac:dyDescent="0.55000000000000004">
      <c r="C61" s="90">
        <v>44565</v>
      </c>
      <c r="D61" s="87">
        <v>1</v>
      </c>
      <c r="E61" s="85">
        <v>0</v>
      </c>
      <c r="F61" s="82"/>
      <c r="G61" s="89" t="s">
        <v>20</v>
      </c>
      <c r="H61" s="88">
        <v>56</v>
      </c>
      <c r="I61" s="82"/>
      <c r="J61" s="85" t="s">
        <v>153</v>
      </c>
      <c r="K61" s="85">
        <v>3567</v>
      </c>
      <c r="L61" s="78"/>
      <c r="M61" s="82"/>
      <c r="N61" s="82"/>
      <c r="O61" s="78"/>
    </row>
    <row r="62" spans="3:15" ht="14.4" customHeight="1" x14ac:dyDescent="0.55000000000000004">
      <c r="C62" s="90">
        <v>44690</v>
      </c>
      <c r="D62" s="87">
        <v>0</v>
      </c>
      <c r="E62" s="85">
        <v>6</v>
      </c>
      <c r="F62" s="82"/>
      <c r="G62" s="89" t="s">
        <v>14</v>
      </c>
      <c r="H62" s="88">
        <v>23</v>
      </c>
      <c r="I62" s="82"/>
      <c r="J62" s="85" t="s">
        <v>152</v>
      </c>
      <c r="K62" s="85">
        <v>5678</v>
      </c>
      <c r="L62" s="78"/>
      <c r="M62" s="82"/>
      <c r="N62" s="82"/>
      <c r="O62" s="78"/>
    </row>
    <row r="63" spans="3:15" ht="14.4" customHeight="1" x14ac:dyDescent="0.55000000000000004">
      <c r="C63" s="90">
        <v>44848</v>
      </c>
      <c r="D63" s="87">
        <v>2</v>
      </c>
      <c r="E63" s="85">
        <v>4</v>
      </c>
      <c r="F63" s="82"/>
      <c r="G63" s="89" t="s">
        <v>23</v>
      </c>
      <c r="H63" s="88">
        <v>78</v>
      </c>
      <c r="I63" s="82"/>
      <c r="J63" s="85" t="s">
        <v>151</v>
      </c>
      <c r="K63" s="85">
        <v>5789</v>
      </c>
      <c r="L63" s="78"/>
      <c r="M63" s="82"/>
      <c r="N63" s="82"/>
      <c r="O63" s="78"/>
    </row>
    <row r="64" spans="3:15" ht="14.4" customHeight="1" x14ac:dyDescent="0.55000000000000004">
      <c r="C64" s="86" t="s">
        <v>99</v>
      </c>
      <c r="D64" s="87">
        <v>5</v>
      </c>
      <c r="E64" s="85">
        <v>3</v>
      </c>
      <c r="F64" s="82"/>
      <c r="G64" s="83"/>
      <c r="H64" s="83"/>
      <c r="I64" s="82"/>
      <c r="J64" s="85" t="s">
        <v>150</v>
      </c>
      <c r="K64" s="85">
        <v>6784</v>
      </c>
      <c r="L64" s="78"/>
      <c r="M64" s="82"/>
      <c r="N64" s="82"/>
      <c r="O64" s="78"/>
    </row>
    <row r="65" spans="3:15" ht="14.4" customHeight="1" x14ac:dyDescent="0.55000000000000004">
      <c r="C65" s="86" t="s">
        <v>97</v>
      </c>
      <c r="D65" s="87">
        <v>4</v>
      </c>
      <c r="E65" s="85">
        <v>7</v>
      </c>
      <c r="F65" s="82"/>
      <c r="G65" s="78"/>
      <c r="H65" s="83"/>
      <c r="I65" s="82"/>
      <c r="J65" s="85" t="s">
        <v>149</v>
      </c>
      <c r="K65" s="85">
        <v>6546</v>
      </c>
      <c r="L65" s="78"/>
      <c r="M65" s="82"/>
      <c r="N65" s="82"/>
      <c r="O65" s="78"/>
    </row>
    <row r="66" spans="3:15" ht="14.4" customHeight="1" x14ac:dyDescent="0.55000000000000004">
      <c r="C66" s="86" t="s">
        <v>95</v>
      </c>
      <c r="D66" s="87">
        <v>3</v>
      </c>
      <c r="E66" s="85">
        <v>6</v>
      </c>
      <c r="F66" s="82"/>
      <c r="G66" s="83"/>
      <c r="H66" s="83"/>
      <c r="I66" s="82"/>
      <c r="J66" s="85" t="s">
        <v>148</v>
      </c>
      <c r="K66" s="85">
        <v>7893</v>
      </c>
      <c r="L66" s="78"/>
      <c r="M66" s="82"/>
      <c r="N66" s="82"/>
      <c r="O66" s="78"/>
    </row>
    <row r="67" spans="3:15" ht="14.4" customHeight="1" x14ac:dyDescent="0.55000000000000004">
      <c r="C67" s="86" t="s">
        <v>93</v>
      </c>
      <c r="D67" s="87">
        <v>3</v>
      </c>
      <c r="E67" s="85">
        <v>5</v>
      </c>
      <c r="F67" s="82"/>
      <c r="G67" s="78"/>
      <c r="H67" s="83"/>
      <c r="I67" s="82"/>
      <c r="J67" s="85" t="s">
        <v>147</v>
      </c>
      <c r="K67" s="85">
        <v>9876</v>
      </c>
      <c r="L67" s="78"/>
      <c r="M67" s="82"/>
      <c r="N67" s="82"/>
      <c r="O67" s="78"/>
    </row>
    <row r="68" spans="3:15" ht="14.4" customHeight="1" x14ac:dyDescent="0.55000000000000004">
      <c r="C68" s="86" t="s">
        <v>89</v>
      </c>
      <c r="D68" s="87">
        <v>4</v>
      </c>
      <c r="E68" s="85">
        <v>8</v>
      </c>
      <c r="F68" s="82"/>
      <c r="G68" s="78"/>
      <c r="H68" s="83"/>
      <c r="I68" s="82"/>
      <c r="J68" s="85" t="s">
        <v>146</v>
      </c>
      <c r="K68" s="85">
        <v>10987</v>
      </c>
      <c r="L68" s="78"/>
      <c r="M68" s="82"/>
      <c r="N68" s="82"/>
      <c r="O68" s="78"/>
    </row>
    <row r="69" spans="3:15" ht="14.4" customHeight="1" x14ac:dyDescent="0.55000000000000004">
      <c r="C69" s="86" t="s">
        <v>85</v>
      </c>
      <c r="D69" s="87">
        <v>1</v>
      </c>
      <c r="E69" s="85">
        <v>5</v>
      </c>
      <c r="F69" s="82"/>
      <c r="G69" s="78"/>
      <c r="H69" s="83"/>
      <c r="I69" s="82"/>
      <c r="J69" s="85" t="s">
        <v>145</v>
      </c>
      <c r="K69" s="85">
        <v>9876</v>
      </c>
      <c r="L69" s="78"/>
      <c r="M69" s="82"/>
      <c r="N69" s="82"/>
      <c r="O69" s="78"/>
    </row>
    <row r="70" spans="3:15" ht="14.4" customHeight="1" x14ac:dyDescent="0.55000000000000004">
      <c r="C70" s="86" t="s">
        <v>70</v>
      </c>
      <c r="D70" s="85">
        <v>1</v>
      </c>
      <c r="E70" s="85">
        <v>0</v>
      </c>
      <c r="F70" s="82"/>
      <c r="G70" s="78"/>
      <c r="H70" s="83"/>
      <c r="I70" s="82"/>
      <c r="J70" s="85" t="s">
        <v>144</v>
      </c>
      <c r="K70" s="85">
        <v>8767</v>
      </c>
      <c r="L70" s="78"/>
      <c r="M70" s="82"/>
      <c r="N70" s="82"/>
      <c r="O70" s="78"/>
    </row>
    <row r="71" spans="3:15" ht="14.4" customHeight="1" x14ac:dyDescent="0.55000000000000004">
      <c r="C71" s="86" t="s">
        <v>68</v>
      </c>
      <c r="D71" s="85">
        <v>5</v>
      </c>
      <c r="E71" s="85">
        <v>6</v>
      </c>
      <c r="F71" s="82"/>
      <c r="G71" s="78"/>
      <c r="H71" s="83"/>
      <c r="I71" s="82"/>
      <c r="J71" s="85" t="s">
        <v>143</v>
      </c>
      <c r="K71" s="85">
        <v>4567</v>
      </c>
      <c r="L71" s="78"/>
      <c r="M71" s="82"/>
      <c r="N71" s="82"/>
      <c r="O71" s="78"/>
    </row>
    <row r="72" spans="3:15" x14ac:dyDescent="0.55000000000000004">
      <c r="C72" s="84"/>
      <c r="D72" s="82"/>
      <c r="E72" s="82"/>
      <c r="F72" s="82"/>
      <c r="G72" s="83"/>
      <c r="H72" s="83"/>
      <c r="I72" s="82"/>
      <c r="J72" s="82"/>
      <c r="K72" s="82"/>
      <c r="L72" s="78"/>
      <c r="M72" s="82"/>
      <c r="N72" s="82"/>
      <c r="O72" s="78"/>
    </row>
    <row r="73" spans="3:15" x14ac:dyDescent="0.55000000000000004">
      <c r="C73" s="84"/>
      <c r="D73" s="82"/>
      <c r="E73" s="82"/>
      <c r="F73" s="82"/>
      <c r="G73" s="78"/>
      <c r="H73" s="83"/>
      <c r="I73" s="82"/>
      <c r="J73" s="82"/>
      <c r="K73" s="82"/>
      <c r="L73" s="78"/>
      <c r="M73" s="82"/>
      <c r="N73" s="82"/>
      <c r="O73" s="78"/>
    </row>
    <row r="74" spans="3:15" x14ac:dyDescent="0.55000000000000004">
      <c r="C74" s="84"/>
      <c r="D74" s="82"/>
      <c r="E74" s="82"/>
      <c r="F74" s="82"/>
      <c r="G74" s="78"/>
      <c r="H74" s="83"/>
      <c r="I74" s="82"/>
      <c r="J74" s="82"/>
      <c r="K74" s="82"/>
      <c r="L74" s="78"/>
      <c r="M74" s="82"/>
      <c r="N74" s="82"/>
      <c r="O74" s="78"/>
    </row>
    <row r="75" spans="3:15" x14ac:dyDescent="0.55000000000000004">
      <c r="C75" s="84"/>
      <c r="D75" s="82"/>
      <c r="E75" s="82"/>
      <c r="F75" s="82"/>
      <c r="G75" s="83"/>
      <c r="H75" s="83"/>
      <c r="I75" s="82"/>
      <c r="J75" s="82"/>
      <c r="K75" s="82"/>
      <c r="L75" s="78"/>
      <c r="M75" s="82"/>
      <c r="N75" s="82"/>
      <c r="O75" s="78"/>
    </row>
    <row r="76" spans="3:15" x14ac:dyDescent="0.55000000000000004">
      <c r="C76" s="84"/>
      <c r="D76" s="82"/>
      <c r="E76" s="82"/>
      <c r="F76" s="82"/>
      <c r="G76" s="83"/>
      <c r="H76" s="83"/>
      <c r="I76" s="82"/>
      <c r="J76" s="82"/>
      <c r="K76" s="82"/>
      <c r="L76" s="78"/>
      <c r="M76" s="82"/>
      <c r="N76" s="82"/>
      <c r="O76" s="78"/>
    </row>
    <row r="77" spans="3:15" ht="18.3" x14ac:dyDescent="0.7">
      <c r="C77" s="79"/>
      <c r="D77" s="79"/>
      <c r="E77" s="79"/>
      <c r="F77" s="79"/>
      <c r="G77" s="80"/>
      <c r="H77" s="81"/>
      <c r="I77" s="79"/>
      <c r="J77" s="79"/>
      <c r="K77" s="79"/>
      <c r="L77" s="80"/>
      <c r="M77" s="79"/>
      <c r="N77" s="79"/>
      <c r="O77" s="78"/>
    </row>
  </sheetData>
  <mergeCells count="5">
    <mergeCell ref="C2:C3"/>
    <mergeCell ref="E2:E3"/>
    <mergeCell ref="G2:G3"/>
    <mergeCell ref="G59:H59"/>
    <mergeCell ref="J59:K59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TX_ML</vt:lpstr>
      <vt:lpstr>TX PVLS</vt:lpstr>
      <vt:lpstr>TX_CURR</vt:lpstr>
      <vt:lpstr>TX_CURR1</vt:lpstr>
      <vt:lpstr>TX_CURR2</vt:lpstr>
      <vt:lpstr>TX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Scholastica Olanrewaju</dc:creator>
  <cp:lastModifiedBy>Zayyan Bello</cp:lastModifiedBy>
  <dcterms:created xsi:type="dcterms:W3CDTF">2022-05-12T14:47:20Z</dcterms:created>
  <dcterms:modified xsi:type="dcterms:W3CDTF">2022-05-13T11:24:16Z</dcterms:modified>
</cp:coreProperties>
</file>