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D:\diadem processing\headlights\Processing\"/>
    </mc:Choice>
  </mc:AlternateContent>
  <bookViews>
    <workbookView xWindow="0" yWindow="0" windowWidth="28800" windowHeight="13935"/>
  </bookViews>
  <sheets>
    <sheet name="Summary" sheetId="1" r:id="rId1"/>
    <sheet name="Aim Information" sheetId="2" r:id="rId2"/>
  </sheets>
  <definedNames>
    <definedName name="DistanceFromVehicleCLtoLBCL">'Aim Information'!$E$3</definedName>
    <definedName name="DistanceToWall762">'Aim Information'!$E$4</definedName>
    <definedName name="LeftInitialAimHeight">'Aim Information'!$E$12</definedName>
    <definedName name="LeftInitialAimHighLow">'Aim Information'!$E$13</definedName>
    <definedName name="LeftLampHeight">'Aim Information'!$E$8</definedName>
    <definedName name="LeftSaeAimAdjustmentForLampHeight">'Aim Information'!$E$9</definedName>
    <definedName name="LeftTargeAimRelativeToLaser">'Aim Information'!$E$10</definedName>
    <definedName name="LeftTargetAimHeight">'Aim Information'!$E$11</definedName>
    <definedName name="OpticalAimType">'Aim Information'!$E$5</definedName>
    <definedName name="_xlnm.Print_Area" localSheetId="0">Summary!$B$9:$J$22</definedName>
    <definedName name="RightInitialAimHeight">'Aim Information'!$K$12</definedName>
    <definedName name="RightInitialAimHighLow">'Aim Information'!$K$13</definedName>
    <definedName name="RightLampHeight">'Aim Information'!$K$8</definedName>
    <definedName name="RightSaeAimAdjustmentForLampHeight">'Aim Information'!$K$9</definedName>
    <definedName name="RightTargeAimRelativeToLaser">'Aim Information'!$K$10</definedName>
    <definedName name="RightTargetAimHeight">'Aim Information'!$K$11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  <c r="Q22" i="1"/>
  <c r="Q21" i="1"/>
  <c r="Q20" i="1"/>
  <c r="Q19" i="1"/>
  <c r="Q18" i="1"/>
  <c r="Q17" i="1"/>
  <c r="P21" i="1"/>
  <c r="O21" i="1"/>
  <c r="O20" i="1"/>
  <c r="O19" i="1"/>
  <c r="O18" i="1"/>
  <c r="O17" i="1"/>
  <c r="N21" i="1"/>
  <c r="M21" i="1"/>
  <c r="M20" i="1"/>
  <c r="M19" i="1"/>
  <c r="M18" i="1"/>
  <c r="M17" i="1"/>
  <c r="N16" i="1" l="1"/>
  <c r="P16" i="1" s="1"/>
  <c r="M16" i="1"/>
  <c r="O16" i="1" s="1"/>
  <c r="M15" i="1"/>
  <c r="O15" i="1" s="1"/>
  <c r="M13" i="1"/>
  <c r="O13" i="1" s="1"/>
  <c r="M14" i="1"/>
  <c r="O14" i="1" s="1"/>
  <c r="M12" i="1"/>
  <c r="O12" i="1" s="1"/>
  <c r="M22" i="1" l="1"/>
  <c r="O22" i="1"/>
</calcChain>
</file>

<file path=xl/sharedStrings.xml><?xml version="1.0" encoding="utf-8"?>
<sst xmlns="http://schemas.openxmlformats.org/spreadsheetml/2006/main" count="83" uniqueCount="45">
  <si>
    <t>High beams</t>
  </si>
  <si>
    <t>150L</t>
  </si>
  <si>
    <t>250L</t>
  </si>
  <si>
    <t>150R</t>
  </si>
  <si>
    <t>250R</t>
  </si>
  <si>
    <t>Straight</t>
  </si>
  <si>
    <t>Low beams</t>
  </si>
  <si>
    <t>5 lux distances</t>
  </si>
  <si>
    <t>Left edge</t>
  </si>
  <si>
    <t>Right Edge</t>
  </si>
  <si>
    <t>Avg</t>
  </si>
  <si>
    <t>Min</t>
  </si>
  <si>
    <t>Max</t>
  </si>
  <si>
    <t>Curve Type</t>
  </si>
  <si>
    <t>HL Condition</t>
  </si>
  <si>
    <t>Glare OK?</t>
  </si>
  <si>
    <t>Glare Average ok?</t>
  </si>
  <si>
    <t>High beams, adaptive</t>
  </si>
  <si>
    <t>Adaptive Type</t>
  </si>
  <si>
    <t>Low Beam Type</t>
  </si>
  <si>
    <t>High Beam Type</t>
  </si>
  <si>
    <t>TestID</t>
  </si>
  <si>
    <t>Year/Make/Model</t>
  </si>
  <si>
    <t>Headlight Information</t>
  </si>
  <si>
    <t>Glare over boundary</t>
  </si>
  <si>
    <t>Visibility Demerits</t>
  </si>
  <si>
    <t>Visibility Demerits with HBA (if equipped)</t>
  </si>
  <si>
    <t>Glare demerits</t>
  </si>
  <si>
    <t>n/a</t>
  </si>
  <si>
    <t>Total demerits</t>
  </si>
  <si>
    <t>Without HBA</t>
  </si>
  <si>
    <t>With HBA (if equipped)</t>
  </si>
  <si>
    <t>Setup Information</t>
  </si>
  <si>
    <t>Distance from vehicle CL to LB CL</t>
  </si>
  <si>
    <t>Distance to wall (&gt;25')</t>
  </si>
  <si>
    <t>Optical aim type</t>
  </si>
  <si>
    <t>Left Headlamp</t>
  </si>
  <si>
    <t>Lamp height</t>
  </si>
  <si>
    <t>SAE aim adjustment for lamp height</t>
  </si>
  <si>
    <t>Target aim relative to lamp height</t>
  </si>
  <si>
    <t>Target aim height</t>
  </si>
  <si>
    <t>Initial aim height</t>
  </si>
  <si>
    <t>Initial aim high/low</t>
  </si>
  <si>
    <t>cm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</si>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</sst>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Border="1" applyProtection="1"/>
    <xf numFmtId="0" fontId="3" fillId="0" borderId="0" xfId="0" applyFont="1"/>
    <xf numFmtId="0" fontId="4" fillId="0" borderId="0" xfId="1" applyFont="1" applyBorder="1" applyProtection="1"/>
    <xf numFmtId="0" fontId="6" fillId="0" borderId="0" xfId="0" applyFont="1"/>
    <xf numFmtId="0" fontId="7" fillId="0" borderId="0" xfId="1" applyFont="1" applyBorder="1" applyProtection="1"/>
    <xf numFmtId="0" fontId="8" fillId="0" borderId="0" xfId="1" applyFont="1" applyBorder="1" applyProtection="1"/>
    <xf numFmtId="0" fontId="0" fillId="0" borderId="2" xfId="0" applyBorder="1" applyAlignment="1">
      <alignment horizontal="center"/>
    </xf>
    <xf numFmtId="0" fontId="9" fillId="0" borderId="11" xfId="0" applyFont="1" applyBorder="1" applyProtection="1"/>
    <xf numFmtId="0" fontId="9" fillId="0" borderId="12" xfId="0" applyFont="1" applyBorder="1" applyProtection="1"/>
    <xf numFmtId="0" fontId="9" fillId="0" borderId="7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0" fontId="9" fillId="0" borderId="5" xfId="0" applyFont="1" applyBorder="1" applyProtection="1"/>
    <xf numFmtId="0" fontId="9" fillId="0" borderId="3" xfId="0" applyFont="1" applyBorder="1" applyProtection="1"/>
    <xf numFmtId="0" fontId="9" fillId="0" borderId="6" xfId="0" applyFont="1" applyBorder="1" applyProtection="1"/>
    <xf numFmtId="0" fontId="9" fillId="0" borderId="4" xfId="0" applyFont="1" applyBorder="1" applyProtection="1"/>
    <xf numFmtId="0" fontId="9" fillId="0" borderId="6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0" fontId="5" fillId="0" borderId="5" xfId="0" applyFont="1" applyBorder="1" applyProtection="1"/>
    <xf numFmtId="0" fontId="5" fillId="0" borderId="3" xfId="0" applyFont="1" applyBorder="1" applyProtection="1"/>
    <xf numFmtId="164" fontId="5" fillId="0" borderId="5" xfId="0" applyNumberFormat="1" applyFont="1" applyBorder="1" applyAlignment="1" applyProtection="1">
      <alignment horizontal="center"/>
    </xf>
    <xf numFmtId="164" fontId="5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165" fontId="5" fillId="0" borderId="5" xfId="0" applyNumberFormat="1" applyFont="1" applyBorder="1" applyAlignment="1" applyProtection="1">
      <alignment horizontal="center"/>
    </xf>
    <xf numFmtId="165" fontId="5" fillId="0" borderId="3" xfId="0" applyNumberFormat="1" applyFont="1" applyBorder="1" applyAlignment="1" applyProtection="1">
      <alignment horizontal="center"/>
    </xf>
    <xf numFmtId="0" fontId="5" fillId="0" borderId="6" xfId="0" applyFont="1" applyBorder="1" applyProtection="1"/>
    <xf numFmtId="0" fontId="5" fillId="0" borderId="4" xfId="0" applyFont="1" applyBorder="1" applyProtection="1"/>
    <xf numFmtId="164" fontId="5" fillId="0" borderId="6" xfId="0" applyNumberFormat="1" applyFont="1" applyBorder="1" applyAlignment="1" applyProtection="1">
      <alignment horizontal="center"/>
    </xf>
    <xf numFmtId="164" fontId="5" fillId="0" borderId="2" xfId="0" applyNumberFormat="1" applyFont="1" applyBorder="1" applyAlignment="1" applyProtection="1">
      <alignment horizontal="center"/>
    </xf>
    <xf numFmtId="164" fontId="5" fillId="0" borderId="4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165" fontId="5" fillId="0" borderId="6" xfId="0" applyNumberFormat="1" applyFont="1" applyBorder="1" applyAlignment="1" applyProtection="1">
      <alignment horizontal="center"/>
    </xf>
    <xf numFmtId="165" fontId="5" fillId="0" borderId="4" xfId="0" applyNumberFormat="1" applyFont="1" applyBorder="1" applyAlignment="1" applyProtection="1">
      <alignment horizontal="center"/>
    </xf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165" fontId="5" fillId="0" borderId="5" xfId="0" applyNumberFormat="1" applyFont="1" applyBorder="1" applyAlignment="1" applyProtection="1">
      <alignment horizontal="center"/>
    </xf>
    <xf numFmtId="0" fontId="7" fillId="0" borderId="0" xfId="1" applyFont="1" applyBorder="1" applyAlignment="1" applyProtection="1">
      <alignment horizontal="right"/>
    </xf>
    <xf numFmtId="2" fontId="10" fillId="0" borderId="0" xfId="0" applyNumberFormat="1" applyFont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65" fontId="5" fillId="0" borderId="7" xfId="0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2" xfId="0" applyFill="1" applyBorder="1"/>
    <xf numFmtId="0" fontId="0" fillId="2" borderId="13" xfId="0" applyFill="1" applyBorder="1"/>
    <xf numFmtId="0" fontId="0" fillId="2" borderId="26" xfId="0" applyFill="1" applyBorder="1" applyAlignment="1">
      <alignment horizontal="right"/>
    </xf>
    <xf numFmtId="0" fontId="0" fillId="2" borderId="14" xfId="0" applyFill="1" applyBorder="1"/>
    <xf numFmtId="0" fontId="9" fillId="0" borderId="8" xfId="0" applyFont="1" applyBorder="1" applyAlignment="1" applyProtection="1">
      <alignment horizontal="center" wrapText="1"/>
    </xf>
    <xf numFmtId="0" fontId="9" fillId="0" borderId="9" xfId="0" applyFont="1" applyBorder="1" applyAlignment="1" applyProtection="1">
      <alignment horizontal="center" wrapText="1"/>
    </xf>
    <xf numFmtId="0" fontId="9" fillId="0" borderId="10" xfId="0" applyFont="1" applyBorder="1" applyAlignment="1" applyProtection="1">
      <alignment horizontal="center" wrapText="1"/>
    </xf>
    <xf numFmtId="0" fontId="4" fillId="0" borderId="2" xfId="1" applyFont="1" applyBorder="1" applyAlignment="1" applyProtection="1">
      <alignment horizontal="center"/>
    </xf>
    <xf numFmtId="165" fontId="5" fillId="0" borderId="7" xfId="0" applyNumberFormat="1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7" fillId="0" borderId="7" xfId="1" applyFont="1" applyBorder="1" applyAlignment="1" applyProtection="1">
      <alignment horizontal="center"/>
    </xf>
    <xf numFmtId="165" fontId="5" fillId="0" borderId="5" xfId="0" applyNumberFormat="1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165" fontId="5" fillId="0" borderId="3" xfId="0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 wrapText="1"/>
    </xf>
    <xf numFmtId="0" fontId="9" fillId="0" borderId="4" xfId="0" applyFont="1" applyBorder="1" applyAlignment="1" applyProtection="1">
      <alignment horizontal="center" wrapText="1"/>
    </xf>
    <xf numFmtId="0" fontId="9" fillId="0" borderId="11" xfId="0" applyFont="1" applyBorder="1" applyAlignment="1" applyProtection="1">
      <alignment horizontal="center" wrapText="1"/>
    </xf>
    <xf numFmtId="0" fontId="9" fillId="0" borderId="12" xfId="0" applyFont="1" applyBorder="1" applyAlignment="1" applyProtection="1">
      <alignment horizontal="center" wrapText="1"/>
    </xf>
    <xf numFmtId="0" fontId="9" fillId="0" borderId="5" xfId="0" applyFont="1" applyBorder="1" applyAlignment="1" applyProtection="1">
      <alignment horizontal="center" wrapText="1"/>
    </xf>
    <xf numFmtId="0" fontId="9" fillId="0" borderId="6" xfId="0" applyFont="1" applyBorder="1" applyAlignment="1" applyProtection="1">
      <alignment horizontal="center" wrapText="1"/>
    </xf>
    <xf numFmtId="0" fontId="9" fillId="0" borderId="11" xfId="0" applyFont="1" applyBorder="1" applyAlignment="1" applyProtection="1">
      <alignment horizontal="center"/>
    </xf>
    <xf numFmtId="0" fontId="9" fillId="0" borderId="12" xfId="0" applyFont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center"/>
    </xf>
    <xf numFmtId="0" fontId="9" fillId="0" borderId="7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21" xfId="0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16" xfId="0" applyFill="1" applyBorder="1" applyAlignment="1">
      <alignment horizontal="righ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2"/>
  <sheetViews>
    <sheetView tabSelected="1" zoomScaleNormal="100" zoomScaleSheetLayoutView="190" workbookViewId="0">
      <selection activeCell="B2" sqref="B2:C2"/>
    </sheetView>
  </sheetViews>
  <sheetFormatPr defaultRowHeight="15" x14ac:dyDescent="0.25"/>
  <cols>
    <col min="1" max="1" width="3.375" customWidth="1"/>
    <col min="2" max="2" width="28.75" customWidth="1"/>
    <col min="3" max="3" width="12" customWidth="1"/>
    <col min="4" max="9" width="9.625" customWidth="1"/>
    <col min="10" max="10" width="15.75" style="1" customWidth="1"/>
    <col min="11" max="11" width="12.75" style="1" customWidth="1"/>
    <col min="12" max="12" width="12.875" style="1" customWidth="1"/>
    <col min="13" max="16" width="9.25" style="1" customWidth="1"/>
    <col min="17" max="17" width="10.375" bestFit="1" customWidth="1"/>
  </cols>
  <sheetData>
    <row r="1" spans="1:17" ht="18.75" x14ac:dyDescent="0.3">
      <c r="A1" s="5"/>
      <c r="B1" s="79" t="s">
        <v>21</v>
      </c>
      <c r="C1" s="79"/>
      <c r="J1" s="60" t="s">
        <v>29</v>
      </c>
      <c r="K1" s="60"/>
    </row>
    <row r="2" spans="1:17" ht="18.75" x14ac:dyDescent="0.3">
      <c r="B2" s="63" t="s">
        <v>22</v>
      </c>
      <c r="C2" s="63"/>
      <c r="J2" s="43" t="s">
        <v>30</v>
      </c>
      <c r="K2" s="44">
        <f>M22+Q22</f>
        <v>141</v>
      </c>
    </row>
    <row r="3" spans="1:17" ht="18.75" x14ac:dyDescent="0.3">
      <c r="B3" s="4"/>
      <c r="C3" s="3"/>
      <c r="J3" s="43" t="s">
        <v>31</v>
      </c>
      <c r="K3" s="44">
        <f>O22+Q22</f>
        <v>141</v>
      </c>
    </row>
    <row r="4" spans="1:17" ht="18.75" x14ac:dyDescent="0.3">
      <c r="B4" s="60" t="s">
        <v>23</v>
      </c>
      <c r="C4" s="60"/>
    </row>
    <row r="5" spans="1:17" ht="19.5" x14ac:dyDescent="0.3">
      <c r="B5" s="6" t="s">
        <v>18</v>
      </c>
      <c r="C5" s="7"/>
    </row>
    <row r="6" spans="1:17" ht="19.5" x14ac:dyDescent="0.3">
      <c r="B6" s="6" t="s">
        <v>19</v>
      </c>
      <c r="C6" s="7"/>
    </row>
    <row r="7" spans="1:17" ht="19.5" x14ac:dyDescent="0.3">
      <c r="B7" s="6" t="s">
        <v>20</v>
      </c>
      <c r="C7" s="7"/>
    </row>
    <row r="8" spans="1:17" ht="19.5" x14ac:dyDescent="0.3">
      <c r="B8" s="4"/>
      <c r="C8" s="2"/>
      <c r="N8" s="8"/>
      <c r="O8" s="8"/>
      <c r="P8" s="8"/>
    </row>
    <row r="9" spans="1:17" ht="15.75" customHeight="1" x14ac:dyDescent="0.25">
      <c r="B9" s="9"/>
      <c r="C9" s="10"/>
      <c r="D9" s="73" t="s">
        <v>7</v>
      </c>
      <c r="E9" s="80"/>
      <c r="F9" s="80"/>
      <c r="G9" s="80"/>
      <c r="H9" s="80"/>
      <c r="I9" s="74"/>
      <c r="J9" s="12"/>
      <c r="K9" s="12"/>
      <c r="L9" s="11"/>
      <c r="M9" s="73" t="s">
        <v>25</v>
      </c>
      <c r="N9" s="74"/>
      <c r="O9" s="69" t="s">
        <v>26</v>
      </c>
      <c r="P9" s="70"/>
      <c r="Q9" s="57" t="s">
        <v>27</v>
      </c>
    </row>
    <row r="10" spans="1:17" ht="15.75" customHeight="1" x14ac:dyDescent="0.25">
      <c r="B10" s="14"/>
      <c r="C10" s="15"/>
      <c r="D10" s="75" t="s">
        <v>8</v>
      </c>
      <c r="E10" s="81"/>
      <c r="F10" s="76"/>
      <c r="G10" s="75" t="s">
        <v>9</v>
      </c>
      <c r="H10" s="81"/>
      <c r="I10" s="76"/>
      <c r="J10" s="13"/>
      <c r="K10" s="58" t="s">
        <v>16</v>
      </c>
      <c r="L10" s="67" t="s">
        <v>24</v>
      </c>
      <c r="M10" s="75"/>
      <c r="N10" s="76"/>
      <c r="O10" s="71"/>
      <c r="P10" s="67"/>
      <c r="Q10" s="58"/>
    </row>
    <row r="11" spans="1:17" ht="15.75" customHeight="1" x14ac:dyDescent="0.25">
      <c r="B11" s="16" t="s">
        <v>14</v>
      </c>
      <c r="C11" s="17" t="s">
        <v>13</v>
      </c>
      <c r="D11" s="18" t="s">
        <v>10</v>
      </c>
      <c r="E11" s="19" t="s">
        <v>11</v>
      </c>
      <c r="F11" s="20" t="s">
        <v>12</v>
      </c>
      <c r="G11" s="19" t="s">
        <v>10</v>
      </c>
      <c r="H11" s="19" t="s">
        <v>11</v>
      </c>
      <c r="I11" s="20" t="s">
        <v>12</v>
      </c>
      <c r="J11" s="20" t="s">
        <v>15</v>
      </c>
      <c r="K11" s="59"/>
      <c r="L11" s="68"/>
      <c r="M11" s="77"/>
      <c r="N11" s="78"/>
      <c r="O11" s="72"/>
      <c r="P11" s="68"/>
      <c r="Q11" s="59"/>
    </row>
    <row r="12" spans="1:17" ht="15.75" x14ac:dyDescent="0.25">
      <c r="B12" s="21" t="s">
        <v>17</v>
      </c>
      <c r="C12" s="22" t="s">
        <v>1</v>
      </c>
      <c r="D12" s="23"/>
      <c r="E12" s="24"/>
      <c r="F12" s="25"/>
      <c r="G12" s="24"/>
      <c r="H12" s="24"/>
      <c r="I12" s="25"/>
      <c r="J12" s="26"/>
      <c r="K12" s="27"/>
      <c r="L12" s="42"/>
      <c r="M12" s="64">
        <f>MAX(0,3.5-0.05*MIN(D12,G12))</f>
        <v>3.5</v>
      </c>
      <c r="N12" s="66"/>
      <c r="O12" s="64">
        <f>M12</f>
        <v>3.5</v>
      </c>
      <c r="P12" s="65"/>
      <c r="Q12" s="45" t="s">
        <v>28</v>
      </c>
    </row>
    <row r="13" spans="1:17" ht="15.75" x14ac:dyDescent="0.25">
      <c r="B13" s="21" t="s">
        <v>0</v>
      </c>
      <c r="C13" s="22" t="s">
        <v>2</v>
      </c>
      <c r="D13" s="23"/>
      <c r="E13" s="24"/>
      <c r="F13" s="25"/>
      <c r="G13" s="24"/>
      <c r="H13" s="24"/>
      <c r="I13" s="25"/>
      <c r="J13" s="26"/>
      <c r="K13" s="28"/>
      <c r="L13" s="42"/>
      <c r="M13" s="64">
        <f>MAX(0,4-0.05*MIN(D13,G13))</f>
        <v>4</v>
      </c>
      <c r="N13" s="66"/>
      <c r="O13" s="64">
        <f>M13</f>
        <v>4</v>
      </c>
      <c r="P13" s="65"/>
      <c r="Q13" s="46" t="s">
        <v>28</v>
      </c>
    </row>
    <row r="14" spans="1:17" ht="15.75" x14ac:dyDescent="0.25">
      <c r="B14" s="21" t="s">
        <v>0</v>
      </c>
      <c r="C14" s="22" t="s">
        <v>3</v>
      </c>
      <c r="D14" s="23"/>
      <c r="E14" s="24"/>
      <c r="F14" s="25"/>
      <c r="G14" s="24"/>
      <c r="H14" s="24"/>
      <c r="I14" s="25"/>
      <c r="J14" s="26"/>
      <c r="K14" s="28"/>
      <c r="L14" s="42"/>
      <c r="M14" s="64">
        <f t="shared" ref="M14" si="0">MAX(0,3.5-0.05*MIN(D14,G14))</f>
        <v>3.5</v>
      </c>
      <c r="N14" s="66"/>
      <c r="O14" s="64">
        <f>M14</f>
        <v>3.5</v>
      </c>
      <c r="P14" s="65"/>
      <c r="Q14" s="46" t="s">
        <v>28</v>
      </c>
    </row>
    <row r="15" spans="1:17" ht="15.75" x14ac:dyDescent="0.25">
      <c r="B15" s="21" t="s">
        <v>0</v>
      </c>
      <c r="C15" s="22" t="s">
        <v>4</v>
      </c>
      <c r="D15" s="23"/>
      <c r="E15" s="24"/>
      <c r="F15" s="25"/>
      <c r="G15" s="24"/>
      <c r="H15" s="24"/>
      <c r="I15" s="25"/>
      <c r="J15" s="26"/>
      <c r="K15" s="28"/>
      <c r="L15" s="42"/>
      <c r="M15" s="64">
        <f>MAX(0,4-0.05*MIN(D15,G15))</f>
        <v>4</v>
      </c>
      <c r="N15" s="66"/>
      <c r="O15" s="64">
        <f>M15</f>
        <v>4</v>
      </c>
      <c r="P15" s="65"/>
      <c r="Q15" s="46" t="s">
        <v>28</v>
      </c>
    </row>
    <row r="16" spans="1:17" ht="15.75" x14ac:dyDescent="0.25">
      <c r="B16" s="21" t="s">
        <v>0</v>
      </c>
      <c r="C16" s="22" t="s">
        <v>5</v>
      </c>
      <c r="D16" s="23"/>
      <c r="E16" s="24"/>
      <c r="F16" s="25"/>
      <c r="G16" s="24"/>
      <c r="H16" s="24"/>
      <c r="I16" s="25"/>
      <c r="J16" s="26"/>
      <c r="K16" s="28"/>
      <c r="L16" s="42"/>
      <c r="M16" s="29">
        <f>MAX(0,15-0.1*D16)</f>
        <v>15</v>
      </c>
      <c r="N16" s="30">
        <f>MAX(0,15-0.1*G16)</f>
        <v>15</v>
      </c>
      <c r="O16" s="29">
        <f>M16</f>
        <v>15</v>
      </c>
      <c r="P16" s="30">
        <f>N16</f>
        <v>15</v>
      </c>
      <c r="Q16" s="46" t="s">
        <v>28</v>
      </c>
    </row>
    <row r="17" spans="2:17" ht="15.75" x14ac:dyDescent="0.25">
      <c r="B17" s="21" t="s">
        <v>6</v>
      </c>
      <c r="C17" s="22" t="s">
        <v>1</v>
      </c>
      <c r="D17" s="23"/>
      <c r="E17" s="24"/>
      <c r="F17" s="25"/>
      <c r="G17" s="24"/>
      <c r="H17" s="24"/>
      <c r="I17" s="25"/>
      <c r="J17" s="26"/>
      <c r="K17" s="28"/>
      <c r="L17" s="42"/>
      <c r="M17" s="64">
        <f>MAX(9-0.15*(MIN(D17,G17)),0)</f>
        <v>9</v>
      </c>
      <c r="N17" s="66"/>
      <c r="O17" s="64">
        <f>M17-IF(MIN(D12,G12)&gt;MIN(D17,G17),(M17-MAX(0,(9-0.15*MIN(D12,G12))))/3,0)</f>
        <v>9</v>
      </c>
      <c r="P17" s="66"/>
      <c r="Q17" s="47">
        <f>MAX(0,L17*6)</f>
        <v>0</v>
      </c>
    </row>
    <row r="18" spans="2:17" ht="15.75" x14ac:dyDescent="0.25">
      <c r="B18" s="21" t="s">
        <v>6</v>
      </c>
      <c r="C18" s="22" t="s">
        <v>2</v>
      </c>
      <c r="D18" s="23"/>
      <c r="E18" s="24"/>
      <c r="F18" s="25"/>
      <c r="G18" s="24"/>
      <c r="H18" s="24"/>
      <c r="I18" s="25"/>
      <c r="J18" s="26"/>
      <c r="K18" s="28"/>
      <c r="L18" s="42"/>
      <c r="M18" s="64">
        <f>MAX(10.5-0.15*(MIN(D18,G18)),0)</f>
        <v>10.5</v>
      </c>
      <c r="N18" s="66"/>
      <c r="O18" s="64">
        <f>M18-IF(MIN(D13,G13)&gt;MIN(D18,G18),(M18-MAX(0,(10.5-0.15*MIN(D13,G13))))/3,0)</f>
        <v>10.5</v>
      </c>
      <c r="P18" s="66"/>
      <c r="Q18" s="47">
        <f>MAX(0,L18*6)</f>
        <v>0</v>
      </c>
    </row>
    <row r="19" spans="2:17" ht="15.75" x14ac:dyDescent="0.25">
      <c r="B19" s="21" t="s">
        <v>6</v>
      </c>
      <c r="C19" s="22" t="s">
        <v>3</v>
      </c>
      <c r="D19" s="23"/>
      <c r="E19" s="24"/>
      <c r="F19" s="25"/>
      <c r="G19" s="24"/>
      <c r="H19" s="24"/>
      <c r="I19" s="25"/>
      <c r="J19" s="26"/>
      <c r="K19" s="28"/>
      <c r="L19" s="42"/>
      <c r="M19" s="64">
        <f>MAX(9-0.15*(MIN(D19,G19)),0)</f>
        <v>9</v>
      </c>
      <c r="N19" s="66"/>
      <c r="O19" s="64">
        <f>M19-IF(MIN(D14,G14)&gt;MIN(D19,G19),(M19-MAX(0,(9-0.15*MIN(D14,G14))))/3,0)</f>
        <v>9</v>
      </c>
      <c r="P19" s="66"/>
      <c r="Q19" s="47">
        <f>MAX(0,L19*6)</f>
        <v>0</v>
      </c>
    </row>
    <row r="20" spans="2:17" ht="15.75" x14ac:dyDescent="0.25">
      <c r="B20" s="21" t="s">
        <v>6</v>
      </c>
      <c r="C20" s="22" t="s">
        <v>4</v>
      </c>
      <c r="D20" s="23"/>
      <c r="E20" s="24"/>
      <c r="F20" s="25"/>
      <c r="G20" s="24"/>
      <c r="H20" s="24"/>
      <c r="I20" s="25"/>
      <c r="J20" s="26"/>
      <c r="K20" s="28"/>
      <c r="L20" s="42"/>
      <c r="M20" s="64">
        <f>MAX(10.5-0.15*(MIN(D20,G20)),0)</f>
        <v>10.5</v>
      </c>
      <c r="N20" s="66"/>
      <c r="O20" s="64">
        <f>M20-IF(MIN(D15,G15)&gt;MIN(D20,G20),(M20-MAX(0,(10.5-0.15*MIN(D15,G15))))/3,0)</f>
        <v>10.5</v>
      </c>
      <c r="P20" s="66"/>
      <c r="Q20" s="47">
        <f>MAX(0,L20*6)</f>
        <v>0</v>
      </c>
    </row>
    <row r="21" spans="2:17" ht="15.75" x14ac:dyDescent="0.25">
      <c r="B21" s="31" t="s">
        <v>6</v>
      </c>
      <c r="C21" s="32" t="s">
        <v>5</v>
      </c>
      <c r="D21" s="33"/>
      <c r="E21" s="34"/>
      <c r="F21" s="35"/>
      <c r="G21" s="34"/>
      <c r="H21" s="34"/>
      <c r="I21" s="35"/>
      <c r="J21" s="36"/>
      <c r="K21" s="37"/>
      <c r="L21" s="38"/>
      <c r="M21" s="38">
        <f>MAX(27-0.45*D21,0,)</f>
        <v>27</v>
      </c>
      <c r="N21" s="39">
        <f>MAX(30-0.3*G21,0)</f>
        <v>30</v>
      </c>
      <c r="O21" s="38">
        <f>M21-IF(D16&gt;D21,(M21-MAX(0,(27-0.45*D16)))/3,0)</f>
        <v>27</v>
      </c>
      <c r="P21" s="39">
        <f>N21-IF(G16&gt;G21,(N21-MAX(0,(30-0.3*G16)))/3,0)</f>
        <v>30</v>
      </c>
      <c r="Q21" s="47">
        <f>MAX(0,L21*36)</f>
        <v>0</v>
      </c>
    </row>
    <row r="22" spans="2:17" ht="15.75" x14ac:dyDescent="0.25">
      <c r="B22" s="40"/>
      <c r="C22" s="40"/>
      <c r="D22" s="40"/>
      <c r="E22" s="40"/>
      <c r="F22" s="40"/>
      <c r="G22" s="40"/>
      <c r="H22" s="40"/>
      <c r="I22" s="40"/>
      <c r="J22" s="41"/>
      <c r="K22" s="41"/>
      <c r="L22" s="41"/>
      <c r="M22" s="61">
        <f>SUM(M12:N21)</f>
        <v>141</v>
      </c>
      <c r="N22" s="62"/>
      <c r="O22" s="61">
        <f>SUM(M12:N16,O17:P21)</f>
        <v>141</v>
      </c>
      <c r="P22" s="62"/>
      <c r="Q22" s="48">
        <f>SUM(Q17:Q21)</f>
        <v>0</v>
      </c>
    </row>
  </sheetData>
  <sheetProtection selectLockedCells="1"/>
  <mergeCells count="30">
    <mergeCell ref="O12:P12"/>
    <mergeCell ref="M15:N15"/>
    <mergeCell ref="O20:P20"/>
    <mergeCell ref="O19:P19"/>
    <mergeCell ref="O22:P22"/>
    <mergeCell ref="M20:N20"/>
    <mergeCell ref="M19:N19"/>
    <mergeCell ref="M18:N18"/>
    <mergeCell ref="M17:N17"/>
    <mergeCell ref="M9:N11"/>
    <mergeCell ref="B1:C1"/>
    <mergeCell ref="D9:I9"/>
    <mergeCell ref="D10:F10"/>
    <mergeCell ref="G10:I10"/>
    <mergeCell ref="Q9:Q11"/>
    <mergeCell ref="J1:K1"/>
    <mergeCell ref="M22:N22"/>
    <mergeCell ref="B2:C2"/>
    <mergeCell ref="B4:C4"/>
    <mergeCell ref="O13:P13"/>
    <mergeCell ref="M14:N14"/>
    <mergeCell ref="M13:N13"/>
    <mergeCell ref="M12:N12"/>
    <mergeCell ref="O18:P18"/>
    <mergeCell ref="O17:P17"/>
    <mergeCell ref="O15:P15"/>
    <mergeCell ref="O14:P14"/>
    <mergeCell ref="L10:L11"/>
    <mergeCell ref="K10:K11"/>
    <mergeCell ref="O9:P11"/>
  </mergeCells>
  <pageMargins left="0.7" right="0.7" top="0.75" bottom="0.75" header="0.3" footer="0.3"/>
  <pageSetup scale="84" orientation="portrait" r:id="rId1"/>
  <ignoredErrors>
    <ignoredError sqref="M13:M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K8" sqref="K8"/>
    </sheetView>
  </sheetViews>
  <sheetFormatPr defaultRowHeight="15" x14ac:dyDescent="0.25"/>
  <cols>
    <col min="1" max="1" width="2.5" style="51" customWidth="1"/>
    <col min="2" max="3" width="9" style="51"/>
    <col min="4" max="5" width="10" style="51" customWidth="1"/>
    <col min="6" max="6" width="9" style="51" customWidth="1"/>
    <col min="7" max="7" width="5" style="51" customWidth="1"/>
    <col min="8" max="9" width="9" style="51"/>
    <col min="10" max="11" width="10" style="51" customWidth="1"/>
    <col min="12" max="16384" width="9" style="51"/>
  </cols>
  <sheetData>
    <row r="1" spans="2:12" ht="15.75" thickBot="1" x14ac:dyDescent="0.3"/>
    <row r="2" spans="2:12" x14ac:dyDescent="0.25">
      <c r="B2" s="85" t="s">
        <v>32</v>
      </c>
      <c r="C2" s="86"/>
      <c r="D2" s="86"/>
      <c r="E2" s="87"/>
      <c r="F2" s="88"/>
      <c r="G2" s="52"/>
    </row>
    <row r="3" spans="2:12" x14ac:dyDescent="0.25">
      <c r="B3" s="89" t="s">
        <v>33</v>
      </c>
      <c r="C3" s="90"/>
      <c r="D3" s="91"/>
      <c r="E3" s="49"/>
      <c r="F3" s="53" t="s">
        <v>43</v>
      </c>
    </row>
    <row r="4" spans="2:12" x14ac:dyDescent="0.25">
      <c r="B4" s="89" t="s">
        <v>34</v>
      </c>
      <c r="C4" s="90"/>
      <c r="D4" s="91"/>
      <c r="E4" s="50"/>
      <c r="F4" s="54" t="s">
        <v>43</v>
      </c>
    </row>
    <row r="5" spans="2:12" ht="15.75" thickBot="1" x14ac:dyDescent="0.3">
      <c r="B5" s="82" t="s">
        <v>35</v>
      </c>
      <c r="C5" s="83"/>
      <c r="D5" s="84"/>
      <c r="E5" s="55"/>
      <c r="F5" s="56"/>
    </row>
    <row r="6" spans="2:12" ht="15.75" thickBot="1" x14ac:dyDescent="0.3"/>
    <row r="7" spans="2:12" x14ac:dyDescent="0.25">
      <c r="B7" s="85" t="s">
        <v>36</v>
      </c>
      <c r="C7" s="86"/>
      <c r="D7" s="86"/>
      <c r="E7" s="87"/>
      <c r="F7" s="88"/>
      <c r="G7" s="52"/>
      <c r="H7" s="85" t="s">
        <v>36</v>
      </c>
      <c r="I7" s="86"/>
      <c r="J7" s="86"/>
      <c r="K7" s="87"/>
      <c r="L7" s="88"/>
    </row>
    <row r="8" spans="2:12" x14ac:dyDescent="0.25">
      <c r="B8" s="89" t="s">
        <v>37</v>
      </c>
      <c r="C8" s="90"/>
      <c r="D8" s="91"/>
      <c r="E8" s="49"/>
      <c r="F8" s="53" t="s">
        <v>43</v>
      </c>
      <c r="H8" s="89" t="s">
        <v>37</v>
      </c>
      <c r="I8" s="90"/>
      <c r="J8" s="91"/>
      <c r="K8" s="49"/>
      <c r="L8" s="53" t="s">
        <v>43</v>
      </c>
    </row>
    <row r="9" spans="2:12" x14ac:dyDescent="0.25">
      <c r="B9" s="89" t="s">
        <v>38</v>
      </c>
      <c r="C9" s="90"/>
      <c r="D9" s="91"/>
      <c r="E9" s="50"/>
      <c r="F9" s="54" t="s">
        <v>44</v>
      </c>
      <c r="H9" s="89" t="s">
        <v>38</v>
      </c>
      <c r="I9" s="90"/>
      <c r="J9" s="91"/>
      <c r="K9" s="50"/>
      <c r="L9" s="54" t="s">
        <v>44</v>
      </c>
    </row>
    <row r="10" spans="2:12" x14ac:dyDescent="0.25">
      <c r="B10" s="89" t="s">
        <v>39</v>
      </c>
      <c r="C10" s="90"/>
      <c r="D10" s="91"/>
      <c r="E10" s="50"/>
      <c r="F10" s="54" t="s">
        <v>43</v>
      </c>
      <c r="H10" s="89" t="s">
        <v>39</v>
      </c>
      <c r="I10" s="90"/>
      <c r="J10" s="91"/>
      <c r="K10" s="50"/>
      <c r="L10" s="54" t="s">
        <v>43</v>
      </c>
    </row>
    <row r="11" spans="2:12" x14ac:dyDescent="0.25">
      <c r="B11" s="89" t="s">
        <v>40</v>
      </c>
      <c r="C11" s="90"/>
      <c r="D11" s="91"/>
      <c r="E11" s="50"/>
      <c r="F11" s="54" t="s">
        <v>43</v>
      </c>
      <c r="H11" s="89" t="s">
        <v>40</v>
      </c>
      <c r="I11" s="90"/>
      <c r="J11" s="91"/>
      <c r="K11" s="50"/>
      <c r="L11" s="54" t="s">
        <v>43</v>
      </c>
    </row>
    <row r="12" spans="2:12" x14ac:dyDescent="0.25">
      <c r="B12" s="89" t="s">
        <v>41</v>
      </c>
      <c r="C12" s="90"/>
      <c r="D12" s="91"/>
      <c r="E12" s="50"/>
      <c r="F12" s="54" t="s">
        <v>43</v>
      </c>
      <c r="H12" s="89" t="s">
        <v>41</v>
      </c>
      <c r="I12" s="90"/>
      <c r="J12" s="91"/>
      <c r="K12" s="50"/>
      <c r="L12" s="54" t="s">
        <v>43</v>
      </c>
    </row>
    <row r="13" spans="2:12" ht="15.75" thickBot="1" x14ac:dyDescent="0.3">
      <c r="B13" s="82" t="s">
        <v>42</v>
      </c>
      <c r="C13" s="83"/>
      <c r="D13" s="84"/>
      <c r="E13" s="55"/>
      <c r="F13" s="56" t="s">
        <v>44</v>
      </c>
      <c r="H13" s="82" t="s">
        <v>42</v>
      </c>
      <c r="I13" s="83"/>
      <c r="J13" s="84"/>
      <c r="K13" s="55"/>
      <c r="L13" s="56" t="s">
        <v>44</v>
      </c>
    </row>
  </sheetData>
  <mergeCells count="18">
    <mergeCell ref="B2:F2"/>
    <mergeCell ref="B3:D3"/>
    <mergeCell ref="B4:D4"/>
    <mergeCell ref="B5:D5"/>
    <mergeCell ref="B7:F7"/>
    <mergeCell ref="H13:J13"/>
    <mergeCell ref="H7:L7"/>
    <mergeCell ref="B9:D9"/>
    <mergeCell ref="B10:D10"/>
    <mergeCell ref="B11:D11"/>
    <mergeCell ref="B12:D12"/>
    <mergeCell ref="B13:D13"/>
    <mergeCell ref="H8:J8"/>
    <mergeCell ref="H9:J9"/>
    <mergeCell ref="H10:J10"/>
    <mergeCell ref="H11:J11"/>
    <mergeCell ref="H12:J12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Summary</vt:lpstr>
      <vt:lpstr>Aim Information</vt:lpstr>
      <vt:lpstr>DistanceFromVehicleCLtoLBCL</vt:lpstr>
      <vt:lpstr>DistanceToWall762</vt:lpstr>
      <vt:lpstr>LeftInitialAimHeight</vt:lpstr>
      <vt:lpstr>LeftInitialAimHighLow</vt:lpstr>
      <vt:lpstr>LeftLampHeight</vt:lpstr>
      <vt:lpstr>LeftSaeAimAdjustmentForLampHeight</vt:lpstr>
      <vt:lpstr>LeftTargeAimRelativeToLaser</vt:lpstr>
      <vt:lpstr>LeftTargetAimHeight</vt:lpstr>
      <vt:lpstr>OpticalAimType</vt:lpstr>
      <vt:lpstr>Summary!Print_Area</vt:lpstr>
      <vt:lpstr>RightInitialAimHeight</vt:lpstr>
      <vt:lpstr>RightInitialAimHighLow</vt:lpstr>
      <vt:lpstr>RightLampHeight</vt:lpstr>
      <vt:lpstr>RightSaeAimAdjustmentForLampHeight</vt:lpstr>
      <vt:lpstr>RightTargeAimRelativeToLaser</vt:lpstr>
      <vt:lpstr>RightTargetAimHeight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Brumbelow</dc:creator>
  <cp:lastModifiedBy>Drew Brethwaite</cp:lastModifiedBy>
  <cp:lastPrinted>2015-11-06T22:14:08Z</cp:lastPrinted>
  <dcterms:created xsi:type="dcterms:W3CDTF">2015-11-05T17:41:28Z</dcterms:created>
  <dcterms:modified xsi:type="dcterms:W3CDTF">2017-01-13T22:39:46Z</dcterms:modified>
</cp:coreProperties>
</file>