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ose.14\Documents\Farm Management\"/>
    </mc:Choice>
  </mc:AlternateContent>
  <bookViews>
    <workbookView xWindow="0" yWindow="0" windowWidth="24000" windowHeight="9730"/>
  </bookViews>
  <sheets>
    <sheet name="wheat" sheetId="1" r:id="rId1"/>
    <sheet name="machinery costs" sheetId="2" r:id="rId2"/>
    <sheet name="Quick Stats" sheetId="3" r:id="rId3"/>
  </sheets>
  <definedNames>
    <definedName name="_xlnm.Print_Area" localSheetId="0">wheat!$A$1:$N$111</definedName>
  </definedNames>
  <calcPr calcId="152511"/>
</workbook>
</file>

<file path=xl/calcChain.xml><?xml version="1.0" encoding="utf-8"?>
<calcChain xmlns="http://schemas.openxmlformats.org/spreadsheetml/2006/main">
  <c r="I7" i="2" l="1"/>
  <c r="I8" i="2"/>
  <c r="I5" i="2" l="1"/>
  <c r="I9" i="2"/>
  <c r="I10" i="2"/>
  <c r="I4" i="2"/>
  <c r="I3" i="2"/>
  <c r="D14" i="3" l="1"/>
  <c r="P4" i="2" l="1"/>
  <c r="N4" i="2"/>
  <c r="L4" i="2"/>
  <c r="H56" i="1" l="1"/>
  <c r="N62" i="1" s="1"/>
  <c r="G56" i="1"/>
  <c r="M62" i="1" s="1"/>
  <c r="F56" i="1"/>
  <c r="L62" i="1" s="1"/>
  <c r="E56" i="1"/>
  <c r="K62" i="1" s="1"/>
  <c r="N26" i="1"/>
  <c r="M26" i="1"/>
  <c r="L26" i="1"/>
  <c r="K26" i="1"/>
  <c r="H7" i="2"/>
  <c r="H5" i="2"/>
  <c r="H8" i="2"/>
  <c r="H6" i="2"/>
  <c r="I6" i="2" s="1"/>
  <c r="P12" i="2"/>
  <c r="P13" i="2" s="1"/>
  <c r="P14" i="2" s="1"/>
  <c r="N27" i="1" s="1"/>
  <c r="H4" i="2"/>
  <c r="H3" i="2"/>
  <c r="K27" i="1" l="1"/>
  <c r="L27" i="1"/>
  <c r="M27" i="1"/>
  <c r="L56" i="1"/>
  <c r="L68" i="1" s="1"/>
  <c r="M56" i="1"/>
  <c r="M68" i="1" s="1"/>
  <c r="K56" i="1"/>
  <c r="K68" i="1" s="1"/>
  <c r="N56" i="1"/>
  <c r="N68" i="1" s="1"/>
  <c r="H10" i="2"/>
  <c r="L10" i="2" s="1"/>
  <c r="H9" i="2"/>
  <c r="L9" i="2" s="1"/>
  <c r="N6" i="2"/>
  <c r="M6" i="2"/>
  <c r="L6" i="2"/>
  <c r="I6" i="3"/>
  <c r="G6" i="3"/>
  <c r="M10" i="2" l="1"/>
  <c r="N10" i="2"/>
  <c r="L12" i="2"/>
  <c r="M9" i="2"/>
  <c r="N9" i="2"/>
  <c r="I19" i="3"/>
  <c r="G19" i="3"/>
  <c r="I13" i="3"/>
  <c r="G13" i="3"/>
  <c r="D10" i="3"/>
  <c r="D12" i="3"/>
  <c r="D11" i="3"/>
  <c r="D9" i="3"/>
  <c r="D5" i="3"/>
  <c r="I4" i="3"/>
  <c r="G4" i="3"/>
  <c r="I19" i="1"/>
  <c r="H19" i="1"/>
  <c r="I20" i="1"/>
  <c r="H20" i="1"/>
  <c r="I21" i="1"/>
  <c r="H21" i="1"/>
  <c r="N17" i="1"/>
  <c r="N22" i="1"/>
  <c r="N10" i="1"/>
  <c r="N15" i="1" s="1"/>
  <c r="N38" i="1"/>
  <c r="G19" i="1"/>
  <c r="G20" i="1"/>
  <c r="G21" i="1"/>
  <c r="M17" i="1"/>
  <c r="I9" i="3" s="1"/>
  <c r="M22" i="1"/>
  <c r="M10" i="1"/>
  <c r="M39" i="1" s="1"/>
  <c r="M38" i="1"/>
  <c r="F19" i="1"/>
  <c r="F20" i="1"/>
  <c r="F21" i="1"/>
  <c r="L17" i="1"/>
  <c r="G9" i="3" s="1"/>
  <c r="L22" i="1"/>
  <c r="L10" i="1"/>
  <c r="L15" i="1" s="1"/>
  <c r="L38" i="1"/>
  <c r="E19" i="1"/>
  <c r="E20" i="1"/>
  <c r="E21" i="1"/>
  <c r="K17" i="1"/>
  <c r="K22" i="1"/>
  <c r="K10" i="1"/>
  <c r="K39" i="1" s="1"/>
  <c r="K38" i="1"/>
  <c r="I60" i="1"/>
  <c r="I59" i="1"/>
  <c r="N67" i="1"/>
  <c r="H59" i="1"/>
  <c r="H60" i="1"/>
  <c r="G59" i="1"/>
  <c r="G60" i="1"/>
  <c r="M67" i="1"/>
  <c r="F59" i="1"/>
  <c r="F60" i="1"/>
  <c r="L67" i="1"/>
  <c r="K67" i="1"/>
  <c r="E59" i="1"/>
  <c r="E60" i="1"/>
  <c r="N12" i="2" l="1"/>
  <c r="M12" i="2"/>
  <c r="M13" i="2" s="1"/>
  <c r="N59" i="1"/>
  <c r="N60" i="1"/>
  <c r="M21" i="1"/>
  <c r="I12" i="3" s="1"/>
  <c r="M19" i="1"/>
  <c r="I10" i="3" s="1"/>
  <c r="L20" i="1"/>
  <c r="G10" i="3" s="1"/>
  <c r="L59" i="1"/>
  <c r="L64" i="1" s="1"/>
  <c r="N21" i="1"/>
  <c r="K19" i="1"/>
  <c r="L39" i="1"/>
  <c r="G17" i="3" s="1"/>
  <c r="K15" i="1"/>
  <c r="G5" i="3"/>
  <c r="N20" i="1"/>
  <c r="I5" i="3"/>
  <c r="N19" i="1"/>
  <c r="L19" i="1"/>
  <c r="L60" i="1"/>
  <c r="K60" i="1"/>
  <c r="L21" i="1"/>
  <c r="G12" i="3" s="1"/>
  <c r="M60" i="1"/>
  <c r="K21" i="1"/>
  <c r="K20" i="1"/>
  <c r="M59" i="1"/>
  <c r="M64" i="1" s="1"/>
  <c r="K59" i="1"/>
  <c r="M20" i="1"/>
  <c r="M15" i="1"/>
  <c r="N39" i="1"/>
  <c r="I17" i="3"/>
  <c r="I11" i="3"/>
  <c r="N64" i="1" l="1"/>
  <c r="K64" i="1"/>
  <c r="N40" i="1"/>
  <c r="M40" i="1"/>
  <c r="L40" i="1"/>
  <c r="K40" i="1"/>
  <c r="N28" i="1"/>
  <c r="N33" i="1" s="1"/>
  <c r="M28" i="1"/>
  <c r="M33" i="1" s="1"/>
  <c r="L28" i="1"/>
  <c r="L33" i="1" s="1"/>
  <c r="K28" i="1"/>
  <c r="K33" i="1" s="1"/>
  <c r="G11" i="3"/>
  <c r="N65" i="1"/>
  <c r="N73" i="1" s="1"/>
  <c r="G14" i="3"/>
  <c r="I14" i="3"/>
  <c r="K65" i="1"/>
  <c r="K73" i="1" s="1"/>
  <c r="N70" i="1" l="1"/>
  <c r="N71" i="1" s="1"/>
  <c r="L65" i="1"/>
  <c r="L73" i="1" s="1"/>
  <c r="M65" i="1"/>
  <c r="M73" i="1" s="1"/>
  <c r="L35" i="1"/>
  <c r="M35" i="1"/>
  <c r="K35" i="1"/>
  <c r="N35" i="1"/>
  <c r="N74" i="1" l="1"/>
  <c r="N72" i="1" s="1"/>
  <c r="L70" i="1"/>
  <c r="L71" i="1" s="1"/>
  <c r="K36" i="1"/>
  <c r="K48" i="1"/>
  <c r="K49" i="1"/>
  <c r="M48" i="1"/>
  <c r="I23" i="3" s="1"/>
  <c r="M49" i="1"/>
  <c r="L36" i="1"/>
  <c r="G15" i="3" s="1"/>
  <c r="L49" i="1"/>
  <c r="L48" i="1"/>
  <c r="G23" i="3" s="1"/>
  <c r="N48" i="1"/>
  <c r="N49" i="1"/>
  <c r="M70" i="1"/>
  <c r="M71" i="1" s="1"/>
  <c r="K70" i="1"/>
  <c r="K71" i="1" s="1"/>
  <c r="N36" i="1"/>
  <c r="M36" i="1"/>
  <c r="I15" i="3" s="1"/>
  <c r="K44" i="1"/>
  <c r="K46" i="1" s="1"/>
  <c r="N44" i="1"/>
  <c r="N46" i="1" s="1"/>
  <c r="K74" i="1" l="1"/>
  <c r="K72" i="1" s="1"/>
  <c r="L74" i="1"/>
  <c r="L72" i="1" s="1"/>
  <c r="M74" i="1"/>
  <c r="M72" i="1" s="1"/>
  <c r="N53" i="1"/>
  <c r="N50" i="1"/>
  <c r="N51" i="1"/>
  <c r="N52" i="1"/>
  <c r="K50" i="1"/>
  <c r="K53" i="1"/>
  <c r="K52" i="1"/>
  <c r="K51" i="1"/>
  <c r="I18" i="3"/>
  <c r="M44" i="1"/>
  <c r="G18" i="3"/>
  <c r="L44" i="1"/>
  <c r="K47" i="1"/>
  <c r="N47" i="1"/>
  <c r="L47" i="1" l="1"/>
  <c r="G20" i="3" s="1"/>
  <c r="L46" i="1"/>
  <c r="M47" i="1"/>
  <c r="I20" i="3" s="1"/>
  <c r="M46" i="1"/>
  <c r="M53" i="1" l="1"/>
  <c r="M52" i="1"/>
  <c r="M50" i="1"/>
  <c r="M51" i="1"/>
  <c r="L52" i="1"/>
  <c r="L51" i="1"/>
  <c r="L53" i="1"/>
  <c r="L50" i="1"/>
  <c r="I24" i="3"/>
  <c r="G24" i="3"/>
  <c r="G22" i="3" l="1"/>
  <c r="I22" i="3"/>
</calcChain>
</file>

<file path=xl/sharedStrings.xml><?xml version="1.0" encoding="utf-8"?>
<sst xmlns="http://schemas.openxmlformats.org/spreadsheetml/2006/main" count="201" uniqueCount="174">
  <si>
    <t>Grain and Straw Harvested</t>
  </si>
  <si>
    <t>ITEM</t>
  </si>
  <si>
    <t>EXPLANATION</t>
  </si>
  <si>
    <t>PRICE PER</t>
  </si>
  <si>
    <t>YIELD (bu/A)</t>
  </si>
  <si>
    <t xml:space="preserve">YOUR </t>
  </si>
  <si>
    <t>UNIT</t>
  </si>
  <si>
    <t>BUDGET</t>
  </si>
  <si>
    <t>RECEIPTS</t>
  </si>
  <si>
    <t>/bu</t>
  </si>
  <si>
    <t>VARIABLE  COSTS</t>
  </si>
  <si>
    <t>Seed</t>
  </si>
  <si>
    <t>/lb</t>
  </si>
  <si>
    <t>N (lbs.)</t>
  </si>
  <si>
    <t>Lime(ton)</t>
  </si>
  <si>
    <t>/ton</t>
  </si>
  <si>
    <t>mo.</t>
  </si>
  <si>
    <t>TOTAL VARIABLE COSTS</t>
  </si>
  <si>
    <t>-Per Acre</t>
  </si>
  <si>
    <t>-Per Bushel</t>
  </si>
  <si>
    <t>FIXED COSTS</t>
  </si>
  <si>
    <t>hours</t>
  </si>
  <si>
    <t>/hr</t>
  </si>
  <si>
    <t>of gross revenue</t>
  </si>
  <si>
    <t>TOTAL FIXED COSTS</t>
  </si>
  <si>
    <t>TOTAL COSTS  (Grain Only)</t>
  </si>
  <si>
    <t>RETURN ABOVE TOTAL COSTS</t>
  </si>
  <si>
    <t>RECEIPTS (Straw Only)</t>
  </si>
  <si>
    <t>VARIABLE COSTS (Straw Only)</t>
  </si>
  <si>
    <t>FIXED COSTS (Straw Only)</t>
  </si>
  <si>
    <t>/hour</t>
  </si>
  <si>
    <t>RETURN ABOVE VARIABLE COSTS (Straw Only)</t>
  </si>
  <si>
    <t>RETURN ABOVE TOTAL COSTS (Straw Only)</t>
  </si>
  <si>
    <t xml:space="preserve">Part or all of labor may be a variable cost if paid labor varies with acres farmed. </t>
  </si>
  <si>
    <t xml:space="preserve">It's a fixed cost if labor costs do not change with acres farmed. </t>
  </si>
  <si>
    <r>
      <t>P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(lbs)</t>
    </r>
  </si>
  <si>
    <r>
      <t>K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O(lbs)</t>
    </r>
  </si>
  <si>
    <t>Total Wheat Receipts</t>
  </si>
  <si>
    <t>seeds</t>
  </si>
  <si>
    <t>/1000</t>
  </si>
  <si>
    <t>Fertilizer amounts and costs listed are amounts in addition to fertilizer amounts listed for wheat.</t>
  </si>
  <si>
    <t>Machinery Cost</t>
  </si>
  <si>
    <t>Acres per Year</t>
  </si>
  <si>
    <t xml:space="preserve">TOTAL COSTS (Straw Only)- Per Acre </t>
  </si>
  <si>
    <t>TOTAL VARIABLE COSTS- Per Acre</t>
  </si>
  <si>
    <t>YOUR</t>
  </si>
  <si>
    <t>PROD.</t>
  </si>
  <si>
    <t>NUMBERS</t>
  </si>
  <si>
    <t xml:space="preserve">Values highlighted in gold may be changed to assist in computing "Your Budget" Column using macros embeded within  </t>
  </si>
  <si>
    <t>the spreadsheet.</t>
  </si>
  <si>
    <t>Values highlighted in light blue are cells embedded with macros and will be calculted for the user based on data entered.</t>
  </si>
  <si>
    <t>These cells may be input manually, but macros will be overwritten!</t>
  </si>
  <si>
    <t>Values highlighted in gray are stand alone cells that require direct input from the user.</t>
  </si>
  <si>
    <t>Assumes UAN(28-0-0):</t>
  </si>
  <si>
    <t>/ton     MAP(11-52-0):</t>
  </si>
  <si>
    <t>/ton     Potash(0-0-60):</t>
  </si>
  <si>
    <t>Updated:</t>
  </si>
  <si>
    <t>RETURN TO LAND</t>
  </si>
  <si>
    <t xml:space="preserve">and 20 CEC. Fertilizer prices vary over time and by area.  </t>
  </si>
  <si>
    <t>Item</t>
  </si>
  <si>
    <t>Input</t>
  </si>
  <si>
    <t>Yield in bushels/acre</t>
  </si>
  <si>
    <t>Receipts</t>
  </si>
  <si>
    <t>/bushel</t>
  </si>
  <si>
    <t>Variable Costs</t>
  </si>
  <si>
    <t>Seed Cost</t>
  </si>
  <si>
    <t>/1000 seeds</t>
  </si>
  <si>
    <t>Chemicals</t>
  </si>
  <si>
    <t>Fixed Costs</t>
  </si>
  <si>
    <t>Land Rent</t>
  </si>
  <si>
    <t xml:space="preserve">Fuel/Diesel </t>
  </si>
  <si>
    <t>/gallon</t>
  </si>
  <si>
    <t>Returns</t>
  </si>
  <si>
    <t>Return to Land</t>
  </si>
  <si>
    <t>Wheat Price</t>
  </si>
  <si>
    <t>N (UAN)</t>
  </si>
  <si>
    <t>Herbicide</t>
  </si>
  <si>
    <t>Insecticide</t>
  </si>
  <si>
    <t>Fungicide</t>
  </si>
  <si>
    <r>
      <t>P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0</t>
    </r>
    <r>
      <rPr>
        <vertAlign val="subscript"/>
        <sz val="16"/>
        <rFont val="Arial"/>
        <family val="2"/>
      </rPr>
      <t xml:space="preserve">5   </t>
    </r>
    <r>
      <rPr>
        <sz val="16"/>
        <rFont val="Arial"/>
        <family val="2"/>
      </rPr>
      <t>(MAP)</t>
    </r>
  </si>
  <si>
    <r>
      <t>K</t>
    </r>
    <r>
      <rPr>
        <vertAlign val="subscript"/>
        <sz val="16"/>
        <rFont val="Arial"/>
        <family val="2"/>
      </rPr>
      <t>2</t>
    </r>
    <r>
      <rPr>
        <sz val="16"/>
        <rFont val="Arial"/>
        <family val="2"/>
      </rPr>
      <t>0   (Potash)</t>
    </r>
  </si>
  <si>
    <t>miles</t>
  </si>
  <si>
    <t>Land charges vary throughout the state, check your local rates.</t>
  </si>
  <si>
    <t>Grain Cart</t>
  </si>
  <si>
    <t>310 HP Tractor</t>
  </si>
  <si>
    <t>Labor and Management</t>
  </si>
  <si>
    <t>Reflects 2000 acres, Conservation Tillage Wheat/Corn/No-Till RR Soybeans</t>
  </si>
  <si>
    <t>Grower or Market Premium</t>
  </si>
  <si>
    <t>Return to Total Costs</t>
  </si>
  <si>
    <t xml:space="preserve">Prepared by: Barry Ward, Leader, Production Business Management; Laura Lindsey, Extension Soybean and Small Grain Specialist, </t>
  </si>
  <si>
    <t>Mark Loux, Extension Specialist - Weed Management in Field Crops</t>
  </si>
  <si>
    <t>60 ft. Field Cultivator</t>
  </si>
  <si>
    <t>360 HP Tractor</t>
  </si>
  <si>
    <t>Crop Insurance Indemnity</t>
  </si>
  <si>
    <t>Breakeven Cost / Bu</t>
  </si>
  <si>
    <t xml:space="preserve">Assumes only maintenance application of fertilizer needed, soil test values of 25 PPM P/A and 125 PPM K/A, </t>
  </si>
  <si>
    <r>
      <t>ARC/PLC Payment</t>
    </r>
    <r>
      <rPr>
        <vertAlign val="superscript"/>
        <sz val="10"/>
        <rFont val="Arial"/>
        <family val="2"/>
      </rPr>
      <t>2</t>
    </r>
  </si>
  <si>
    <t>RETURN ABOVE VARIABLE AND LAND COSTS</t>
  </si>
  <si>
    <t>RETURN TO LABOR AND MANAGEMENT</t>
  </si>
  <si>
    <t>RETURN TO LAND, LABOR AND MANAGEMENT</t>
  </si>
  <si>
    <r>
      <t>Management Charge</t>
    </r>
    <r>
      <rPr>
        <vertAlign val="superscript"/>
        <sz val="10"/>
        <rFont val="Arial"/>
        <family val="2"/>
      </rPr>
      <t>10</t>
    </r>
  </si>
  <si>
    <t>Management Charge is calculated as 5% of total receipts.</t>
  </si>
  <si>
    <r>
      <t>RETURN TO LABOR AND MANAGEMENT (Straw Only)</t>
    </r>
    <r>
      <rPr>
        <b/>
        <vertAlign val="superscript"/>
        <sz val="10"/>
        <rFont val="Arial"/>
        <family val="2"/>
      </rPr>
      <t>13</t>
    </r>
  </si>
  <si>
    <t>Return Above Variable Costs equals total receipts minus total variable costs.</t>
  </si>
  <si>
    <t>Return Above Variable and Land Costs equals total receipts minus total variable and land costs.</t>
  </si>
  <si>
    <t>Return Above Total Costs equals total receipts minus total costs.</t>
  </si>
  <si>
    <t>Return to Land equals total receipts minus total costs except land costs.</t>
  </si>
  <si>
    <t>Return to Labor and Management equals total receipts minus total expenses except operator labor and management cost.</t>
  </si>
  <si>
    <t>Return to Variable Costs</t>
  </si>
  <si>
    <t>ARC/PLC</t>
  </si>
  <si>
    <t xml:space="preserve">Based on use of Spring application of 0.6 oz of Harmony Extra SG TotalSol, 1 pint of 2,4-D (4 lb/gal) </t>
  </si>
  <si>
    <t>and (non-ionic surfactant) NIS</t>
  </si>
  <si>
    <t>Average based on "Ohio Cropland Values and Cash Rents" factsheet found at: http://ohioline.osu.edu/</t>
  </si>
  <si>
    <t xml:space="preserve">Machinery cost estimates, fuel estimates and cost calculations based on information from industry sources and </t>
  </si>
  <si>
    <t>the "Farm Machinery Cost Estimates". See the reference online at:   http://wlazarus.cfans.umn.edu/william-f-lazarus-farm-machinery-management</t>
  </si>
  <si>
    <t>WHEAT PRODUCTION BUDGET Conservation Till- 2018</t>
  </si>
  <si>
    <t>WHEAT SELECTED BUDGET STATS - 2018</t>
  </si>
  <si>
    <r>
      <t>Crop Insurance</t>
    </r>
    <r>
      <rPr>
        <vertAlign val="superscript"/>
        <sz val="10"/>
        <rFont val="Arial"/>
        <family val="2"/>
      </rPr>
      <t>8</t>
    </r>
  </si>
  <si>
    <r>
      <t>Hired Custom Work</t>
    </r>
    <r>
      <rPr>
        <vertAlign val="superscript"/>
        <sz val="10"/>
        <rFont val="Arial"/>
        <family val="2"/>
      </rPr>
      <t>10</t>
    </r>
  </si>
  <si>
    <r>
      <t>Management Charge</t>
    </r>
    <r>
      <rPr>
        <vertAlign val="superscript"/>
        <sz val="10"/>
        <rFont val="Arial"/>
        <family val="2"/>
      </rPr>
      <t>14</t>
    </r>
  </si>
  <si>
    <r>
      <t>RETURN ABOVE VARIABLE COSTS</t>
    </r>
    <r>
      <rPr>
        <b/>
        <vertAlign val="superscript"/>
        <sz val="10"/>
        <rFont val="Arial"/>
        <family val="2"/>
      </rPr>
      <t>18</t>
    </r>
  </si>
  <si>
    <t>Machinery and Equipment Costs</t>
  </si>
  <si>
    <t>Times used</t>
  </si>
  <si>
    <t>Acre/Hr</t>
  </si>
  <si>
    <t>Hrs/Yr.</t>
  </si>
  <si>
    <t>Hrs/Acre</t>
  </si>
  <si>
    <t>Dep/Hr.</t>
  </si>
  <si>
    <t>Overhead/ Hr.</t>
  </si>
  <si>
    <t>Dep/ Acre</t>
  </si>
  <si>
    <t>Overhead/ Acre</t>
  </si>
  <si>
    <t>Repairs/ Acre</t>
  </si>
  <si>
    <t>Repairs &amp; Maint /Hr.</t>
  </si>
  <si>
    <t>Fuel/ Acre</t>
  </si>
  <si>
    <t>Boom Sprayer,Self Prop.</t>
  </si>
  <si>
    <t>Combine 375 HP</t>
  </si>
  <si>
    <t>Totals/ A</t>
  </si>
  <si>
    <t>Gallons</t>
  </si>
  <si>
    <t>Total Dep &amp; Overhead/ A</t>
  </si>
  <si>
    <t>Fuel Cost/ A</t>
  </si>
  <si>
    <t>F&amp;L Cost/ A</t>
  </si>
  <si>
    <t>Diesel - On Farm/ Gal</t>
  </si>
  <si>
    <t>Air Seeder Drill w/Cart 52 Ft</t>
  </si>
  <si>
    <t>Combine Flex Platform 30'</t>
  </si>
  <si>
    <t>/per bushel</t>
  </si>
  <si>
    <t>Tons Straw / Acre</t>
  </si>
  <si>
    <t>Small Squares / Acre</t>
  </si>
  <si>
    <t>/bale</t>
  </si>
  <si>
    <t>WHEAT STRAW</t>
  </si>
  <si>
    <r>
      <t>Wheat (Grain Only)</t>
    </r>
    <r>
      <rPr>
        <vertAlign val="superscript"/>
        <sz val="10"/>
        <rFont val="Arial"/>
        <family val="2"/>
      </rPr>
      <t>1</t>
    </r>
  </si>
  <si>
    <r>
      <t>Fertilizer</t>
    </r>
    <r>
      <rPr>
        <vertAlign val="superscript"/>
        <sz val="10"/>
        <rFont val="Arial"/>
        <family val="2"/>
      </rPr>
      <t>3</t>
    </r>
  </si>
  <si>
    <r>
      <t>Chemicals</t>
    </r>
    <r>
      <rPr>
        <vertAlign val="superscript"/>
        <sz val="10"/>
        <rFont val="Arial"/>
        <family val="2"/>
      </rPr>
      <t>4</t>
    </r>
  </si>
  <si>
    <r>
      <t>Fuel, Oil, Grease</t>
    </r>
    <r>
      <rPr>
        <vertAlign val="superscript"/>
        <sz val="10"/>
        <rFont val="Arial"/>
        <family val="2"/>
      </rPr>
      <t>6</t>
    </r>
  </si>
  <si>
    <r>
      <t>Repairs</t>
    </r>
    <r>
      <rPr>
        <vertAlign val="superscript"/>
        <sz val="10"/>
        <rFont val="Arial"/>
        <family val="2"/>
      </rPr>
      <t>7</t>
    </r>
  </si>
  <si>
    <r>
      <t>Miscellaneous</t>
    </r>
    <r>
      <rPr>
        <vertAlign val="superscript"/>
        <sz val="10"/>
        <rFont val="Arial"/>
        <family val="2"/>
      </rPr>
      <t>9</t>
    </r>
  </si>
  <si>
    <r>
      <t>Hired Labor</t>
    </r>
    <r>
      <rPr>
        <vertAlign val="superscript"/>
        <sz val="10"/>
        <rFont val="Arial"/>
        <family val="2"/>
      </rPr>
      <t>11</t>
    </r>
  </si>
  <si>
    <r>
      <t>Int. on Oper. Cap.</t>
    </r>
    <r>
      <rPr>
        <vertAlign val="superscript"/>
        <sz val="10"/>
        <rFont val="Arial"/>
        <family val="2"/>
      </rPr>
      <t>12</t>
    </r>
  </si>
  <si>
    <r>
      <t>Labor Charge</t>
    </r>
    <r>
      <rPr>
        <vertAlign val="superscript"/>
        <sz val="10"/>
        <rFont val="Arial"/>
        <family val="2"/>
      </rPr>
      <t>13</t>
    </r>
  </si>
  <si>
    <r>
      <t>Mach. And Equip. Charge</t>
    </r>
    <r>
      <rPr>
        <vertAlign val="superscript"/>
        <sz val="10"/>
        <rFont val="Arial"/>
        <family val="2"/>
      </rPr>
      <t>15</t>
    </r>
  </si>
  <si>
    <r>
      <t>Land Charge</t>
    </r>
    <r>
      <rPr>
        <vertAlign val="superscript"/>
        <sz val="10"/>
        <rFont val="Arial"/>
        <family val="2"/>
      </rPr>
      <t>16</t>
    </r>
  </si>
  <si>
    <r>
      <t>Miscellaneous</t>
    </r>
    <r>
      <rPr>
        <vertAlign val="superscript"/>
        <sz val="10"/>
        <rFont val="Arial"/>
        <family val="2"/>
      </rPr>
      <t>17</t>
    </r>
  </si>
  <si>
    <r>
      <t>Labor Charge</t>
    </r>
    <r>
      <rPr>
        <vertAlign val="superscript"/>
        <sz val="10"/>
        <rFont val="Arial"/>
        <family val="2"/>
      </rPr>
      <t>9</t>
    </r>
  </si>
  <si>
    <t>Price is based on current CME September Futures contract price less 0.20 basis</t>
  </si>
  <si>
    <t>Assumes an ARC-CO Program Choice, 40/40/20 Corn/Soybean/Wheat Program Acres, payment on 85% of program acres.</t>
  </si>
  <si>
    <t>See 'machinery costs' tab for specific calculations.  Lubrication costs are assumed to be 10% of fuel costs</t>
  </si>
  <si>
    <t>See 'machinery costs' tab for specific calculations.</t>
  </si>
  <si>
    <r>
      <t>Hauling</t>
    </r>
    <r>
      <rPr>
        <vertAlign val="superscript"/>
        <sz val="10"/>
        <rFont val="Arial"/>
        <family val="2"/>
      </rPr>
      <t>5</t>
    </r>
  </si>
  <si>
    <t>Hauling based on Ohio Farm Custom Rates charge per bushel - Farm to Market</t>
  </si>
  <si>
    <t>Crop Insurance: Revenue Protection (with Trend Adjusted Yield Endorsement), Basic (without SCO), 75% coverage level.</t>
  </si>
  <si>
    <t xml:space="preserve">Includes marketing, farm insurance, dues and professional fees, supplies, utilities, soil tests, small tools, </t>
  </si>
  <si>
    <t>software/hardware, business use of vehicle, transport of supplies and equipment, etc…</t>
  </si>
  <si>
    <t>Interest on all variable costs, except hauling and crop insurance</t>
  </si>
  <si>
    <t>Return to Land, Labor and Management equals total receipts minus total expenses except operator labor and management and land costs.</t>
  </si>
  <si>
    <t xml:space="preserve">Includes hired custom operations for grain: dry bulk fertilizer application and liquid fertilizer application </t>
  </si>
  <si>
    <t>for straw: raking per acre and bale, load, haul and store per bale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</si>
</sst>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.00"/>
    <numFmt numFmtId="166" formatCode="&quot;$&quot;#,##0"/>
    <numFmt numFmtId="167" formatCode="_(* #,##0_);_(* \(#,##0\);_(* &quot;-&quot;??_);_(@_)"/>
    <numFmt numFmtId="168" formatCode="0.0000"/>
    <numFmt numFmtId="169" formatCode="#,##0.000"/>
    <numFmt numFmtId="170" formatCode="0.000"/>
    <numFmt numFmtId="171" formatCode="&quot;$&quot;#,##0.000"/>
  </numFmts>
  <fonts count="18" x14ac:knownFonts="1">
    <font>
      <sz val="10"/>
      <name val="Arial"/>
    </font>
    <font>
      <sz val="10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0"/>
      <name val="Arial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2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16"/>
      <name val="Arial"/>
      <family val="2"/>
    </font>
    <font>
      <vertAlign val="subscript"/>
      <sz val="16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/>
    <xf numFmtId="0" fontId="3" fillId="0" borderId="2" xfId="0" applyFont="1" applyBorder="1"/>
    <xf numFmtId="1" fontId="0" fillId="0" borderId="0" xfId="0" applyNumberFormat="1"/>
    <xf numFmtId="0" fontId="3" fillId="0" borderId="0" xfId="0" quotePrefix="1" applyFont="1"/>
    <xf numFmtId="0" fontId="0" fillId="0" borderId="0" xfId="0" applyBorder="1"/>
    <xf numFmtId="0" fontId="0" fillId="0" borderId="3" xfId="0" applyBorder="1"/>
    <xf numFmtId="0" fontId="4" fillId="0" borderId="0" xfId="0" applyFont="1"/>
    <xf numFmtId="0" fontId="6" fillId="0" borderId="0" xfId="0" applyFont="1"/>
    <xf numFmtId="2" fontId="6" fillId="0" borderId="0" xfId="0" applyNumberFormat="1" applyFont="1"/>
    <xf numFmtId="0" fontId="6" fillId="0" borderId="0" xfId="0" applyFont="1" applyAlignment="1">
      <alignment horizontal="center"/>
    </xf>
    <xf numFmtId="9" fontId="6" fillId="0" borderId="0" xfId="3" applyFont="1" applyAlignment="1">
      <alignment horizontal="right"/>
    </xf>
    <xf numFmtId="167" fontId="6" fillId="0" borderId="0" xfId="1" applyNumberFormat="1" applyFont="1"/>
    <xf numFmtId="2" fontId="3" fillId="0" borderId="0" xfId="0" applyNumberFormat="1" applyFont="1"/>
    <xf numFmtId="166" fontId="3" fillId="0" borderId="0" xfId="0" applyNumberFormat="1" applyFont="1" applyAlignment="1">
      <alignment horizontal="right"/>
    </xf>
    <xf numFmtId="7" fontId="3" fillId="0" borderId="0" xfId="2" applyNumberFormat="1" applyFont="1"/>
    <xf numFmtId="167" fontId="6" fillId="0" borderId="0" xfId="0" applyNumberFormat="1" applyFont="1" applyAlignment="1">
      <alignment horizontal="right"/>
    </xf>
    <xf numFmtId="0" fontId="6" fillId="0" borderId="0" xfId="0" applyFont="1" applyBorder="1"/>
    <xf numFmtId="0" fontId="6" fillId="0" borderId="0" xfId="0" quotePrefix="1" applyFont="1" applyFill="1" applyBorder="1" applyAlignment="1">
      <alignment horizontal="left"/>
    </xf>
    <xf numFmtId="0" fontId="6" fillId="0" borderId="0" xfId="0" applyFont="1" applyFill="1" applyBorder="1"/>
    <xf numFmtId="2" fontId="6" fillId="0" borderId="0" xfId="0" applyNumberFormat="1" applyFont="1" applyFill="1" applyBorder="1"/>
    <xf numFmtId="2" fontId="6" fillId="0" borderId="0" xfId="0" applyNumberFormat="1" applyFont="1" applyBorder="1"/>
    <xf numFmtId="2" fontId="0" fillId="0" borderId="0" xfId="0" applyNumberFormat="1" applyBorder="1"/>
    <xf numFmtId="165" fontId="6" fillId="0" borderId="0" xfId="0" applyNumberFormat="1" applyFont="1"/>
    <xf numFmtId="0" fontId="7" fillId="0" borderId="0" xfId="0" applyFont="1"/>
    <xf numFmtId="0" fontId="8" fillId="0" borderId="0" xfId="0" applyFont="1"/>
    <xf numFmtId="2" fontId="8" fillId="0" borderId="0" xfId="0" applyNumberFormat="1" applyFont="1"/>
    <xf numFmtId="3" fontId="0" fillId="0" borderId="0" xfId="0" applyNumberFormat="1"/>
    <xf numFmtId="167" fontId="8" fillId="0" borderId="0" xfId="1" applyNumberFormat="1" applyFont="1"/>
    <xf numFmtId="164" fontId="0" fillId="0" borderId="0" xfId="0" applyNumberFormat="1"/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9" fontId="8" fillId="0" borderId="0" xfId="3" applyFont="1"/>
    <xf numFmtId="0" fontId="10" fillId="0" borderId="0" xfId="0" applyFont="1"/>
    <xf numFmtId="167" fontId="10" fillId="0" borderId="0" xfId="1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9" fontId="10" fillId="0" borderId="0" xfId="3" applyFont="1" applyAlignment="1">
      <alignment horizontal="right"/>
    </xf>
    <xf numFmtId="9" fontId="8" fillId="0" borderId="0" xfId="3" applyFont="1" applyAlignment="1">
      <alignment horizontal="right"/>
    </xf>
    <xf numFmtId="2" fontId="10" fillId="0" borderId="0" xfId="0" applyNumberFormat="1" applyFont="1"/>
    <xf numFmtId="167" fontId="10" fillId="0" borderId="0" xfId="0" applyNumberFormat="1" applyFont="1" applyAlignment="1">
      <alignment horizontal="right"/>
    </xf>
    <xf numFmtId="4" fontId="0" fillId="0" borderId="0" xfId="0" applyNumberFormat="1"/>
    <xf numFmtId="4" fontId="6" fillId="0" borderId="0" xfId="0" applyNumberFormat="1" applyFont="1"/>
    <xf numFmtId="4" fontId="0" fillId="0" borderId="2" xfId="0" applyNumberFormat="1" applyBorder="1"/>
    <xf numFmtId="0" fontId="8" fillId="3" borderId="0" xfId="0" applyFont="1" applyFill="1"/>
    <xf numFmtId="0" fontId="8" fillId="2" borderId="0" xfId="0" applyFont="1" applyFill="1"/>
    <xf numFmtId="0" fontId="8" fillId="0" borderId="0" xfId="0" applyFont="1" applyFill="1"/>
    <xf numFmtId="0" fontId="8" fillId="4" borderId="0" xfId="0" applyFont="1" applyFill="1"/>
    <xf numFmtId="0" fontId="11" fillId="3" borderId="2" xfId="0" applyFont="1" applyFill="1" applyBorder="1" applyAlignment="1">
      <alignment horizontal="center"/>
    </xf>
    <xf numFmtId="165" fontId="11" fillId="3" borderId="0" xfId="0" applyNumberFormat="1" applyFont="1" applyFill="1"/>
    <xf numFmtId="4" fontId="3" fillId="2" borderId="0" xfId="0" applyNumberFormat="1" applyFont="1" applyFill="1"/>
    <xf numFmtId="4" fontId="3" fillId="0" borderId="0" xfId="0" applyNumberFormat="1" applyFont="1"/>
    <xf numFmtId="4" fontId="3" fillId="4" borderId="0" xfId="0" applyNumberFormat="1" applyFont="1" applyFill="1"/>
    <xf numFmtId="3" fontId="11" fillId="3" borderId="0" xfId="0" applyNumberFormat="1" applyFont="1" applyFill="1"/>
    <xf numFmtId="168" fontId="11" fillId="3" borderId="0" xfId="0" applyNumberFormat="1" applyFont="1" applyFill="1"/>
    <xf numFmtId="0" fontId="11" fillId="0" borderId="0" xfId="0" applyFont="1"/>
    <xf numFmtId="164" fontId="11" fillId="3" borderId="0" xfId="0" applyNumberFormat="1" applyFont="1" applyFill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2" fontId="11" fillId="3" borderId="0" xfId="0" applyNumberFormat="1" applyFont="1" applyFill="1"/>
    <xf numFmtId="9" fontId="11" fillId="3" borderId="0" xfId="3" applyFont="1" applyFill="1"/>
    <xf numFmtId="0" fontId="8" fillId="3" borderId="0" xfId="0" applyFont="1" applyFill="1" applyAlignment="1">
      <alignment horizontal="center"/>
    </xf>
    <xf numFmtId="166" fontId="8" fillId="3" borderId="0" xfId="0" applyNumberFormat="1" applyFont="1" applyFill="1" applyAlignment="1">
      <alignment horizontal="center"/>
    </xf>
    <xf numFmtId="0" fontId="8" fillId="3" borderId="2" xfId="0" applyFont="1" applyFill="1" applyBorder="1"/>
    <xf numFmtId="0" fontId="8" fillId="3" borderId="2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8" fillId="0" borderId="0" xfId="0" quotePrefix="1" applyFont="1"/>
    <xf numFmtId="1" fontId="8" fillId="3" borderId="0" xfId="0" applyNumberFormat="1" applyFont="1" applyFill="1"/>
    <xf numFmtId="2" fontId="8" fillId="0" borderId="0" xfId="0" quotePrefix="1" applyNumberFormat="1" applyFont="1"/>
    <xf numFmtId="169" fontId="11" fillId="3" borderId="0" xfId="0" applyNumberFormat="1" applyFont="1" applyFill="1"/>
    <xf numFmtId="4" fontId="3" fillId="2" borderId="0" xfId="0" applyNumberFormat="1" applyFont="1" applyFill="1" applyBorder="1"/>
    <xf numFmtId="4" fontId="0" fillId="0" borderId="0" xfId="0" applyNumberFormat="1" applyBorder="1"/>
    <xf numFmtId="0" fontId="8" fillId="0" borderId="1" xfId="0" applyFont="1" applyBorder="1" applyAlignment="1">
      <alignment horizontal="center" wrapText="1"/>
    </xf>
    <xf numFmtId="0" fontId="15" fillId="0" borderId="0" xfId="0" applyFont="1"/>
    <xf numFmtId="0" fontId="15" fillId="5" borderId="4" xfId="0" applyFont="1" applyFill="1" applyBorder="1"/>
    <xf numFmtId="0" fontId="14" fillId="5" borderId="1" xfId="0" applyFont="1" applyFill="1" applyBorder="1"/>
    <xf numFmtId="0" fontId="15" fillId="0" borderId="1" xfId="0" applyFont="1" applyFill="1" applyBorder="1"/>
    <xf numFmtId="165" fontId="14" fillId="0" borderId="0" xfId="0" applyNumberFormat="1" applyFont="1" applyFill="1" applyBorder="1"/>
    <xf numFmtId="165" fontId="14" fillId="0" borderId="0" xfId="0" applyNumberFormat="1" applyFont="1"/>
    <xf numFmtId="0" fontId="15" fillId="5" borderId="1" xfId="0" applyFont="1" applyFill="1" applyBorder="1"/>
    <xf numFmtId="165" fontId="14" fillId="0" borderId="1" xfId="0" applyNumberFormat="1" applyFont="1" applyFill="1" applyBorder="1"/>
    <xf numFmtId="0" fontId="14" fillId="6" borderId="5" xfId="0" applyFont="1" applyFill="1" applyBorder="1"/>
    <xf numFmtId="0" fontId="15" fillId="6" borderId="4" xfId="0" applyFont="1" applyFill="1" applyBorder="1"/>
    <xf numFmtId="0" fontId="15" fillId="7" borderId="2" xfId="0" applyFont="1" applyFill="1" applyBorder="1"/>
    <xf numFmtId="0" fontId="15" fillId="7" borderId="1" xfId="0" applyFont="1" applyFill="1" applyBorder="1"/>
    <xf numFmtId="165" fontId="14" fillId="7" borderId="1" xfId="0" applyNumberFormat="1" applyFont="1" applyFill="1" applyBorder="1"/>
    <xf numFmtId="165" fontId="14" fillId="7" borderId="4" xfId="0" applyNumberFormat="1" applyFont="1" applyFill="1" applyBorder="1"/>
    <xf numFmtId="0" fontId="15" fillId="7" borderId="0" xfId="0" applyFont="1" applyFill="1" applyBorder="1"/>
    <xf numFmtId="0" fontId="16" fillId="7" borderId="1" xfId="0" applyFont="1" applyFill="1" applyBorder="1"/>
    <xf numFmtId="0" fontId="16" fillId="7" borderId="0" xfId="0" applyFont="1" applyFill="1" applyBorder="1"/>
    <xf numFmtId="165" fontId="14" fillId="7" borderId="0" xfId="0" applyNumberFormat="1" applyFont="1" applyFill="1" applyBorder="1"/>
    <xf numFmtId="165" fontId="14" fillId="7" borderId="7" xfId="0" applyNumberFormat="1" applyFont="1" applyFill="1" applyBorder="1"/>
    <xf numFmtId="1" fontId="16" fillId="7" borderId="0" xfId="0" applyNumberFormat="1" applyFont="1" applyFill="1" applyBorder="1"/>
    <xf numFmtId="7" fontId="16" fillId="7" borderId="2" xfId="0" applyNumberFormat="1" applyFont="1" applyFill="1" applyBorder="1"/>
    <xf numFmtId="165" fontId="14" fillId="7" borderId="2" xfId="0" applyNumberFormat="1" applyFont="1" applyFill="1" applyBorder="1"/>
    <xf numFmtId="165" fontId="14" fillId="7" borderId="8" xfId="0" applyNumberFormat="1" applyFont="1" applyFill="1" applyBorder="1"/>
    <xf numFmtId="0" fontId="6" fillId="0" borderId="0" xfId="0" quotePrefix="1" applyFont="1"/>
    <xf numFmtId="0" fontId="1" fillId="0" borderId="0" xfId="0" applyFont="1"/>
    <xf numFmtId="2" fontId="3" fillId="9" borderId="0" xfId="0" applyNumberFormat="1" applyFont="1" applyFill="1"/>
    <xf numFmtId="0" fontId="15" fillId="10" borderId="0" xfId="0" applyFont="1" applyFill="1" applyBorder="1"/>
    <xf numFmtId="0" fontId="15" fillId="10" borderId="1" xfId="0" applyFont="1" applyFill="1" applyBorder="1"/>
    <xf numFmtId="0" fontId="14" fillId="0" borderId="0" xfId="0" applyFont="1"/>
    <xf numFmtId="1" fontId="14" fillId="11" borderId="9" xfId="0" applyNumberFormat="1" applyFont="1" applyFill="1" applyBorder="1" applyAlignment="1"/>
    <xf numFmtId="0" fontId="14" fillId="11" borderId="2" xfId="0" applyFont="1" applyFill="1" applyBorder="1" applyAlignment="1"/>
    <xf numFmtId="1" fontId="14" fillId="11" borderId="8" xfId="0" applyNumberFormat="1" applyFont="1" applyFill="1" applyBorder="1" applyAlignment="1"/>
    <xf numFmtId="165" fontId="11" fillId="0" borderId="0" xfId="0" applyNumberFormat="1" applyFont="1" applyFill="1"/>
    <xf numFmtId="4" fontId="3" fillId="0" borderId="0" xfId="0" applyNumberFormat="1" applyFont="1" applyFill="1"/>
    <xf numFmtId="10" fontId="11" fillId="3" borderId="0" xfId="0" applyNumberFormat="1" applyFont="1" applyFill="1"/>
    <xf numFmtId="4" fontId="0" fillId="0" borderId="0" xfId="0" quotePrefix="1" applyNumberFormat="1" applyBorder="1"/>
    <xf numFmtId="4" fontId="3" fillId="0" borderId="0" xfId="0" quotePrefix="1" applyNumberFormat="1" applyFont="1" applyBorder="1"/>
    <xf numFmtId="4" fontId="6" fillId="0" borderId="0" xfId="0" applyNumberFormat="1" applyFont="1" applyBorder="1"/>
    <xf numFmtId="4" fontId="3" fillId="4" borderId="0" xfId="0" applyNumberFormat="1" applyFont="1" applyFill="1" applyBorder="1"/>
    <xf numFmtId="0" fontId="0" fillId="0" borderId="0" xfId="0" applyAlignment="1"/>
    <xf numFmtId="0" fontId="0" fillId="14" borderId="0" xfId="0" applyFill="1"/>
    <xf numFmtId="0" fontId="1" fillId="0" borderId="2" xfId="0" applyFont="1" applyBorder="1"/>
    <xf numFmtId="1" fontId="1" fillId="0" borderId="2" xfId="0" applyNumberFormat="1" applyFont="1" applyBorder="1"/>
    <xf numFmtId="165" fontId="16" fillId="7" borderId="1" xfId="0" applyNumberFormat="1" applyFont="1" applyFill="1" applyBorder="1"/>
    <xf numFmtId="0" fontId="15" fillId="0" borderId="0" xfId="0" applyFont="1" applyFill="1" applyBorder="1"/>
    <xf numFmtId="165" fontId="16" fillId="7" borderId="2" xfId="0" applyNumberFormat="1" applyFont="1" applyFill="1" applyBorder="1"/>
    <xf numFmtId="0" fontId="15" fillId="15" borderId="0" xfId="0" applyFont="1" applyFill="1"/>
    <xf numFmtId="0" fontId="8" fillId="0" borderId="0" xfId="0" applyFont="1" applyFill="1" applyAlignment="1">
      <alignment horizontal="center" wrapText="1"/>
    </xf>
    <xf numFmtId="0" fontId="10" fillId="0" borderId="6" xfId="0" applyFont="1" applyBorder="1"/>
    <xf numFmtId="0" fontId="8" fillId="0" borderId="6" xfId="0" applyFont="1" applyBorder="1"/>
    <xf numFmtId="0" fontId="0" fillId="0" borderId="6" xfId="0" applyBorder="1"/>
    <xf numFmtId="2" fontId="8" fillId="0" borderId="6" xfId="0" applyNumberFormat="1" applyFont="1" applyBorder="1"/>
    <xf numFmtId="0" fontId="8" fillId="0" borderId="0" xfId="0" applyFont="1" applyBorder="1"/>
    <xf numFmtId="2" fontId="8" fillId="0" borderId="0" xfId="0" applyNumberFormat="1" applyFont="1" applyAlignment="1">
      <alignment horizontal="center" wrapText="1"/>
    </xf>
    <xf numFmtId="0" fontId="8" fillId="3" borderId="1" xfId="0" applyFont="1" applyFill="1" applyBorder="1"/>
    <xf numFmtId="0" fontId="8" fillId="3" borderId="1" xfId="0" applyFont="1" applyFill="1" applyBorder="1" applyAlignment="1">
      <alignment horizontal="center"/>
    </xf>
    <xf numFmtId="166" fontId="8" fillId="3" borderId="1" xfId="0" applyNumberFormat="1" applyFont="1" applyFill="1" applyBorder="1" applyAlignment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170" fontId="8" fillId="0" borderId="1" xfId="0" applyNumberFormat="1" applyFont="1" applyFill="1" applyBorder="1" applyAlignment="1">
      <alignment horizontal="center"/>
    </xf>
    <xf numFmtId="0" fontId="8" fillId="0" borderId="1" xfId="0" applyFont="1" applyBorder="1"/>
    <xf numFmtId="2" fontId="8" fillId="0" borderId="1" xfId="0" applyNumberFormat="1" applyFont="1" applyBorder="1"/>
    <xf numFmtId="165" fontId="8" fillId="0" borderId="1" xfId="0" applyNumberFormat="1" applyFont="1" applyFill="1" applyBorder="1" applyAlignment="1">
      <alignment horizontal="center"/>
    </xf>
    <xf numFmtId="165" fontId="8" fillId="0" borderId="0" xfId="0" applyNumberFormat="1" applyFont="1"/>
    <xf numFmtId="3" fontId="8" fillId="0" borderId="0" xfId="0" applyNumberFormat="1" applyFont="1" applyBorder="1"/>
    <xf numFmtId="170" fontId="8" fillId="0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165" fontId="8" fillId="0" borderId="0" xfId="0" quotePrefix="1" applyNumberFormat="1" applyFont="1" applyFill="1" applyBorder="1" applyAlignment="1">
      <alignment horizontal="center"/>
    </xf>
    <xf numFmtId="166" fontId="8" fillId="3" borderId="2" xfId="0" applyNumberFormat="1" applyFont="1" applyFill="1" applyBorder="1" applyAlignment="1">
      <alignment horizontal="center"/>
    </xf>
    <xf numFmtId="3" fontId="8" fillId="0" borderId="2" xfId="0" applyNumberFormat="1" applyFont="1" applyBorder="1"/>
    <xf numFmtId="4" fontId="8" fillId="0" borderId="2" xfId="0" applyNumberFormat="1" applyFont="1" applyFill="1" applyBorder="1" applyAlignment="1">
      <alignment horizontal="center"/>
    </xf>
    <xf numFmtId="170" fontId="8" fillId="0" borderId="2" xfId="0" applyNumberFormat="1" applyFont="1" applyFill="1" applyBorder="1" applyAlignment="1">
      <alignment horizontal="center"/>
    </xf>
    <xf numFmtId="0" fontId="8" fillId="0" borderId="2" xfId="0" applyFont="1" applyBorder="1"/>
    <xf numFmtId="2" fontId="8" fillId="0" borderId="2" xfId="0" applyNumberFormat="1" applyFont="1" applyBorder="1"/>
    <xf numFmtId="165" fontId="8" fillId="0" borderId="2" xfId="0" quotePrefix="1" applyNumberFormat="1" applyFont="1" applyFill="1" applyBorder="1" applyAlignment="1">
      <alignment horizontal="center"/>
    </xf>
    <xf numFmtId="165" fontId="8" fillId="0" borderId="2" xfId="0" applyNumberFormat="1" applyFont="1" applyBorder="1"/>
    <xf numFmtId="165" fontId="0" fillId="0" borderId="0" xfId="0" applyNumberFormat="1" applyFill="1"/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165" fontId="8" fillId="0" borderId="0" xfId="0" applyNumberFormat="1" applyFont="1" applyFill="1"/>
    <xf numFmtId="2" fontId="8" fillId="0" borderId="0" xfId="0" applyNumberFormat="1" applyFont="1" applyAlignment="1">
      <alignment horizontal="right"/>
    </xf>
    <xf numFmtId="165" fontId="10" fillId="0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67" fontId="8" fillId="0" borderId="0" xfId="1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65" fontId="10" fillId="0" borderId="0" xfId="0" applyNumberFormat="1" applyFont="1" applyFill="1"/>
    <xf numFmtId="0" fontId="10" fillId="0" borderId="0" xfId="0" applyFont="1" applyAlignment="1">
      <alignment horizontal="left"/>
    </xf>
    <xf numFmtId="165" fontId="10" fillId="0" borderId="0" xfId="0" applyNumberFormat="1" applyFont="1" applyAlignment="1">
      <alignment horizontal="right"/>
    </xf>
    <xf numFmtId="167" fontId="10" fillId="0" borderId="0" xfId="0" applyNumberFormat="1" applyFont="1" applyFill="1" applyAlignment="1">
      <alignment horizontal="right"/>
    </xf>
    <xf numFmtId="165" fontId="10" fillId="0" borderId="0" xfId="0" applyNumberFormat="1" applyFont="1"/>
    <xf numFmtId="2" fontId="10" fillId="0" borderId="0" xfId="0" applyNumberFormat="1" applyFont="1" applyFill="1" applyAlignment="1">
      <alignment horizontal="left"/>
    </xf>
    <xf numFmtId="0" fontId="8" fillId="0" borderId="1" xfId="0" applyFont="1" applyBorder="1" applyAlignment="1">
      <alignment wrapText="1"/>
    </xf>
    <xf numFmtId="3" fontId="8" fillId="0" borderId="1" xfId="0" applyNumberFormat="1" applyFont="1" applyBorder="1"/>
    <xf numFmtId="165" fontId="8" fillId="0" borderId="1" xfId="0" applyNumberFormat="1" applyFont="1" applyBorder="1"/>
    <xf numFmtId="3" fontId="8" fillId="0" borderId="0" xfId="0" applyNumberFormat="1" applyFont="1" applyFill="1" applyAlignment="1">
      <alignment horizontal="right"/>
    </xf>
    <xf numFmtId="4" fontId="1" fillId="0" borderId="0" xfId="0" applyNumberFormat="1" applyFont="1"/>
    <xf numFmtId="171" fontId="3" fillId="8" borderId="0" xfId="0" applyNumberFormat="1" applyFont="1" applyFill="1"/>
    <xf numFmtId="0" fontId="1" fillId="0" borderId="0" xfId="0" quotePrefix="1" applyFont="1"/>
    <xf numFmtId="1" fontId="11" fillId="8" borderId="0" xfId="0" applyNumberFormat="1" applyFont="1" applyFill="1"/>
    <xf numFmtId="0" fontId="11" fillId="8" borderId="0" xfId="0" applyFont="1" applyFill="1"/>
    <xf numFmtId="4" fontId="3" fillId="9" borderId="0" xfId="0" applyNumberFormat="1" applyFont="1" applyFill="1"/>
    <xf numFmtId="0" fontId="1" fillId="0" borderId="1" xfId="0" applyFont="1" applyBorder="1"/>
    <xf numFmtId="0" fontId="0" fillId="0" borderId="1" xfId="0" applyBorder="1"/>
    <xf numFmtId="4" fontId="0" fillId="0" borderId="1" xfId="0" applyNumberFormat="1" applyBorder="1"/>
    <xf numFmtId="0" fontId="0" fillId="0" borderId="2" xfId="0" applyBorder="1"/>
    <xf numFmtId="0" fontId="8" fillId="0" borderId="0" xfId="0" applyFont="1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13" fillId="12" borderId="11" xfId="0" applyFont="1" applyFill="1" applyBorder="1" applyAlignment="1">
      <alignment horizontal="center"/>
    </xf>
    <xf numFmtId="0" fontId="13" fillId="12" borderId="12" xfId="0" applyFont="1" applyFill="1" applyBorder="1" applyAlignment="1">
      <alignment horizontal="center"/>
    </xf>
    <xf numFmtId="0" fontId="13" fillId="12" borderId="13" xfId="0" applyFont="1" applyFill="1" applyBorder="1" applyAlignment="1">
      <alignment horizontal="center"/>
    </xf>
    <xf numFmtId="0" fontId="13" fillId="12" borderId="14" xfId="0" applyFont="1" applyFill="1" applyBorder="1" applyAlignment="1">
      <alignment horizontal="center"/>
    </xf>
    <xf numFmtId="0" fontId="14" fillId="13" borderId="6" xfId="0" applyFont="1" applyFill="1" applyBorder="1" applyAlignment="1">
      <alignment horizontal="left"/>
    </xf>
    <xf numFmtId="0" fontId="14" fillId="13" borderId="1" xfId="0" applyFont="1" applyFill="1" applyBorder="1" applyAlignment="1">
      <alignment horizontal="center"/>
    </xf>
    <xf numFmtId="0" fontId="14" fillId="13" borderId="4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colors>
    <mruColors>
      <color rgb="FFCCFF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38100</xdr:rowOff>
    </xdr:from>
    <xdr:to>
      <xdr:col>4</xdr:col>
      <xdr:colOff>374650</xdr:colOff>
      <xdr:row>4</xdr:row>
      <xdr:rowOff>133350</xdr:rowOff>
    </xdr:to>
    <xdr:pic>
      <xdr:nvPicPr>
        <xdr:cNvPr id="1342" name="Picture 2" descr="OSU Extensi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8100"/>
          <a:ext cx="18859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T121"/>
  <sheetViews>
    <sheetView showGridLines="0" tabSelected="1" view="pageBreakPreview" zoomScale="120" zoomScaleNormal="100" zoomScaleSheetLayoutView="120" workbookViewId="0">
      <selection activeCell="F1" sqref="F1"/>
    </sheetView>
  </sheetViews>
  <sheetFormatPr defaultRowHeight="12.5" x14ac:dyDescent="0.25"/>
  <cols>
    <col min="1" max="2" width="2.6328125" customWidth="1"/>
    <col min="4" max="4" width="10.36328125" customWidth="1"/>
    <col min="6" max="6" width="10.08984375" bestFit="1" customWidth="1"/>
    <col min="7" max="7" width="9.36328125" bestFit="1" customWidth="1"/>
    <col min="8" max="8" width="9.6328125" customWidth="1"/>
    <col min="9" max="9" width="8" customWidth="1"/>
    <col min="10" max="10" width="7.90625" customWidth="1"/>
    <col min="11" max="11" width="7" style="1" customWidth="1"/>
    <col min="12" max="12" width="7.36328125" style="1" customWidth="1"/>
    <col min="13" max="13" width="7" style="1" customWidth="1"/>
    <col min="14" max="14" width="8" customWidth="1"/>
  </cols>
  <sheetData>
    <row r="1" spans="1:18" ht="15.5" x14ac:dyDescent="0.35">
      <c r="A1" s="123"/>
      <c r="B1" s="123"/>
      <c r="C1" s="123"/>
      <c r="D1" s="123"/>
      <c r="E1" s="123"/>
      <c r="F1" s="122"/>
      <c r="G1" s="122"/>
      <c r="H1" s="122"/>
      <c r="I1" s="74" t="s">
        <v>115</v>
      </c>
      <c r="J1" s="122"/>
      <c r="K1" s="122"/>
      <c r="L1" s="122"/>
    </row>
    <row r="2" spans="1:18" ht="13" x14ac:dyDescent="0.3">
      <c r="A2" s="123"/>
      <c r="B2" s="123"/>
      <c r="C2" s="123"/>
      <c r="D2" s="123"/>
      <c r="E2" s="123"/>
      <c r="F2" s="122"/>
      <c r="G2" s="122"/>
      <c r="H2" s="122"/>
      <c r="I2" s="3" t="s">
        <v>0</v>
      </c>
      <c r="J2" s="122"/>
      <c r="K2" s="122"/>
      <c r="L2" s="122"/>
    </row>
    <row r="3" spans="1:18" x14ac:dyDescent="0.25">
      <c r="A3" s="123"/>
      <c r="B3" s="123"/>
      <c r="C3" s="123"/>
      <c r="D3" s="123"/>
      <c r="E3" s="123"/>
      <c r="F3" s="122"/>
      <c r="G3" s="122"/>
      <c r="H3" s="122"/>
      <c r="I3" s="2" t="s">
        <v>86</v>
      </c>
      <c r="J3" s="122"/>
      <c r="K3" s="122"/>
      <c r="L3" s="122"/>
    </row>
    <row r="4" spans="1:18" ht="15.75" customHeight="1" x14ac:dyDescent="0.35">
      <c r="A4" s="123"/>
      <c r="B4" s="123"/>
      <c r="C4" s="123"/>
      <c r="D4" s="123"/>
      <c r="E4" s="123"/>
      <c r="G4" s="75"/>
      <c r="H4" s="75"/>
      <c r="I4" s="75"/>
      <c r="K4" s="21" t="s">
        <v>56</v>
      </c>
      <c r="M4" s="192">
        <v>43039</v>
      </c>
      <c r="N4" s="193"/>
    </row>
    <row r="5" spans="1:18" s="13" customFormat="1" ht="15.75" customHeight="1" x14ac:dyDescent="0.35">
      <c r="A5" s="123"/>
      <c r="B5" s="123"/>
      <c r="C5" s="123"/>
      <c r="D5" s="123"/>
      <c r="E5" s="123"/>
      <c r="F5" s="75"/>
      <c r="G5" s="16"/>
      <c r="H5" s="16"/>
      <c r="I5" s="74"/>
      <c r="J5" s="3"/>
      <c r="K5" s="3"/>
      <c r="L5" s="3"/>
      <c r="M5" s="3"/>
      <c r="N5"/>
    </row>
    <row r="6" spans="1:18" s="7" customFormat="1" ht="13" x14ac:dyDescent="0.3">
      <c r="A6" s="194" t="s">
        <v>1</v>
      </c>
      <c r="B6" s="194"/>
      <c r="C6" s="194"/>
      <c r="D6" s="194"/>
      <c r="E6" s="6"/>
      <c r="F6" s="194" t="s">
        <v>2</v>
      </c>
      <c r="G6" s="194"/>
      <c r="H6" s="5" t="s">
        <v>45</v>
      </c>
      <c r="I6" s="194" t="s">
        <v>3</v>
      </c>
      <c r="J6" s="194"/>
      <c r="K6" s="195" t="s">
        <v>4</v>
      </c>
      <c r="L6" s="195"/>
      <c r="M6" s="195"/>
      <c r="N6" s="5" t="s">
        <v>5</v>
      </c>
    </row>
    <row r="7" spans="1:18" s="7" customFormat="1" ht="13" x14ac:dyDescent="0.3">
      <c r="H7" s="8" t="s">
        <v>46</v>
      </c>
      <c r="I7" s="196" t="s">
        <v>6</v>
      </c>
      <c r="J7" s="196"/>
      <c r="K7" s="9"/>
      <c r="L7" s="9"/>
      <c r="M7" s="9"/>
      <c r="N7" s="8" t="s">
        <v>7</v>
      </c>
    </row>
    <row r="8" spans="1:18" s="7" customFormat="1" ht="13" x14ac:dyDescent="0.3">
      <c r="A8" s="10"/>
      <c r="B8" s="10"/>
      <c r="C8" s="10"/>
      <c r="D8" s="10"/>
      <c r="E8" s="10"/>
      <c r="F8" s="10"/>
      <c r="G8" s="10"/>
      <c r="H8" s="10" t="s">
        <v>47</v>
      </c>
      <c r="I8" s="10"/>
      <c r="J8" s="10"/>
      <c r="K8" s="125">
        <v>59.6</v>
      </c>
      <c r="L8" s="125">
        <v>74.5</v>
      </c>
      <c r="M8" s="125">
        <v>89.4</v>
      </c>
      <c r="N8" s="57">
        <v>92</v>
      </c>
    </row>
    <row r="9" spans="1:18" s="13" customFormat="1" ht="13" x14ac:dyDescent="0.3">
      <c r="A9" s="4" t="s">
        <v>8</v>
      </c>
      <c r="B9"/>
      <c r="C9"/>
      <c r="D9"/>
      <c r="E9"/>
      <c r="F9"/>
      <c r="G9"/>
      <c r="H9"/>
      <c r="I9"/>
      <c r="J9"/>
      <c r="K9" s="1"/>
      <c r="L9" s="1"/>
      <c r="M9" s="1"/>
      <c r="N9"/>
    </row>
    <row r="10" spans="1:18" s="13" customFormat="1" ht="15" x14ac:dyDescent="0.3">
      <c r="A10"/>
      <c r="B10" s="107" t="s">
        <v>148</v>
      </c>
      <c r="C10"/>
      <c r="D10"/>
      <c r="E10"/>
      <c r="F10"/>
      <c r="G10"/>
      <c r="H10"/>
      <c r="I10" s="58">
        <v>5.2</v>
      </c>
      <c r="J10" t="s">
        <v>9</v>
      </c>
      <c r="K10" s="50">
        <f>+$I$10*K8</f>
        <v>309.92</v>
      </c>
      <c r="L10" s="50">
        <f>+$I$10*L8</f>
        <v>387.40000000000003</v>
      </c>
      <c r="M10" s="50">
        <f>+$I$10*M8</f>
        <v>464.88000000000005</v>
      </c>
      <c r="N10" s="59">
        <f>+$I$10*N8</f>
        <v>478.40000000000003</v>
      </c>
      <c r="O10" s="81"/>
      <c r="P10" s="81"/>
      <c r="Q10" s="81"/>
      <c r="R10" s="81"/>
    </row>
    <row r="11" spans="1:18" s="13" customFormat="1" ht="15" x14ac:dyDescent="0.3">
      <c r="A11"/>
      <c r="B11" s="107" t="s">
        <v>96</v>
      </c>
      <c r="C11"/>
      <c r="D11"/>
      <c r="E11"/>
      <c r="F11"/>
      <c r="G11"/>
      <c r="H11"/>
      <c r="I11" s="115"/>
      <c r="J11"/>
      <c r="K11" s="50">
        <v>3.6</v>
      </c>
      <c r="L11" s="50">
        <v>3.6</v>
      </c>
      <c r="M11" s="50">
        <v>3.6</v>
      </c>
      <c r="N11" s="116">
        <v>3.6</v>
      </c>
      <c r="O11" s="81"/>
      <c r="P11" s="81"/>
      <c r="Q11" s="81"/>
      <c r="R11" s="81"/>
    </row>
    <row r="12" spans="1:18" s="13" customFormat="1" ht="13" x14ac:dyDescent="0.3">
      <c r="A12"/>
      <c r="B12" s="107" t="s">
        <v>93</v>
      </c>
      <c r="C12"/>
      <c r="D12"/>
      <c r="E12"/>
      <c r="F12"/>
      <c r="G12"/>
      <c r="H12"/>
      <c r="I12" s="115"/>
      <c r="J12"/>
      <c r="K12" s="50">
        <v>0</v>
      </c>
      <c r="L12" s="50">
        <v>0</v>
      </c>
      <c r="M12" s="50">
        <v>0</v>
      </c>
      <c r="N12" s="116">
        <v>0</v>
      </c>
      <c r="O12" s="81"/>
      <c r="P12" s="81"/>
      <c r="Q12" s="81"/>
      <c r="R12" s="81"/>
    </row>
    <row r="13" spans="1:18" s="13" customFormat="1" ht="13" x14ac:dyDescent="0.3">
      <c r="A13"/>
      <c r="B13" s="107" t="s">
        <v>87</v>
      </c>
      <c r="C13"/>
      <c r="D13"/>
      <c r="E13"/>
      <c r="F13"/>
      <c r="G13"/>
      <c r="H13"/>
      <c r="I13" s="115"/>
      <c r="J13"/>
      <c r="K13" s="50">
        <v>0</v>
      </c>
      <c r="L13" s="50">
        <v>0</v>
      </c>
      <c r="M13" s="50">
        <v>0</v>
      </c>
      <c r="N13" s="59">
        <v>0</v>
      </c>
      <c r="O13" s="81"/>
      <c r="P13" s="81"/>
      <c r="Q13" s="81"/>
      <c r="R13" s="81"/>
    </row>
    <row r="14" spans="1:18" ht="13" x14ac:dyDescent="0.3">
      <c r="B14" s="16"/>
      <c r="C14" s="16"/>
      <c r="D14" s="16"/>
      <c r="E14" s="18"/>
      <c r="F14" s="18"/>
      <c r="G14" s="18"/>
      <c r="H14" s="18"/>
      <c r="I14" s="31"/>
      <c r="J14" s="18"/>
      <c r="K14" s="51"/>
      <c r="L14" s="51"/>
      <c r="M14" s="51"/>
      <c r="N14" s="60"/>
      <c r="O14" s="50"/>
      <c r="P14" s="50"/>
      <c r="Q14" s="50"/>
      <c r="R14" s="50"/>
    </row>
    <row r="15" spans="1:18" ht="13" x14ac:dyDescent="0.3">
      <c r="A15" s="4" t="s">
        <v>37</v>
      </c>
      <c r="B15" s="16"/>
      <c r="C15" s="16"/>
      <c r="D15" s="16"/>
      <c r="E15" s="18"/>
      <c r="F15" s="18"/>
      <c r="G15" s="18"/>
      <c r="H15" s="18"/>
      <c r="I15" s="31"/>
      <c r="J15" s="18"/>
      <c r="K15" s="51">
        <f>SUM(K10:K13)</f>
        <v>313.52000000000004</v>
      </c>
      <c r="L15" s="51">
        <f>SUM(L10:L13)</f>
        <v>391.00000000000006</v>
      </c>
      <c r="M15" s="51">
        <f>SUM(M10:M13)</f>
        <v>468.48000000000008</v>
      </c>
      <c r="N15" s="59">
        <f>SUM(N10:N13)</f>
        <v>482.00000000000006</v>
      </c>
      <c r="O15" s="50"/>
      <c r="P15" s="50"/>
      <c r="Q15" s="50"/>
      <c r="R15" s="50"/>
    </row>
    <row r="16" spans="1:18" ht="13" x14ac:dyDescent="0.3">
      <c r="A16" s="4" t="s">
        <v>10</v>
      </c>
      <c r="K16" s="50"/>
      <c r="L16" s="50"/>
      <c r="M16" s="50"/>
      <c r="N16" s="60"/>
      <c r="O16" s="50"/>
      <c r="P16" s="50"/>
      <c r="Q16" s="50"/>
      <c r="R16" s="50"/>
    </row>
    <row r="17" spans="2:20" ht="13" x14ac:dyDescent="0.3">
      <c r="B17" t="s">
        <v>11</v>
      </c>
      <c r="F17" s="35">
        <v>1400000</v>
      </c>
      <c r="G17" t="s">
        <v>38</v>
      </c>
      <c r="H17" s="62">
        <v>1400000</v>
      </c>
      <c r="I17" s="63">
        <v>3.1E-2</v>
      </c>
      <c r="J17" t="s">
        <v>39</v>
      </c>
      <c r="K17" s="50">
        <f>$F$17/1000*$I$17</f>
        <v>43.4</v>
      </c>
      <c r="L17" s="50">
        <f>$F$17/1000*$I$17</f>
        <v>43.4</v>
      </c>
      <c r="M17" s="50">
        <f>$F$17/1000*$I$17</f>
        <v>43.4</v>
      </c>
      <c r="N17" s="59">
        <f>$F$17/1000*$I$17</f>
        <v>43.4</v>
      </c>
      <c r="O17" s="50"/>
      <c r="P17" s="50"/>
      <c r="Q17" s="50"/>
      <c r="R17" s="50"/>
    </row>
    <row r="18" spans="2:20" ht="15" x14ac:dyDescent="0.3">
      <c r="B18" s="107" t="s">
        <v>149</v>
      </c>
      <c r="H18" s="64"/>
      <c r="I18" s="64"/>
      <c r="J18" t="s">
        <v>38</v>
      </c>
      <c r="K18" s="50"/>
      <c r="L18" s="50"/>
      <c r="M18" s="50"/>
      <c r="N18" s="60"/>
      <c r="O18" s="50"/>
      <c r="P18" s="50"/>
      <c r="Q18" s="50"/>
      <c r="R18" s="50"/>
    </row>
    <row r="19" spans="2:20" ht="13" x14ac:dyDescent="0.3">
      <c r="C19" t="s">
        <v>13</v>
      </c>
      <c r="E19" s="37">
        <f>40+(1.75*(K8-50))</f>
        <v>56.800000000000004</v>
      </c>
      <c r="F19" s="37">
        <f>40+(1.75*(L8-50))</f>
        <v>82.875</v>
      </c>
      <c r="G19" s="37">
        <f>40+(1.75*(M8-50))</f>
        <v>108.95000000000002</v>
      </c>
      <c r="H19" s="65">
        <f>40+(1.75*(N8-50))</f>
        <v>113.5</v>
      </c>
      <c r="I19" s="79">
        <f>F85/560</f>
        <v>0.4107142857142857</v>
      </c>
      <c r="J19" t="s">
        <v>12</v>
      </c>
      <c r="K19" s="50">
        <f>+$I$19*E19</f>
        <v>23.328571428571429</v>
      </c>
      <c r="L19" s="50">
        <f>+$I$19*F19</f>
        <v>34.037946428571431</v>
      </c>
      <c r="M19" s="50">
        <f>+$I$19*G19</f>
        <v>44.747321428571432</v>
      </c>
      <c r="N19" s="59">
        <f>+$I$19*H19</f>
        <v>46.616071428571423</v>
      </c>
      <c r="O19" s="50"/>
      <c r="P19" s="50"/>
      <c r="Q19" s="50"/>
      <c r="R19" s="50"/>
    </row>
    <row r="20" spans="2:20" ht="15.5" x14ac:dyDescent="0.4">
      <c r="C20" t="s">
        <v>35</v>
      </c>
      <c r="E20" s="37">
        <f>K8*0.63</f>
        <v>37.548000000000002</v>
      </c>
      <c r="F20" s="37">
        <f>L8*0.63</f>
        <v>46.935000000000002</v>
      </c>
      <c r="G20" s="37">
        <f>M8*0.63</f>
        <v>56.322000000000003</v>
      </c>
      <c r="H20" s="65">
        <f>N8*0.63</f>
        <v>57.96</v>
      </c>
      <c r="I20" s="79">
        <f>I85/1040</f>
        <v>0.4375</v>
      </c>
      <c r="J20" t="s">
        <v>12</v>
      </c>
      <c r="K20" s="50">
        <f>+$I$20*E20</f>
        <v>16.427250000000001</v>
      </c>
      <c r="L20" s="50">
        <f>+$I$20*F20</f>
        <v>20.534062500000001</v>
      </c>
      <c r="M20" s="50">
        <f>+$I$20*G20</f>
        <v>24.640875000000001</v>
      </c>
      <c r="N20" s="59">
        <f>+$I$20*H20</f>
        <v>25.357500000000002</v>
      </c>
      <c r="O20" s="50"/>
      <c r="P20" s="50"/>
      <c r="Q20" s="50"/>
      <c r="R20" s="50"/>
    </row>
    <row r="21" spans="2:20" ht="15.5" x14ac:dyDescent="0.4">
      <c r="C21" t="s">
        <v>36</v>
      </c>
      <c r="E21" s="37">
        <f>(K8*0.37)+20</f>
        <v>42.052</v>
      </c>
      <c r="F21" s="37">
        <f>(L8*0.37)+20</f>
        <v>47.564999999999998</v>
      </c>
      <c r="G21" s="37">
        <f>(M8*0.37)+20</f>
        <v>53.078000000000003</v>
      </c>
      <c r="H21" s="65">
        <f>(N8*0.37)+20</f>
        <v>54.04</v>
      </c>
      <c r="I21" s="79">
        <f>M85/1200</f>
        <v>0.25833333333333336</v>
      </c>
      <c r="J21" t="s">
        <v>12</v>
      </c>
      <c r="K21" s="50">
        <f>+$I$21*E21</f>
        <v>10.863433333333335</v>
      </c>
      <c r="L21" s="50">
        <f>+$I$21*F21</f>
        <v>12.287625</v>
      </c>
      <c r="M21" s="50">
        <f>+$I$21*G21</f>
        <v>13.711816666666669</v>
      </c>
      <c r="N21" s="59">
        <f>+$I$21*H21</f>
        <v>13.960333333333335</v>
      </c>
      <c r="O21" s="50"/>
      <c r="P21" s="50"/>
      <c r="Q21" s="50"/>
      <c r="R21" s="50"/>
    </row>
    <row r="22" spans="2:20" ht="13" x14ac:dyDescent="0.3">
      <c r="C22" t="s">
        <v>14</v>
      </c>
      <c r="F22" s="66">
        <v>0.25</v>
      </c>
      <c r="H22" s="64"/>
      <c r="I22" s="66">
        <v>25</v>
      </c>
      <c r="J22" t="s">
        <v>15</v>
      </c>
      <c r="K22" s="50">
        <f>+F22*I22</f>
        <v>6.25</v>
      </c>
      <c r="L22" s="50">
        <f>+F22*I22</f>
        <v>6.25</v>
      </c>
      <c r="M22" s="50">
        <f>+$F$22*$I$22</f>
        <v>6.25</v>
      </c>
      <c r="N22" s="59">
        <f>+$F$22*$I$22</f>
        <v>6.25</v>
      </c>
      <c r="O22" s="50"/>
      <c r="P22" s="107"/>
    </row>
    <row r="23" spans="2:20" ht="15" x14ac:dyDescent="0.3">
      <c r="B23" s="107" t="s">
        <v>150</v>
      </c>
      <c r="D23" s="16" t="s">
        <v>76</v>
      </c>
      <c r="H23" s="64"/>
      <c r="I23" s="64"/>
      <c r="K23" s="50">
        <v>13.25</v>
      </c>
      <c r="L23" s="50">
        <v>13.25</v>
      </c>
      <c r="M23" s="50">
        <v>13.25</v>
      </c>
      <c r="N23" s="61">
        <v>13.25</v>
      </c>
      <c r="O23" s="50"/>
      <c r="P23" s="107"/>
      <c r="T23" s="107"/>
    </row>
    <row r="24" spans="2:20" ht="13" x14ac:dyDescent="0.3">
      <c r="D24" s="16" t="s">
        <v>77</v>
      </c>
      <c r="H24" s="64"/>
      <c r="I24" s="64"/>
      <c r="K24" s="50">
        <v>0</v>
      </c>
      <c r="L24" s="50">
        <v>0</v>
      </c>
      <c r="M24" s="50">
        <v>0</v>
      </c>
      <c r="N24" s="61">
        <v>0</v>
      </c>
      <c r="O24" s="50"/>
      <c r="P24" s="107"/>
      <c r="T24" s="107"/>
    </row>
    <row r="25" spans="2:20" ht="13" x14ac:dyDescent="0.3">
      <c r="D25" s="16" t="s">
        <v>78</v>
      </c>
      <c r="H25" s="64"/>
      <c r="I25" s="64"/>
      <c r="K25" s="50">
        <v>0</v>
      </c>
      <c r="L25" s="50">
        <v>0</v>
      </c>
      <c r="M25" s="50">
        <v>0</v>
      </c>
      <c r="N25" s="61">
        <v>0</v>
      </c>
      <c r="O25" s="50"/>
      <c r="P25" s="107"/>
    </row>
    <row r="26" spans="2:20" ht="15" x14ac:dyDescent="0.3">
      <c r="B26" s="107" t="s">
        <v>165</v>
      </c>
      <c r="E26" s="180">
        <v>0.184</v>
      </c>
      <c r="F26" s="181" t="s">
        <v>143</v>
      </c>
      <c r="G26" s="106"/>
      <c r="H26" s="16"/>
      <c r="I26" s="62">
        <v>30</v>
      </c>
      <c r="J26" s="16" t="s">
        <v>81</v>
      </c>
      <c r="K26" s="17">
        <f>K8*$E$26</f>
        <v>10.9664</v>
      </c>
      <c r="L26" s="17">
        <f t="shared" ref="L26:N26" si="0">L8*$E$26</f>
        <v>13.708</v>
      </c>
      <c r="M26" s="17">
        <f t="shared" si="0"/>
        <v>16.4496</v>
      </c>
      <c r="N26" s="108">
        <f t="shared" si="0"/>
        <v>16.928000000000001</v>
      </c>
      <c r="O26" s="50"/>
      <c r="P26" s="107"/>
    </row>
    <row r="27" spans="2:20" ht="15" x14ac:dyDescent="0.3">
      <c r="B27" s="107" t="s">
        <v>151</v>
      </c>
      <c r="K27" s="50">
        <f>'machinery costs'!P14</f>
        <v>7.6175000000000006</v>
      </c>
      <c r="L27" s="50">
        <f>'machinery costs'!P14</f>
        <v>7.6175000000000006</v>
      </c>
      <c r="M27" s="50">
        <f>'machinery costs'!P14</f>
        <v>7.6175000000000006</v>
      </c>
      <c r="N27" s="59">
        <f>'machinery costs'!P14</f>
        <v>7.6175000000000006</v>
      </c>
      <c r="O27" s="50"/>
      <c r="P27" s="179"/>
      <c r="Q27" s="50"/>
      <c r="R27" s="179"/>
      <c r="T27" s="107"/>
    </row>
    <row r="28" spans="2:20" ht="15" x14ac:dyDescent="0.3">
      <c r="B28" s="107" t="s">
        <v>152</v>
      </c>
      <c r="K28" s="50">
        <f>'machinery costs'!N12</f>
        <v>16.328198650328751</v>
      </c>
      <c r="L28" s="50">
        <f>'machinery costs'!N12</f>
        <v>16.328198650328751</v>
      </c>
      <c r="M28" s="50">
        <f>'machinery costs'!N12</f>
        <v>16.328198650328751</v>
      </c>
      <c r="N28" s="59">
        <f>'machinery costs'!N12</f>
        <v>16.328198650328751</v>
      </c>
      <c r="O28" s="50"/>
      <c r="P28" s="179"/>
      <c r="Q28" s="50"/>
      <c r="R28" s="50"/>
      <c r="T28" s="107"/>
    </row>
    <row r="29" spans="2:20" ht="15" x14ac:dyDescent="0.3">
      <c r="B29" s="107" t="s">
        <v>117</v>
      </c>
      <c r="K29" s="50">
        <v>6</v>
      </c>
      <c r="L29" s="50">
        <v>6.5</v>
      </c>
      <c r="M29" s="50">
        <v>7</v>
      </c>
      <c r="N29" s="61">
        <v>7</v>
      </c>
      <c r="O29" s="50"/>
      <c r="P29" s="179"/>
      <c r="Q29" s="50"/>
      <c r="R29" s="50"/>
    </row>
    <row r="30" spans="2:20" ht="15" x14ac:dyDescent="0.3">
      <c r="B30" s="107" t="s">
        <v>153</v>
      </c>
      <c r="K30" s="50">
        <v>3</v>
      </c>
      <c r="L30" s="50">
        <v>3</v>
      </c>
      <c r="M30" s="50">
        <v>3</v>
      </c>
      <c r="N30" s="61">
        <v>3</v>
      </c>
      <c r="O30" s="50"/>
      <c r="P30" s="50"/>
      <c r="Q30" s="50"/>
      <c r="R30" s="50"/>
    </row>
    <row r="31" spans="2:20" ht="15" x14ac:dyDescent="0.3">
      <c r="B31" s="107" t="s">
        <v>118</v>
      </c>
      <c r="K31" s="50">
        <v>13.2</v>
      </c>
      <c r="L31" s="50">
        <v>13.2</v>
      </c>
      <c r="M31" s="50">
        <v>13.2</v>
      </c>
      <c r="N31" s="61">
        <v>13.2</v>
      </c>
      <c r="O31" s="50"/>
      <c r="P31" s="179"/>
      <c r="Q31" s="50"/>
      <c r="R31" s="50"/>
    </row>
    <row r="32" spans="2:20" ht="15" x14ac:dyDescent="0.3">
      <c r="B32" s="107" t="s">
        <v>154</v>
      </c>
      <c r="K32" s="50">
        <v>0</v>
      </c>
      <c r="L32" s="50">
        <v>0</v>
      </c>
      <c r="M32" s="50">
        <v>0</v>
      </c>
      <c r="N32" s="61">
        <v>0</v>
      </c>
      <c r="O32" s="50"/>
      <c r="P32" s="179"/>
      <c r="Q32" s="50"/>
      <c r="R32" s="50"/>
    </row>
    <row r="33" spans="1:18" ht="15" x14ac:dyDescent="0.3">
      <c r="B33" s="107" t="s">
        <v>155</v>
      </c>
      <c r="E33" s="11"/>
      <c r="F33" s="67">
        <v>9</v>
      </c>
      <c r="G33" t="s">
        <v>16</v>
      </c>
      <c r="I33" s="117">
        <v>0.05</v>
      </c>
      <c r="K33" s="50">
        <f>(SUM(K17:K32)-K26-K29)*$I$33*($F$33/12)</f>
        <v>5.7624357529587567</v>
      </c>
      <c r="L33" s="50">
        <f t="shared" ref="L33:N33" si="1">(SUM(L17:L32)-L26-L29)*$I$33*($F$33/12)</f>
        <v>6.3714499717087563</v>
      </c>
      <c r="M33" s="50">
        <f t="shared" si="1"/>
        <v>6.9804641904587559</v>
      </c>
      <c r="N33" s="59">
        <f t="shared" si="1"/>
        <v>7.0867351279587556</v>
      </c>
      <c r="O33" s="50"/>
      <c r="P33" s="50"/>
      <c r="Q33" s="50"/>
      <c r="R33" s="50"/>
    </row>
    <row r="34" spans="1:18" ht="13" x14ac:dyDescent="0.3">
      <c r="K34" s="118"/>
      <c r="L34" s="118"/>
      <c r="M34" s="118"/>
      <c r="N34" s="119"/>
      <c r="O34" s="50"/>
      <c r="P34" s="50"/>
      <c r="Q34" s="50"/>
      <c r="R34" s="50"/>
    </row>
    <row r="35" spans="1:18" ht="13" x14ac:dyDescent="0.3">
      <c r="A35" s="4" t="s">
        <v>17</v>
      </c>
      <c r="F35" s="12" t="s">
        <v>18</v>
      </c>
      <c r="K35" s="50">
        <f>SUM(K17:K34)</f>
        <v>176.39378916519226</v>
      </c>
      <c r="L35" s="50">
        <f>SUM(L17:L34)</f>
        <v>196.48478255060891</v>
      </c>
      <c r="M35" s="50">
        <f>SUM(M17:M34)</f>
        <v>216.57577593602559</v>
      </c>
      <c r="N35" s="59">
        <f>SUM(N17:N34)</f>
        <v>219.99433854019225</v>
      </c>
      <c r="O35" s="50"/>
      <c r="P35" s="50"/>
      <c r="Q35" s="50"/>
      <c r="R35" s="50"/>
    </row>
    <row r="36" spans="1:18" ht="13" x14ac:dyDescent="0.3">
      <c r="F36" s="12" t="s">
        <v>19</v>
      </c>
      <c r="K36" s="50">
        <f>+K35/K8</f>
        <v>2.9596273349864473</v>
      </c>
      <c r="L36" s="50">
        <f>+L35/L8</f>
        <v>2.6373796315517977</v>
      </c>
      <c r="M36" s="50">
        <f>+M35/M8</f>
        <v>2.4225478292620313</v>
      </c>
      <c r="N36" s="59">
        <f>+N35/N8</f>
        <v>2.3912428102194809</v>
      </c>
      <c r="O36" s="50"/>
      <c r="P36" s="50"/>
      <c r="Q36" s="50"/>
      <c r="R36" s="50"/>
    </row>
    <row r="37" spans="1:18" ht="13" x14ac:dyDescent="0.3">
      <c r="A37" s="4" t="s">
        <v>20</v>
      </c>
      <c r="K37" s="50"/>
      <c r="L37" s="50"/>
      <c r="M37" s="50"/>
      <c r="N37" s="60"/>
      <c r="O37" s="50"/>
      <c r="P37" s="50"/>
      <c r="Q37" s="50"/>
      <c r="R37" s="50"/>
    </row>
    <row r="38" spans="1:18" ht="15" x14ac:dyDescent="0.3">
      <c r="B38" s="107" t="s">
        <v>156</v>
      </c>
      <c r="F38" s="66">
        <v>1.5</v>
      </c>
      <c r="G38" t="s">
        <v>21</v>
      </c>
      <c r="I38" s="68">
        <v>15</v>
      </c>
      <c r="J38" t="s">
        <v>22</v>
      </c>
      <c r="K38" s="50">
        <f>+$F$38*$I$38</f>
        <v>22.5</v>
      </c>
      <c r="L38" s="50">
        <f>+$F$38*$I$38</f>
        <v>22.5</v>
      </c>
      <c r="M38" s="50">
        <f>+$F$38*$I$38</f>
        <v>22.5</v>
      </c>
      <c r="N38" s="59">
        <f>+$F$38*$I$38</f>
        <v>22.5</v>
      </c>
      <c r="O38" s="50"/>
      <c r="P38" s="50"/>
      <c r="Q38" s="50"/>
      <c r="R38" s="50"/>
    </row>
    <row r="39" spans="1:18" ht="15" x14ac:dyDescent="0.3">
      <c r="B39" s="107" t="s">
        <v>119</v>
      </c>
      <c r="F39" s="69">
        <v>0.05</v>
      </c>
      <c r="G39" t="s">
        <v>23</v>
      </c>
      <c r="K39" s="50">
        <f>$F$39*K10</f>
        <v>15.496000000000002</v>
      </c>
      <c r="L39" s="50">
        <f>$F$39*L10</f>
        <v>19.370000000000005</v>
      </c>
      <c r="M39" s="50">
        <f>$F$39*M10</f>
        <v>23.244000000000003</v>
      </c>
      <c r="N39" s="59">
        <f>$F$39*N10</f>
        <v>23.92</v>
      </c>
      <c r="O39" s="50"/>
      <c r="P39" s="50"/>
      <c r="Q39" s="50"/>
      <c r="R39" s="50"/>
    </row>
    <row r="40" spans="1:18" ht="15" x14ac:dyDescent="0.3">
      <c r="B40" s="107" t="s">
        <v>157</v>
      </c>
      <c r="K40" s="50">
        <f>'machinery costs'!$M$13</f>
        <v>51.28759815490281</v>
      </c>
      <c r="L40" s="50">
        <f>'machinery costs'!$M$13</f>
        <v>51.28759815490281</v>
      </c>
      <c r="M40" s="50">
        <f>'machinery costs'!$M$13</f>
        <v>51.28759815490281</v>
      </c>
      <c r="N40" s="59">
        <f>'machinery costs'!$M$13</f>
        <v>51.28759815490281</v>
      </c>
      <c r="O40" s="50"/>
      <c r="P40" s="50"/>
      <c r="Q40" s="50"/>
      <c r="R40" s="50"/>
    </row>
    <row r="41" spans="1:18" ht="15" x14ac:dyDescent="0.3">
      <c r="B41" s="107" t="s">
        <v>158</v>
      </c>
      <c r="K41" s="120">
        <v>150</v>
      </c>
      <c r="L41" s="120">
        <v>192</v>
      </c>
      <c r="M41" s="120">
        <v>240</v>
      </c>
      <c r="N41" s="121">
        <v>240</v>
      </c>
      <c r="O41" s="50"/>
      <c r="P41" s="50"/>
      <c r="Q41" s="50"/>
      <c r="R41" s="50"/>
    </row>
    <row r="42" spans="1:18" ht="15" x14ac:dyDescent="0.3">
      <c r="B42" s="107" t="s">
        <v>159</v>
      </c>
      <c r="K42" s="120">
        <v>12.75</v>
      </c>
      <c r="L42" s="120">
        <v>12.75</v>
      </c>
      <c r="M42" s="120">
        <v>12.75</v>
      </c>
      <c r="N42" s="121">
        <v>12.75</v>
      </c>
      <c r="O42" s="50"/>
      <c r="P42" s="50"/>
      <c r="Q42" s="50"/>
      <c r="R42" s="50"/>
    </row>
    <row r="43" spans="1:18" ht="13" x14ac:dyDescent="0.3">
      <c r="K43" s="118"/>
      <c r="L43" s="118"/>
      <c r="M43" s="118"/>
      <c r="N43" s="119"/>
      <c r="O43" s="50"/>
      <c r="P43" s="50"/>
      <c r="Q43" s="50"/>
      <c r="R43" s="50"/>
    </row>
    <row r="44" spans="1:18" ht="13" x14ac:dyDescent="0.3">
      <c r="A44" s="4" t="s">
        <v>24</v>
      </c>
      <c r="K44" s="50">
        <f>SUM(K38:K43)</f>
        <v>252.03359815490282</v>
      </c>
      <c r="L44" s="50">
        <f>SUM(L38:L43)</f>
        <v>297.90759815490281</v>
      </c>
      <c r="M44" s="50">
        <f>SUM(M38:M43)</f>
        <v>349.78159815490278</v>
      </c>
      <c r="N44" s="59">
        <f>SUM(N38:N43)</f>
        <v>350.45759815490283</v>
      </c>
      <c r="O44" s="50"/>
      <c r="P44" s="50"/>
      <c r="Q44" s="50"/>
      <c r="R44" s="50"/>
    </row>
    <row r="45" spans="1:18" ht="13" x14ac:dyDescent="0.3">
      <c r="K45" s="50"/>
      <c r="L45" s="50"/>
      <c r="M45" s="50"/>
      <c r="N45" s="60"/>
      <c r="O45" s="50"/>
      <c r="P45" s="50"/>
      <c r="Q45" s="50"/>
      <c r="R45" s="50"/>
    </row>
    <row r="46" spans="1:18" ht="13" x14ac:dyDescent="0.3">
      <c r="A46" s="4" t="s">
        <v>25</v>
      </c>
      <c r="F46" s="12" t="s">
        <v>18</v>
      </c>
      <c r="K46" s="50">
        <f>+K35+K44</f>
        <v>428.42738732009508</v>
      </c>
      <c r="L46" s="50">
        <f>+L35+L44</f>
        <v>494.39238070551175</v>
      </c>
      <c r="M46" s="50">
        <f>+M35+M44</f>
        <v>566.35737409092837</v>
      </c>
      <c r="N46" s="59">
        <f>+N35+N44</f>
        <v>570.45193669509513</v>
      </c>
      <c r="O46" s="50"/>
      <c r="P46" s="50"/>
      <c r="Q46" s="50"/>
      <c r="R46" s="50"/>
    </row>
    <row r="47" spans="1:18" ht="13" x14ac:dyDescent="0.3">
      <c r="A47" s="4"/>
      <c r="F47" s="12" t="s">
        <v>19</v>
      </c>
      <c r="K47" s="81">
        <f>+(K44/45)+K36</f>
        <v>8.5603739606509546</v>
      </c>
      <c r="L47" s="81">
        <f>+(L44/60)+L36</f>
        <v>7.6025062674668442</v>
      </c>
      <c r="M47" s="81">
        <f>+(M44/75)+M36</f>
        <v>7.0863024713274019</v>
      </c>
      <c r="N47" s="80">
        <f>+(N44/75)+N36</f>
        <v>7.0640107856181853</v>
      </c>
      <c r="O47" s="50"/>
      <c r="P47" s="50"/>
      <c r="Q47" s="50"/>
      <c r="R47" s="50"/>
    </row>
    <row r="48" spans="1:18" ht="15" x14ac:dyDescent="0.3">
      <c r="A48" s="6" t="s">
        <v>120</v>
      </c>
      <c r="B48" s="185"/>
      <c r="C48" s="186"/>
      <c r="D48" s="186"/>
      <c r="E48" s="186"/>
      <c r="F48" s="186"/>
      <c r="G48" s="186"/>
      <c r="H48" s="186"/>
      <c r="I48" s="186"/>
      <c r="J48" s="186"/>
      <c r="K48" s="187">
        <f>+K15-K35</f>
        <v>137.12621083480778</v>
      </c>
      <c r="L48" s="187">
        <f>+L15-L35</f>
        <v>194.51521744939114</v>
      </c>
      <c r="M48" s="187">
        <f>+M15-M35</f>
        <v>251.90422406397448</v>
      </c>
      <c r="N48" s="187">
        <f>+N15-N35</f>
        <v>262.00566145980781</v>
      </c>
      <c r="O48" s="50"/>
      <c r="P48" s="50"/>
      <c r="Q48" s="50"/>
      <c r="R48" s="50"/>
    </row>
    <row r="49" spans="1:5194" ht="13" x14ac:dyDescent="0.3">
      <c r="A49" s="4" t="s">
        <v>97</v>
      </c>
      <c r="B49" s="107"/>
      <c r="K49" s="50">
        <f>+K15-K35-K41</f>
        <v>-12.873789165192221</v>
      </c>
      <c r="L49" s="50">
        <f>+L15-L35-L41</f>
        <v>2.5152174493911446</v>
      </c>
      <c r="M49" s="50">
        <f>+M15-M35-M41</f>
        <v>11.904224063974482</v>
      </c>
      <c r="N49" s="50">
        <f>+N15-N35-N41</f>
        <v>22.005661459807811</v>
      </c>
      <c r="O49" s="50"/>
      <c r="P49" s="50"/>
      <c r="Q49" s="50"/>
      <c r="R49" s="50"/>
    </row>
    <row r="50" spans="1:5194" ht="13" x14ac:dyDescent="0.3">
      <c r="A50" s="4" t="s">
        <v>26</v>
      </c>
      <c r="B50" s="107"/>
      <c r="K50" s="50">
        <f>K15-K46</f>
        <v>-114.90738732009504</v>
      </c>
      <c r="L50" s="50">
        <f>L15-L46</f>
        <v>-103.3923807055117</v>
      </c>
      <c r="M50" s="50">
        <f>M15-M46</f>
        <v>-97.877374090928299</v>
      </c>
      <c r="N50" s="50">
        <f>N15-N46</f>
        <v>-88.451936695095071</v>
      </c>
      <c r="O50" s="50"/>
      <c r="P50" s="50"/>
      <c r="Q50" s="50"/>
      <c r="R50" s="50"/>
    </row>
    <row r="51" spans="1:5194" ht="13" x14ac:dyDescent="0.3">
      <c r="A51" s="6" t="s">
        <v>57</v>
      </c>
      <c r="B51" s="185"/>
      <c r="C51" s="186"/>
      <c r="D51" s="186"/>
      <c r="E51" s="186"/>
      <c r="F51" s="186"/>
      <c r="G51" s="186"/>
      <c r="H51" s="186"/>
      <c r="I51" s="186"/>
      <c r="J51" s="186"/>
      <c r="K51" s="187">
        <f>K15-K46+K41</f>
        <v>35.09261267990496</v>
      </c>
      <c r="L51" s="187">
        <f>L15-L46+L41</f>
        <v>88.607619294488302</v>
      </c>
      <c r="M51" s="187">
        <f>M15-M46+M41</f>
        <v>142.1226259090717</v>
      </c>
      <c r="N51" s="187">
        <f>N15-N46+N41</f>
        <v>151.54806330490493</v>
      </c>
      <c r="O51" s="50"/>
      <c r="P51" s="50"/>
      <c r="Q51" s="50"/>
      <c r="R51" s="50"/>
    </row>
    <row r="52" spans="1:5194" ht="13" x14ac:dyDescent="0.3">
      <c r="A52" s="7" t="s">
        <v>98</v>
      </c>
      <c r="B52" s="107"/>
      <c r="K52" s="50">
        <f>K15-K46+K38+K39</f>
        <v>-76.911387320095031</v>
      </c>
      <c r="L52" s="50">
        <f>L15-L46+L38+L39</f>
        <v>-61.522380705511694</v>
      </c>
      <c r="M52" s="50">
        <f>M15-M46+M38+M39</f>
        <v>-52.133374090928299</v>
      </c>
      <c r="N52" s="50">
        <f>N15-N46+N38+N39</f>
        <v>-42.031936695095069</v>
      </c>
      <c r="O52" s="81"/>
      <c r="P52" s="81"/>
      <c r="Q52" s="81"/>
      <c r="R52" s="81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  <c r="JK52" s="13"/>
      <c r="JL52" s="13"/>
      <c r="JM52" s="13"/>
      <c r="JN52" s="13"/>
      <c r="JO52" s="13"/>
      <c r="JP52" s="13"/>
      <c r="JQ52" s="13"/>
      <c r="JR52" s="13"/>
      <c r="JS52" s="13"/>
      <c r="JT52" s="13"/>
      <c r="JU52" s="13"/>
      <c r="JV52" s="13"/>
      <c r="JW52" s="13"/>
      <c r="JX52" s="13"/>
      <c r="JY52" s="13"/>
      <c r="JZ52" s="13"/>
      <c r="KA52" s="13"/>
      <c r="KB52" s="13"/>
      <c r="KC52" s="13"/>
      <c r="KD52" s="13"/>
      <c r="KE52" s="13"/>
      <c r="KF52" s="13"/>
      <c r="KG52" s="13"/>
      <c r="KH52" s="13"/>
      <c r="KI52" s="13"/>
      <c r="KJ52" s="13"/>
      <c r="KK52" s="13"/>
      <c r="KL52" s="13"/>
      <c r="KM52" s="13"/>
      <c r="KN52" s="13"/>
      <c r="KO52" s="13"/>
      <c r="KP52" s="13"/>
      <c r="KQ52" s="13"/>
      <c r="KR52" s="13"/>
      <c r="KS52" s="13"/>
      <c r="KT52" s="13"/>
      <c r="KU52" s="13"/>
      <c r="KV52" s="13"/>
      <c r="KW52" s="13"/>
      <c r="KX52" s="13"/>
      <c r="KY52" s="13"/>
      <c r="KZ52" s="13"/>
      <c r="LA52" s="13"/>
      <c r="LB52" s="13"/>
      <c r="LC52" s="13"/>
      <c r="LD52" s="13"/>
      <c r="LE52" s="13"/>
      <c r="LF52" s="13"/>
      <c r="LG52" s="13"/>
      <c r="LH52" s="13"/>
      <c r="LI52" s="13"/>
      <c r="LJ52" s="13"/>
      <c r="LK52" s="13"/>
      <c r="LL52" s="13"/>
      <c r="LM52" s="13"/>
      <c r="LN52" s="13"/>
      <c r="LO52" s="13"/>
      <c r="LP52" s="13"/>
      <c r="LQ52" s="13"/>
      <c r="LR52" s="13"/>
      <c r="LS52" s="13"/>
      <c r="LT52" s="13"/>
      <c r="LU52" s="13"/>
      <c r="LV52" s="13"/>
      <c r="LW52" s="13"/>
      <c r="LX52" s="13"/>
      <c r="LY52" s="13"/>
      <c r="LZ52" s="13"/>
      <c r="MA52" s="13"/>
      <c r="MB52" s="13"/>
      <c r="MC52" s="13"/>
      <c r="MD52" s="13"/>
      <c r="ME52" s="13"/>
      <c r="MF52" s="13"/>
      <c r="MG52" s="13"/>
      <c r="MH52" s="13"/>
      <c r="MI52" s="13"/>
      <c r="MJ52" s="13"/>
      <c r="MK52" s="13"/>
      <c r="ML52" s="13"/>
      <c r="MM52" s="13"/>
      <c r="MN52" s="13"/>
      <c r="MO52" s="13"/>
      <c r="MP52" s="13"/>
      <c r="MQ52" s="13"/>
      <c r="MR52" s="13"/>
      <c r="MS52" s="13"/>
      <c r="MT52" s="13"/>
      <c r="MU52" s="13"/>
      <c r="MV52" s="13"/>
      <c r="MW52" s="13"/>
      <c r="MX52" s="13"/>
      <c r="MY52" s="13"/>
      <c r="MZ52" s="13"/>
      <c r="NA52" s="13"/>
      <c r="NB52" s="13"/>
      <c r="NC52" s="13"/>
      <c r="ND52" s="13"/>
      <c r="NE52" s="13"/>
      <c r="NF52" s="13"/>
      <c r="NG52" s="13"/>
      <c r="NH52" s="13"/>
      <c r="NI52" s="13"/>
      <c r="NJ52" s="13"/>
      <c r="NK52" s="13"/>
      <c r="NL52" s="13"/>
      <c r="NM52" s="13"/>
      <c r="NN52" s="13"/>
      <c r="NO52" s="13"/>
      <c r="NP52" s="13"/>
      <c r="NQ52" s="13"/>
      <c r="NR52" s="13"/>
      <c r="NS52" s="13"/>
      <c r="NT52" s="13"/>
      <c r="NU52" s="13"/>
      <c r="NV52" s="13"/>
      <c r="NW52" s="13"/>
      <c r="NX52" s="13"/>
      <c r="NY52" s="13"/>
      <c r="NZ52" s="13"/>
      <c r="OA52" s="13"/>
      <c r="OB52" s="13"/>
      <c r="OC52" s="13"/>
      <c r="OD52" s="13"/>
      <c r="OE52" s="13"/>
      <c r="OF52" s="13"/>
      <c r="OG52" s="13"/>
      <c r="OH52" s="13"/>
      <c r="OI52" s="13"/>
      <c r="OJ52" s="13"/>
      <c r="OK52" s="13"/>
      <c r="OL52" s="13"/>
      <c r="OM52" s="13"/>
      <c r="ON52" s="13"/>
      <c r="OO52" s="13"/>
      <c r="OP52" s="13"/>
      <c r="OQ52" s="13"/>
      <c r="OR52" s="13"/>
      <c r="OS52" s="13"/>
      <c r="OT52" s="13"/>
      <c r="OU52" s="13"/>
      <c r="OV52" s="13"/>
      <c r="OW52" s="13"/>
      <c r="OX52" s="13"/>
      <c r="OY52" s="13"/>
      <c r="OZ52" s="13"/>
      <c r="PA52" s="13"/>
      <c r="PB52" s="13"/>
      <c r="PC52" s="13"/>
      <c r="PD52" s="13"/>
      <c r="PE52" s="13"/>
      <c r="PF52" s="13"/>
      <c r="PG52" s="13"/>
      <c r="PH52" s="13"/>
      <c r="PI52" s="13"/>
      <c r="PJ52" s="13"/>
      <c r="PK52" s="13"/>
      <c r="PL52" s="13"/>
      <c r="PM52" s="13"/>
      <c r="PN52" s="13"/>
      <c r="PO52" s="13"/>
      <c r="PP52" s="13"/>
      <c r="PQ52" s="13"/>
      <c r="PR52" s="13"/>
      <c r="PS52" s="13"/>
      <c r="PT52" s="13"/>
      <c r="PU52" s="13"/>
      <c r="PV52" s="13"/>
      <c r="PW52" s="13"/>
      <c r="PX52" s="13"/>
      <c r="PY52" s="13"/>
      <c r="PZ52" s="13"/>
      <c r="QA52" s="13"/>
      <c r="QB52" s="13"/>
      <c r="QC52" s="13"/>
      <c r="QD52" s="13"/>
      <c r="QE52" s="13"/>
      <c r="QF52" s="13"/>
      <c r="QG52" s="13"/>
      <c r="QH52" s="13"/>
      <c r="QI52" s="13"/>
      <c r="QJ52" s="13"/>
      <c r="QK52" s="13"/>
      <c r="QL52" s="13"/>
      <c r="QM52" s="13"/>
      <c r="QN52" s="13"/>
      <c r="QO52" s="13"/>
      <c r="QP52" s="13"/>
      <c r="QQ52" s="13"/>
      <c r="QR52" s="13"/>
      <c r="QS52" s="13"/>
      <c r="QT52" s="13"/>
      <c r="QU52" s="13"/>
      <c r="QV52" s="13"/>
      <c r="QW52" s="13"/>
      <c r="QX52" s="13"/>
      <c r="QY52" s="13"/>
      <c r="QZ52" s="13"/>
      <c r="RA52" s="13"/>
      <c r="RB52" s="13"/>
      <c r="RC52" s="13"/>
      <c r="RD52" s="13"/>
      <c r="RE52" s="13"/>
      <c r="RF52" s="13"/>
      <c r="RG52" s="13"/>
      <c r="RH52" s="13"/>
      <c r="RI52" s="13"/>
      <c r="RJ52" s="13"/>
      <c r="RK52" s="13"/>
      <c r="RL52" s="13"/>
      <c r="RM52" s="13"/>
      <c r="RN52" s="13"/>
      <c r="RO52" s="13"/>
      <c r="RP52" s="13"/>
      <c r="RQ52" s="13"/>
      <c r="RR52" s="13"/>
      <c r="RS52" s="13"/>
      <c r="RT52" s="13"/>
      <c r="RU52" s="13"/>
      <c r="RV52" s="13"/>
      <c r="RW52" s="13"/>
      <c r="RX52" s="13"/>
      <c r="RY52" s="13"/>
      <c r="RZ52" s="13"/>
      <c r="SA52" s="13"/>
      <c r="SB52" s="13"/>
      <c r="SC52" s="13"/>
      <c r="SD52" s="13"/>
      <c r="SE52" s="13"/>
      <c r="SF52" s="13"/>
      <c r="SG52" s="13"/>
      <c r="SH52" s="13"/>
      <c r="SI52" s="13"/>
      <c r="SJ52" s="13"/>
      <c r="SK52" s="13"/>
      <c r="SL52" s="13"/>
      <c r="SM52" s="13"/>
      <c r="SN52" s="13"/>
      <c r="SO52" s="13"/>
      <c r="SP52" s="13"/>
      <c r="SQ52" s="13"/>
      <c r="SR52" s="13"/>
      <c r="SS52" s="13"/>
      <c r="ST52" s="13"/>
      <c r="SU52" s="13"/>
      <c r="SV52" s="13"/>
      <c r="SW52" s="13"/>
      <c r="SX52" s="13"/>
      <c r="SY52" s="13"/>
      <c r="SZ52" s="13"/>
      <c r="TA52" s="13"/>
      <c r="TB52" s="13"/>
      <c r="TC52" s="13"/>
      <c r="TD52" s="13"/>
      <c r="TE52" s="13"/>
      <c r="TF52" s="13"/>
      <c r="TG52" s="13"/>
      <c r="TH52" s="13"/>
      <c r="TI52" s="13"/>
      <c r="TJ52" s="13"/>
      <c r="TK52" s="13"/>
      <c r="TL52" s="13"/>
      <c r="TM52" s="13"/>
      <c r="TN52" s="13"/>
      <c r="TO52" s="13"/>
      <c r="TP52" s="13"/>
      <c r="TQ52" s="13"/>
      <c r="TR52" s="13"/>
      <c r="TS52" s="13"/>
      <c r="TT52" s="13"/>
      <c r="TU52" s="13"/>
      <c r="TV52" s="13"/>
      <c r="TW52" s="13"/>
      <c r="TX52" s="13"/>
      <c r="TY52" s="13"/>
      <c r="TZ52" s="13"/>
      <c r="UA52" s="13"/>
      <c r="UB52" s="13"/>
      <c r="UC52" s="13"/>
      <c r="UD52" s="13"/>
      <c r="UE52" s="13"/>
      <c r="UF52" s="13"/>
      <c r="UG52" s="13"/>
      <c r="UH52" s="13"/>
      <c r="UI52" s="13"/>
      <c r="UJ52" s="13"/>
      <c r="UK52" s="13"/>
      <c r="UL52" s="13"/>
      <c r="UM52" s="13"/>
      <c r="UN52" s="13"/>
      <c r="UO52" s="13"/>
      <c r="UP52" s="13"/>
      <c r="UQ52" s="13"/>
      <c r="UR52" s="13"/>
      <c r="US52" s="13"/>
      <c r="UT52" s="13"/>
      <c r="UU52" s="13"/>
      <c r="UV52" s="13"/>
      <c r="UW52" s="13"/>
      <c r="UX52" s="13"/>
      <c r="UY52" s="13"/>
      <c r="UZ52" s="13"/>
      <c r="VA52" s="13"/>
      <c r="VB52" s="13"/>
      <c r="VC52" s="13"/>
      <c r="VD52" s="13"/>
      <c r="VE52" s="13"/>
      <c r="VF52" s="13"/>
      <c r="VG52" s="13"/>
      <c r="VH52" s="13"/>
      <c r="VI52" s="13"/>
      <c r="VJ52" s="13"/>
      <c r="VK52" s="13"/>
      <c r="VL52" s="13"/>
      <c r="VM52" s="13"/>
      <c r="VN52" s="13"/>
      <c r="VO52" s="13"/>
      <c r="VP52" s="13"/>
      <c r="VQ52" s="13"/>
      <c r="VR52" s="13"/>
      <c r="VS52" s="13"/>
      <c r="VT52" s="13"/>
      <c r="VU52" s="13"/>
      <c r="VV52" s="13"/>
      <c r="VW52" s="13"/>
      <c r="VX52" s="13"/>
      <c r="VY52" s="13"/>
      <c r="VZ52" s="13"/>
      <c r="WA52" s="13"/>
      <c r="WB52" s="13"/>
      <c r="WC52" s="13"/>
      <c r="WD52" s="13"/>
      <c r="WE52" s="13"/>
      <c r="WF52" s="13"/>
      <c r="WG52" s="13"/>
      <c r="WH52" s="13"/>
      <c r="WI52" s="13"/>
      <c r="WJ52" s="13"/>
      <c r="WK52" s="13"/>
      <c r="WL52" s="13"/>
      <c r="WM52" s="13"/>
      <c r="WN52" s="13"/>
      <c r="WO52" s="13"/>
      <c r="WP52" s="13"/>
      <c r="WQ52" s="13"/>
      <c r="WR52" s="13"/>
      <c r="WS52" s="13"/>
      <c r="WT52" s="13"/>
      <c r="WU52" s="13"/>
      <c r="WV52" s="13"/>
      <c r="WW52" s="13"/>
      <c r="WX52" s="13"/>
      <c r="WY52" s="13"/>
      <c r="WZ52" s="13"/>
      <c r="XA52" s="13"/>
      <c r="XB52" s="13"/>
      <c r="XC52" s="13"/>
      <c r="XD52" s="13"/>
      <c r="XE52" s="13"/>
      <c r="XF52" s="13"/>
      <c r="XG52" s="13"/>
      <c r="XH52" s="13"/>
      <c r="XI52" s="13"/>
      <c r="XJ52" s="13"/>
      <c r="XK52" s="13"/>
      <c r="XL52" s="13"/>
      <c r="XM52" s="13"/>
      <c r="XN52" s="13"/>
      <c r="XO52" s="13"/>
      <c r="XP52" s="13"/>
      <c r="XQ52" s="13"/>
      <c r="XR52" s="13"/>
      <c r="XS52" s="13"/>
      <c r="XT52" s="13"/>
      <c r="XU52" s="13"/>
      <c r="XV52" s="13"/>
      <c r="XW52" s="13"/>
      <c r="XX52" s="13"/>
      <c r="XY52" s="13"/>
      <c r="XZ52" s="13"/>
      <c r="YA52" s="13"/>
      <c r="YB52" s="13"/>
      <c r="YC52" s="13"/>
      <c r="YD52" s="13"/>
      <c r="YE52" s="13"/>
      <c r="YF52" s="13"/>
      <c r="YG52" s="13"/>
      <c r="YH52" s="13"/>
      <c r="YI52" s="13"/>
      <c r="YJ52" s="13"/>
      <c r="YK52" s="13"/>
      <c r="YL52" s="13"/>
      <c r="YM52" s="13"/>
      <c r="YN52" s="13"/>
      <c r="YO52" s="13"/>
      <c r="YP52" s="13"/>
      <c r="YQ52" s="13"/>
      <c r="YR52" s="13"/>
      <c r="YS52" s="13"/>
      <c r="YT52" s="13"/>
      <c r="YU52" s="13"/>
      <c r="YV52" s="13"/>
      <c r="YW52" s="13"/>
      <c r="YX52" s="13"/>
      <c r="YY52" s="13"/>
      <c r="YZ52" s="13"/>
      <c r="ZA52" s="13"/>
      <c r="ZB52" s="13"/>
      <c r="ZC52" s="13"/>
      <c r="ZD52" s="13"/>
      <c r="ZE52" s="13"/>
      <c r="ZF52" s="13"/>
      <c r="ZG52" s="13"/>
      <c r="ZH52" s="13"/>
      <c r="ZI52" s="13"/>
      <c r="ZJ52" s="13"/>
      <c r="ZK52" s="13"/>
      <c r="ZL52" s="13"/>
      <c r="ZM52" s="13"/>
      <c r="ZN52" s="13"/>
      <c r="ZO52" s="13"/>
      <c r="ZP52" s="13"/>
      <c r="ZQ52" s="13"/>
      <c r="ZR52" s="13"/>
      <c r="ZS52" s="13"/>
      <c r="ZT52" s="13"/>
      <c r="ZU52" s="13"/>
      <c r="ZV52" s="13"/>
      <c r="ZW52" s="13"/>
      <c r="ZX52" s="13"/>
      <c r="ZY52" s="13"/>
      <c r="ZZ52" s="13"/>
      <c r="AAA52" s="13"/>
      <c r="AAB52" s="13"/>
      <c r="AAC52" s="13"/>
      <c r="AAD52" s="13"/>
      <c r="AAE52" s="13"/>
      <c r="AAF52" s="13"/>
      <c r="AAG52" s="13"/>
      <c r="AAH52" s="13"/>
      <c r="AAI52" s="13"/>
      <c r="AAJ52" s="13"/>
      <c r="AAK52" s="13"/>
      <c r="AAL52" s="13"/>
      <c r="AAM52" s="13"/>
      <c r="AAN52" s="13"/>
      <c r="AAO52" s="13"/>
      <c r="AAP52" s="13"/>
      <c r="AAQ52" s="13"/>
      <c r="AAR52" s="13"/>
      <c r="AAS52" s="13"/>
      <c r="AAT52" s="13"/>
      <c r="AAU52" s="13"/>
      <c r="AAV52" s="13"/>
      <c r="AAW52" s="13"/>
      <c r="AAX52" s="13"/>
      <c r="AAY52" s="13"/>
      <c r="AAZ52" s="13"/>
      <c r="ABA52" s="13"/>
      <c r="ABB52" s="13"/>
      <c r="ABC52" s="13"/>
      <c r="ABD52" s="13"/>
      <c r="ABE52" s="13"/>
      <c r="ABF52" s="13"/>
      <c r="ABG52" s="13"/>
      <c r="ABH52" s="13"/>
      <c r="ABI52" s="13"/>
      <c r="ABJ52" s="13"/>
      <c r="ABK52" s="13"/>
      <c r="ABL52" s="13"/>
      <c r="ABM52" s="13"/>
      <c r="ABN52" s="13"/>
      <c r="ABO52" s="13"/>
      <c r="ABP52" s="13"/>
      <c r="ABQ52" s="13"/>
      <c r="ABR52" s="13"/>
      <c r="ABS52" s="13"/>
      <c r="ABT52" s="13"/>
      <c r="ABU52" s="13"/>
      <c r="ABV52" s="13"/>
      <c r="ABW52" s="13"/>
      <c r="ABX52" s="13"/>
      <c r="ABY52" s="13"/>
      <c r="ABZ52" s="13"/>
      <c r="ACA52" s="13"/>
      <c r="ACB52" s="13"/>
      <c r="ACC52" s="13"/>
      <c r="ACD52" s="13"/>
      <c r="ACE52" s="13"/>
      <c r="ACF52" s="13"/>
      <c r="ACG52" s="13"/>
      <c r="ACH52" s="13"/>
      <c r="ACI52" s="13"/>
      <c r="ACJ52" s="13"/>
      <c r="ACK52" s="13"/>
      <c r="ACL52" s="13"/>
      <c r="ACM52" s="13"/>
      <c r="ACN52" s="13"/>
      <c r="ACO52" s="13"/>
      <c r="ACP52" s="13"/>
      <c r="ACQ52" s="13"/>
      <c r="ACR52" s="13"/>
      <c r="ACS52" s="13"/>
      <c r="ACT52" s="13"/>
      <c r="ACU52" s="13"/>
      <c r="ACV52" s="13"/>
      <c r="ACW52" s="13"/>
      <c r="ACX52" s="13"/>
      <c r="ACY52" s="13"/>
      <c r="ACZ52" s="13"/>
      <c r="ADA52" s="13"/>
      <c r="ADB52" s="13"/>
      <c r="ADC52" s="13"/>
      <c r="ADD52" s="13"/>
      <c r="ADE52" s="13"/>
      <c r="ADF52" s="13"/>
      <c r="ADG52" s="13"/>
      <c r="ADH52" s="13"/>
      <c r="ADI52" s="13"/>
      <c r="ADJ52" s="13"/>
      <c r="ADK52" s="13"/>
      <c r="ADL52" s="13"/>
      <c r="ADM52" s="13"/>
      <c r="ADN52" s="13"/>
      <c r="ADO52" s="13"/>
      <c r="ADP52" s="13"/>
      <c r="ADQ52" s="13"/>
      <c r="ADR52" s="13"/>
      <c r="ADS52" s="13"/>
      <c r="ADT52" s="13"/>
      <c r="ADU52" s="13"/>
      <c r="ADV52" s="13"/>
      <c r="ADW52" s="13"/>
      <c r="ADX52" s="13"/>
      <c r="ADY52" s="13"/>
      <c r="ADZ52" s="13"/>
      <c r="AEA52" s="13"/>
      <c r="AEB52" s="13"/>
      <c r="AEC52" s="13"/>
      <c r="AED52" s="13"/>
      <c r="AEE52" s="13"/>
      <c r="AEF52" s="13"/>
      <c r="AEG52" s="13"/>
      <c r="AEH52" s="13"/>
      <c r="AEI52" s="13"/>
      <c r="AEJ52" s="13"/>
      <c r="AEK52" s="13"/>
      <c r="AEL52" s="13"/>
      <c r="AEM52" s="13"/>
      <c r="AEN52" s="13"/>
      <c r="AEO52" s="13"/>
      <c r="AEP52" s="13"/>
      <c r="AEQ52" s="13"/>
      <c r="AER52" s="13"/>
      <c r="AES52" s="13"/>
      <c r="AET52" s="13"/>
      <c r="AEU52" s="13"/>
      <c r="AEV52" s="13"/>
      <c r="AEW52" s="13"/>
      <c r="AEX52" s="13"/>
      <c r="AEY52" s="13"/>
      <c r="AEZ52" s="13"/>
      <c r="AFA52" s="13"/>
      <c r="AFB52" s="13"/>
      <c r="AFC52" s="13"/>
      <c r="AFD52" s="13"/>
      <c r="AFE52" s="13"/>
      <c r="AFF52" s="13"/>
      <c r="AFG52" s="13"/>
      <c r="AFH52" s="13"/>
      <c r="AFI52" s="13"/>
      <c r="AFJ52" s="13"/>
      <c r="AFK52" s="13"/>
      <c r="AFL52" s="13"/>
      <c r="AFM52" s="13"/>
      <c r="AFN52" s="13"/>
      <c r="AFO52" s="13"/>
      <c r="AFP52" s="13"/>
      <c r="AFQ52" s="13"/>
      <c r="AFR52" s="13"/>
      <c r="AFS52" s="13"/>
      <c r="AFT52" s="13"/>
      <c r="AFU52" s="13"/>
      <c r="AFV52" s="13"/>
      <c r="AFW52" s="13"/>
      <c r="AFX52" s="13"/>
      <c r="AFY52" s="13"/>
      <c r="AFZ52" s="13"/>
      <c r="AGA52" s="13"/>
      <c r="AGB52" s="13"/>
      <c r="AGC52" s="13"/>
      <c r="AGD52" s="13"/>
      <c r="AGE52" s="13"/>
      <c r="AGF52" s="13"/>
      <c r="AGG52" s="13"/>
      <c r="AGH52" s="13"/>
      <c r="AGI52" s="13"/>
      <c r="AGJ52" s="13"/>
      <c r="AGK52" s="13"/>
      <c r="AGL52" s="13"/>
      <c r="AGM52" s="13"/>
      <c r="AGN52" s="13"/>
      <c r="AGO52" s="13"/>
      <c r="AGP52" s="13"/>
      <c r="AGQ52" s="13"/>
      <c r="AGR52" s="13"/>
      <c r="AGS52" s="13"/>
      <c r="AGT52" s="13"/>
      <c r="AGU52" s="13"/>
      <c r="AGV52" s="13"/>
      <c r="AGW52" s="13"/>
      <c r="AGX52" s="13"/>
      <c r="AGY52" s="13"/>
      <c r="AGZ52" s="13"/>
      <c r="AHA52" s="13"/>
      <c r="AHB52" s="13"/>
      <c r="AHC52" s="13"/>
      <c r="AHD52" s="13"/>
      <c r="AHE52" s="13"/>
      <c r="AHF52" s="13"/>
      <c r="AHG52" s="13"/>
      <c r="AHH52" s="13"/>
      <c r="AHI52" s="13"/>
      <c r="AHJ52" s="13"/>
      <c r="AHK52" s="13"/>
      <c r="AHL52" s="13"/>
      <c r="AHM52" s="13"/>
      <c r="AHN52" s="13"/>
      <c r="AHO52" s="13"/>
      <c r="AHP52" s="13"/>
      <c r="AHQ52" s="13"/>
      <c r="AHR52" s="13"/>
      <c r="AHS52" s="13"/>
      <c r="AHT52" s="13"/>
      <c r="AHU52" s="13"/>
      <c r="AHV52" s="13"/>
      <c r="AHW52" s="13"/>
      <c r="AHX52" s="13"/>
      <c r="AHY52" s="13"/>
      <c r="AHZ52" s="13"/>
      <c r="AIA52" s="13"/>
      <c r="AIB52" s="13"/>
      <c r="AIC52" s="13"/>
      <c r="AID52" s="13"/>
      <c r="AIE52" s="13"/>
      <c r="AIF52" s="13"/>
      <c r="AIG52" s="13"/>
      <c r="AIH52" s="13"/>
      <c r="AII52" s="13"/>
      <c r="AIJ52" s="13"/>
      <c r="AIK52" s="13"/>
      <c r="AIL52" s="13"/>
      <c r="AIM52" s="13"/>
      <c r="AIN52" s="13"/>
      <c r="AIO52" s="13"/>
      <c r="AIP52" s="13"/>
      <c r="AIQ52" s="13"/>
      <c r="AIR52" s="13"/>
      <c r="AIS52" s="13"/>
      <c r="AIT52" s="13"/>
      <c r="AIU52" s="13"/>
      <c r="AIV52" s="13"/>
      <c r="AIW52" s="13"/>
      <c r="AIX52" s="13"/>
      <c r="AIY52" s="13"/>
      <c r="AIZ52" s="13"/>
      <c r="AJA52" s="13"/>
      <c r="AJB52" s="13"/>
      <c r="AJC52" s="13"/>
      <c r="AJD52" s="13"/>
      <c r="AJE52" s="13"/>
      <c r="AJF52" s="13"/>
      <c r="AJG52" s="13"/>
      <c r="AJH52" s="13"/>
      <c r="AJI52" s="13"/>
      <c r="AJJ52" s="13"/>
      <c r="AJK52" s="13"/>
      <c r="AJL52" s="13"/>
      <c r="AJM52" s="13"/>
      <c r="AJN52" s="13"/>
      <c r="AJO52" s="13"/>
      <c r="AJP52" s="13"/>
      <c r="AJQ52" s="13"/>
      <c r="AJR52" s="13"/>
      <c r="AJS52" s="13"/>
      <c r="AJT52" s="13"/>
      <c r="AJU52" s="13"/>
      <c r="AJV52" s="13"/>
      <c r="AJW52" s="13"/>
      <c r="AJX52" s="13"/>
      <c r="AJY52" s="13"/>
      <c r="AJZ52" s="13"/>
      <c r="AKA52" s="13"/>
      <c r="AKB52" s="13"/>
      <c r="AKC52" s="13"/>
      <c r="AKD52" s="13"/>
      <c r="AKE52" s="13"/>
      <c r="AKF52" s="13"/>
      <c r="AKG52" s="13"/>
      <c r="AKH52" s="13"/>
      <c r="AKI52" s="13"/>
      <c r="AKJ52" s="13"/>
      <c r="AKK52" s="13"/>
      <c r="AKL52" s="13"/>
      <c r="AKM52" s="13"/>
      <c r="AKN52" s="13"/>
      <c r="AKO52" s="13"/>
      <c r="AKP52" s="13"/>
      <c r="AKQ52" s="13"/>
      <c r="AKR52" s="13"/>
      <c r="AKS52" s="13"/>
      <c r="AKT52" s="13"/>
      <c r="AKU52" s="13"/>
      <c r="AKV52" s="13"/>
      <c r="AKW52" s="13"/>
      <c r="AKX52" s="13"/>
      <c r="AKY52" s="13"/>
      <c r="AKZ52" s="13"/>
      <c r="ALA52" s="13"/>
      <c r="ALB52" s="13"/>
      <c r="ALC52" s="13"/>
      <c r="ALD52" s="13"/>
      <c r="ALE52" s="13"/>
      <c r="ALF52" s="13"/>
      <c r="ALG52" s="13"/>
      <c r="ALH52" s="13"/>
      <c r="ALI52" s="13"/>
      <c r="ALJ52" s="13"/>
      <c r="ALK52" s="13"/>
      <c r="ALL52" s="13"/>
      <c r="ALM52" s="13"/>
      <c r="ALN52" s="13"/>
      <c r="ALO52" s="13"/>
      <c r="ALP52" s="13"/>
      <c r="ALQ52" s="13"/>
      <c r="ALR52" s="13"/>
      <c r="ALS52" s="13"/>
      <c r="ALT52" s="13"/>
      <c r="ALU52" s="13"/>
      <c r="ALV52" s="13"/>
      <c r="ALW52" s="13"/>
      <c r="ALX52" s="13"/>
      <c r="ALY52" s="13"/>
      <c r="ALZ52" s="13"/>
      <c r="AMA52" s="13"/>
      <c r="AMB52" s="13"/>
      <c r="AMC52" s="13"/>
      <c r="AMD52" s="13"/>
      <c r="AME52" s="13"/>
      <c r="AMF52" s="13"/>
      <c r="AMG52" s="13"/>
      <c r="AMH52" s="13"/>
      <c r="AMI52" s="13"/>
      <c r="AMJ52" s="13"/>
      <c r="AMK52" s="13"/>
      <c r="AML52" s="13"/>
      <c r="AMM52" s="13"/>
      <c r="AMN52" s="13"/>
      <c r="AMO52" s="13"/>
      <c r="AMP52" s="13"/>
      <c r="AMQ52" s="13"/>
      <c r="AMR52" s="13"/>
      <c r="AMS52" s="13"/>
      <c r="AMT52" s="13"/>
      <c r="AMU52" s="13"/>
      <c r="AMV52" s="13"/>
      <c r="AMW52" s="13"/>
      <c r="AMX52" s="13"/>
      <c r="AMY52" s="13"/>
      <c r="AMZ52" s="13"/>
      <c r="ANA52" s="13"/>
      <c r="ANB52" s="13"/>
      <c r="ANC52" s="13"/>
      <c r="AND52" s="13"/>
      <c r="ANE52" s="13"/>
      <c r="ANF52" s="13"/>
      <c r="ANG52" s="13"/>
      <c r="ANH52" s="13"/>
      <c r="ANI52" s="13"/>
      <c r="ANJ52" s="13"/>
      <c r="ANK52" s="13"/>
      <c r="ANL52" s="13"/>
      <c r="ANM52" s="13"/>
      <c r="ANN52" s="13"/>
      <c r="ANO52" s="13"/>
      <c r="ANP52" s="13"/>
      <c r="ANQ52" s="13"/>
      <c r="ANR52" s="13"/>
      <c r="ANS52" s="13"/>
      <c r="ANT52" s="13"/>
      <c r="ANU52" s="13"/>
      <c r="ANV52" s="13"/>
      <c r="ANW52" s="13"/>
      <c r="ANX52" s="13"/>
      <c r="ANY52" s="13"/>
      <c r="ANZ52" s="13"/>
      <c r="AOA52" s="13"/>
      <c r="AOB52" s="13"/>
      <c r="AOC52" s="13"/>
      <c r="AOD52" s="13"/>
      <c r="AOE52" s="13"/>
      <c r="AOF52" s="13"/>
      <c r="AOG52" s="13"/>
      <c r="AOH52" s="13"/>
      <c r="AOI52" s="13"/>
      <c r="AOJ52" s="13"/>
      <c r="AOK52" s="13"/>
      <c r="AOL52" s="13"/>
      <c r="AOM52" s="13"/>
      <c r="AON52" s="13"/>
      <c r="AOO52" s="13"/>
      <c r="AOP52" s="13"/>
      <c r="AOQ52" s="13"/>
      <c r="AOR52" s="13"/>
      <c r="AOS52" s="13"/>
      <c r="AOT52" s="13"/>
      <c r="AOU52" s="13"/>
      <c r="AOV52" s="13"/>
      <c r="AOW52" s="13"/>
      <c r="AOX52" s="13"/>
      <c r="AOY52" s="13"/>
      <c r="AOZ52" s="13"/>
      <c r="APA52" s="13"/>
      <c r="APB52" s="13"/>
      <c r="APC52" s="13"/>
      <c r="APD52" s="13"/>
      <c r="APE52" s="13"/>
      <c r="APF52" s="13"/>
      <c r="APG52" s="13"/>
      <c r="APH52" s="13"/>
      <c r="API52" s="13"/>
      <c r="APJ52" s="13"/>
      <c r="APK52" s="13"/>
      <c r="APL52" s="13"/>
      <c r="APM52" s="13"/>
      <c r="APN52" s="13"/>
      <c r="APO52" s="13"/>
      <c r="APP52" s="13"/>
      <c r="APQ52" s="13"/>
      <c r="APR52" s="13"/>
      <c r="APS52" s="13"/>
      <c r="APT52" s="13"/>
      <c r="APU52" s="13"/>
      <c r="APV52" s="13"/>
      <c r="APW52" s="13"/>
      <c r="APX52" s="13"/>
      <c r="APY52" s="13"/>
      <c r="APZ52" s="13"/>
      <c r="AQA52" s="13"/>
      <c r="AQB52" s="13"/>
      <c r="AQC52" s="13"/>
      <c r="AQD52" s="13"/>
      <c r="AQE52" s="13"/>
      <c r="AQF52" s="13"/>
      <c r="AQG52" s="13"/>
      <c r="AQH52" s="13"/>
      <c r="AQI52" s="13"/>
      <c r="AQJ52" s="13"/>
      <c r="AQK52" s="13"/>
      <c r="AQL52" s="13"/>
      <c r="AQM52" s="13"/>
      <c r="AQN52" s="13"/>
      <c r="AQO52" s="13"/>
      <c r="AQP52" s="13"/>
      <c r="AQQ52" s="13"/>
      <c r="AQR52" s="13"/>
      <c r="AQS52" s="13"/>
      <c r="AQT52" s="13"/>
      <c r="AQU52" s="13"/>
      <c r="AQV52" s="13"/>
      <c r="AQW52" s="13"/>
      <c r="AQX52" s="13"/>
      <c r="AQY52" s="13"/>
      <c r="AQZ52" s="13"/>
      <c r="ARA52" s="13"/>
      <c r="ARB52" s="13"/>
      <c r="ARC52" s="13"/>
      <c r="ARD52" s="13"/>
      <c r="ARE52" s="13"/>
      <c r="ARF52" s="13"/>
      <c r="ARG52" s="13"/>
      <c r="ARH52" s="13"/>
      <c r="ARI52" s="13"/>
      <c r="ARJ52" s="13"/>
      <c r="ARK52" s="13"/>
      <c r="ARL52" s="13"/>
      <c r="ARM52" s="13"/>
      <c r="ARN52" s="13"/>
      <c r="ARO52" s="13"/>
      <c r="ARP52" s="13"/>
      <c r="ARQ52" s="13"/>
      <c r="ARR52" s="13"/>
      <c r="ARS52" s="13"/>
      <c r="ART52" s="13"/>
      <c r="ARU52" s="13"/>
      <c r="ARV52" s="13"/>
      <c r="ARW52" s="13"/>
      <c r="ARX52" s="13"/>
      <c r="ARY52" s="13"/>
      <c r="ARZ52" s="13"/>
      <c r="ASA52" s="13"/>
      <c r="ASB52" s="13"/>
      <c r="ASC52" s="13"/>
      <c r="ASD52" s="13"/>
      <c r="ASE52" s="13"/>
      <c r="ASF52" s="13"/>
      <c r="ASG52" s="13"/>
      <c r="ASH52" s="13"/>
      <c r="ASI52" s="13"/>
      <c r="ASJ52" s="13"/>
      <c r="ASK52" s="13"/>
      <c r="ASL52" s="13"/>
      <c r="ASM52" s="13"/>
      <c r="ASN52" s="13"/>
      <c r="ASO52" s="13"/>
      <c r="ASP52" s="13"/>
      <c r="ASQ52" s="13"/>
      <c r="ASR52" s="13"/>
      <c r="ASS52" s="13"/>
      <c r="AST52" s="13"/>
      <c r="ASU52" s="13"/>
      <c r="ASV52" s="13"/>
      <c r="ASW52" s="13"/>
      <c r="ASX52" s="13"/>
      <c r="ASY52" s="13"/>
      <c r="ASZ52" s="13"/>
      <c r="ATA52" s="13"/>
      <c r="ATB52" s="13"/>
      <c r="ATC52" s="13"/>
      <c r="ATD52" s="13"/>
      <c r="ATE52" s="13"/>
      <c r="ATF52" s="13"/>
      <c r="ATG52" s="13"/>
      <c r="ATH52" s="13"/>
      <c r="ATI52" s="13"/>
      <c r="ATJ52" s="13"/>
      <c r="ATK52" s="13"/>
      <c r="ATL52" s="13"/>
      <c r="ATM52" s="13"/>
      <c r="ATN52" s="13"/>
      <c r="ATO52" s="13"/>
      <c r="ATP52" s="13"/>
      <c r="ATQ52" s="13"/>
      <c r="ATR52" s="13"/>
      <c r="ATS52" s="13"/>
      <c r="ATT52" s="13"/>
      <c r="ATU52" s="13"/>
      <c r="ATV52" s="13"/>
      <c r="ATW52" s="13"/>
      <c r="ATX52" s="13"/>
      <c r="ATY52" s="13"/>
      <c r="ATZ52" s="13"/>
      <c r="AUA52" s="13"/>
      <c r="AUB52" s="13"/>
      <c r="AUC52" s="13"/>
      <c r="AUD52" s="13"/>
      <c r="AUE52" s="13"/>
      <c r="AUF52" s="13"/>
      <c r="AUG52" s="13"/>
      <c r="AUH52" s="13"/>
      <c r="AUI52" s="13"/>
      <c r="AUJ52" s="13"/>
      <c r="AUK52" s="13"/>
      <c r="AUL52" s="13"/>
      <c r="AUM52" s="13"/>
      <c r="AUN52" s="13"/>
      <c r="AUO52" s="13"/>
      <c r="AUP52" s="13"/>
      <c r="AUQ52" s="13"/>
      <c r="AUR52" s="13"/>
      <c r="AUS52" s="13"/>
      <c r="AUT52" s="13"/>
      <c r="AUU52" s="13"/>
      <c r="AUV52" s="13"/>
      <c r="AUW52" s="13"/>
      <c r="AUX52" s="13"/>
      <c r="AUY52" s="13"/>
      <c r="AUZ52" s="13"/>
      <c r="AVA52" s="13"/>
      <c r="AVB52" s="13"/>
      <c r="AVC52" s="13"/>
      <c r="AVD52" s="13"/>
      <c r="AVE52" s="13"/>
      <c r="AVF52" s="13"/>
      <c r="AVG52" s="13"/>
      <c r="AVH52" s="13"/>
      <c r="AVI52" s="13"/>
      <c r="AVJ52" s="13"/>
      <c r="AVK52" s="13"/>
      <c r="AVL52" s="13"/>
      <c r="AVM52" s="13"/>
      <c r="AVN52" s="13"/>
      <c r="AVO52" s="13"/>
      <c r="AVP52" s="13"/>
      <c r="AVQ52" s="13"/>
      <c r="AVR52" s="13"/>
      <c r="AVS52" s="13"/>
      <c r="AVT52" s="13"/>
      <c r="AVU52" s="13"/>
      <c r="AVV52" s="13"/>
      <c r="AVW52" s="13"/>
      <c r="AVX52" s="13"/>
      <c r="AVY52" s="13"/>
      <c r="AVZ52" s="13"/>
      <c r="AWA52" s="13"/>
      <c r="AWB52" s="13"/>
      <c r="AWC52" s="13"/>
      <c r="AWD52" s="13"/>
      <c r="AWE52" s="13"/>
      <c r="AWF52" s="13"/>
      <c r="AWG52" s="13"/>
      <c r="AWH52" s="13"/>
      <c r="AWI52" s="13"/>
      <c r="AWJ52" s="13"/>
      <c r="AWK52" s="13"/>
      <c r="AWL52" s="13"/>
      <c r="AWM52" s="13"/>
      <c r="AWN52" s="13"/>
      <c r="AWO52" s="13"/>
      <c r="AWP52" s="13"/>
      <c r="AWQ52" s="13"/>
      <c r="AWR52" s="13"/>
      <c r="AWS52" s="13"/>
      <c r="AWT52" s="13"/>
      <c r="AWU52" s="13"/>
      <c r="AWV52" s="13"/>
      <c r="AWW52" s="13"/>
      <c r="AWX52" s="13"/>
      <c r="AWY52" s="13"/>
      <c r="AWZ52" s="13"/>
      <c r="AXA52" s="13"/>
      <c r="AXB52" s="13"/>
      <c r="AXC52" s="13"/>
      <c r="AXD52" s="13"/>
      <c r="AXE52" s="13"/>
      <c r="AXF52" s="13"/>
      <c r="AXG52" s="13"/>
      <c r="AXH52" s="13"/>
      <c r="AXI52" s="13"/>
      <c r="AXJ52" s="13"/>
      <c r="AXK52" s="13"/>
      <c r="AXL52" s="13"/>
      <c r="AXM52" s="13"/>
      <c r="AXN52" s="13"/>
      <c r="AXO52" s="13"/>
      <c r="AXP52" s="13"/>
      <c r="AXQ52" s="13"/>
      <c r="AXR52" s="13"/>
      <c r="AXS52" s="13"/>
      <c r="AXT52" s="13"/>
      <c r="AXU52" s="13"/>
      <c r="AXV52" s="13"/>
      <c r="AXW52" s="13"/>
      <c r="AXX52" s="13"/>
      <c r="AXY52" s="13"/>
      <c r="AXZ52" s="13"/>
      <c r="AYA52" s="13"/>
      <c r="AYB52" s="13"/>
      <c r="AYC52" s="13"/>
      <c r="AYD52" s="13"/>
      <c r="AYE52" s="13"/>
      <c r="AYF52" s="13"/>
      <c r="AYG52" s="13"/>
      <c r="AYH52" s="13"/>
      <c r="AYI52" s="13"/>
      <c r="AYJ52" s="13"/>
      <c r="AYK52" s="13"/>
      <c r="AYL52" s="13"/>
      <c r="AYM52" s="13"/>
      <c r="AYN52" s="13"/>
      <c r="AYO52" s="13"/>
      <c r="AYP52" s="13"/>
      <c r="AYQ52" s="13"/>
      <c r="AYR52" s="13"/>
      <c r="AYS52" s="13"/>
      <c r="AYT52" s="13"/>
      <c r="AYU52" s="13"/>
      <c r="AYV52" s="13"/>
      <c r="AYW52" s="13"/>
      <c r="AYX52" s="13"/>
      <c r="AYY52" s="13"/>
      <c r="AYZ52" s="13"/>
      <c r="AZA52" s="13"/>
      <c r="AZB52" s="13"/>
      <c r="AZC52" s="13"/>
      <c r="AZD52" s="13"/>
      <c r="AZE52" s="13"/>
      <c r="AZF52" s="13"/>
      <c r="AZG52" s="13"/>
      <c r="AZH52" s="13"/>
      <c r="AZI52" s="13"/>
      <c r="AZJ52" s="13"/>
      <c r="AZK52" s="13"/>
      <c r="AZL52" s="13"/>
      <c r="AZM52" s="13"/>
      <c r="AZN52" s="13"/>
      <c r="AZO52" s="13"/>
      <c r="AZP52" s="13"/>
      <c r="AZQ52" s="13"/>
      <c r="AZR52" s="13"/>
      <c r="AZS52" s="13"/>
      <c r="AZT52" s="13"/>
      <c r="AZU52" s="13"/>
      <c r="AZV52" s="13"/>
      <c r="AZW52" s="13"/>
      <c r="AZX52" s="13"/>
      <c r="AZY52" s="13"/>
      <c r="AZZ52" s="13"/>
      <c r="BAA52" s="13"/>
      <c r="BAB52" s="13"/>
      <c r="BAC52" s="13"/>
      <c r="BAD52" s="13"/>
      <c r="BAE52" s="13"/>
      <c r="BAF52" s="13"/>
      <c r="BAG52" s="13"/>
      <c r="BAH52" s="13"/>
      <c r="BAI52" s="13"/>
      <c r="BAJ52" s="13"/>
      <c r="BAK52" s="13"/>
      <c r="BAL52" s="13"/>
      <c r="BAM52" s="13"/>
      <c r="BAN52" s="13"/>
      <c r="BAO52" s="13"/>
      <c r="BAP52" s="13"/>
      <c r="BAQ52" s="13"/>
      <c r="BAR52" s="13"/>
      <c r="BAS52" s="13"/>
      <c r="BAT52" s="13"/>
      <c r="BAU52" s="13"/>
      <c r="BAV52" s="13"/>
      <c r="BAW52" s="13"/>
      <c r="BAX52" s="13"/>
      <c r="BAY52" s="13"/>
      <c r="BAZ52" s="13"/>
      <c r="BBA52" s="13"/>
      <c r="BBB52" s="13"/>
      <c r="BBC52" s="13"/>
      <c r="BBD52" s="13"/>
      <c r="BBE52" s="13"/>
      <c r="BBF52" s="13"/>
      <c r="BBG52" s="13"/>
      <c r="BBH52" s="13"/>
      <c r="BBI52" s="13"/>
      <c r="BBJ52" s="13"/>
      <c r="BBK52" s="13"/>
      <c r="BBL52" s="13"/>
      <c r="BBM52" s="13"/>
      <c r="BBN52" s="13"/>
      <c r="BBO52" s="13"/>
      <c r="BBP52" s="13"/>
      <c r="BBQ52" s="13"/>
      <c r="BBR52" s="13"/>
      <c r="BBS52" s="13"/>
      <c r="BBT52" s="13"/>
      <c r="BBU52" s="13"/>
      <c r="BBV52" s="13"/>
      <c r="BBW52" s="13"/>
      <c r="BBX52" s="13"/>
      <c r="BBY52" s="13"/>
      <c r="BBZ52" s="13"/>
      <c r="BCA52" s="13"/>
      <c r="BCB52" s="13"/>
      <c r="BCC52" s="13"/>
      <c r="BCD52" s="13"/>
      <c r="BCE52" s="13"/>
      <c r="BCF52" s="13"/>
      <c r="BCG52" s="13"/>
      <c r="BCH52" s="13"/>
      <c r="BCI52" s="13"/>
      <c r="BCJ52" s="13"/>
      <c r="BCK52" s="13"/>
      <c r="BCL52" s="13"/>
      <c r="BCM52" s="13"/>
      <c r="BCN52" s="13"/>
      <c r="BCO52" s="13"/>
      <c r="BCP52" s="13"/>
      <c r="BCQ52" s="13"/>
      <c r="BCR52" s="13"/>
      <c r="BCS52" s="13"/>
      <c r="BCT52" s="13"/>
      <c r="BCU52" s="13"/>
      <c r="BCV52" s="13"/>
      <c r="BCW52" s="13"/>
      <c r="BCX52" s="13"/>
      <c r="BCY52" s="13"/>
      <c r="BCZ52" s="13"/>
      <c r="BDA52" s="13"/>
      <c r="BDB52" s="13"/>
      <c r="BDC52" s="13"/>
      <c r="BDD52" s="13"/>
      <c r="BDE52" s="13"/>
      <c r="BDF52" s="13"/>
      <c r="BDG52" s="13"/>
      <c r="BDH52" s="13"/>
      <c r="BDI52" s="13"/>
      <c r="BDJ52" s="13"/>
      <c r="BDK52" s="13"/>
      <c r="BDL52" s="13"/>
      <c r="BDM52" s="13"/>
      <c r="BDN52" s="13"/>
      <c r="BDO52" s="13"/>
      <c r="BDP52" s="13"/>
      <c r="BDQ52" s="13"/>
      <c r="BDR52" s="13"/>
      <c r="BDS52" s="13"/>
      <c r="BDT52" s="13"/>
      <c r="BDU52" s="13"/>
      <c r="BDV52" s="13"/>
      <c r="BDW52" s="13"/>
      <c r="BDX52" s="13"/>
      <c r="BDY52" s="13"/>
      <c r="BDZ52" s="13"/>
      <c r="BEA52" s="13"/>
      <c r="BEB52" s="13"/>
      <c r="BEC52" s="13"/>
      <c r="BED52" s="13"/>
      <c r="BEE52" s="13"/>
      <c r="BEF52" s="13"/>
      <c r="BEG52" s="13"/>
      <c r="BEH52" s="13"/>
      <c r="BEI52" s="13"/>
      <c r="BEJ52" s="13"/>
      <c r="BEK52" s="13"/>
      <c r="BEL52" s="13"/>
      <c r="BEM52" s="13"/>
      <c r="BEN52" s="13"/>
      <c r="BEO52" s="13"/>
      <c r="BEP52" s="13"/>
      <c r="BEQ52" s="13"/>
      <c r="BER52" s="13"/>
      <c r="BES52" s="13"/>
      <c r="BET52" s="13"/>
      <c r="BEU52" s="13"/>
      <c r="BEV52" s="13"/>
      <c r="BEW52" s="13"/>
      <c r="BEX52" s="13"/>
      <c r="BEY52" s="13"/>
      <c r="BEZ52" s="13"/>
      <c r="BFA52" s="13"/>
      <c r="BFB52" s="13"/>
      <c r="BFC52" s="13"/>
      <c r="BFD52" s="13"/>
      <c r="BFE52" s="13"/>
      <c r="BFF52" s="13"/>
      <c r="BFG52" s="13"/>
      <c r="BFH52" s="13"/>
      <c r="BFI52" s="13"/>
      <c r="BFJ52" s="13"/>
      <c r="BFK52" s="13"/>
      <c r="BFL52" s="13"/>
      <c r="BFM52" s="13"/>
      <c r="BFN52" s="13"/>
      <c r="BFO52" s="13"/>
      <c r="BFP52" s="13"/>
      <c r="BFQ52" s="13"/>
      <c r="BFR52" s="13"/>
      <c r="BFS52" s="13"/>
      <c r="BFT52" s="13"/>
      <c r="BFU52" s="13"/>
      <c r="BFV52" s="13"/>
      <c r="BFW52" s="13"/>
      <c r="BFX52" s="13"/>
      <c r="BFY52" s="13"/>
      <c r="BFZ52" s="13"/>
      <c r="BGA52" s="13"/>
      <c r="BGB52" s="13"/>
      <c r="BGC52" s="13"/>
      <c r="BGD52" s="13"/>
      <c r="BGE52" s="13"/>
      <c r="BGF52" s="13"/>
      <c r="BGG52" s="13"/>
      <c r="BGH52" s="13"/>
      <c r="BGI52" s="13"/>
      <c r="BGJ52" s="13"/>
      <c r="BGK52" s="13"/>
      <c r="BGL52" s="13"/>
      <c r="BGM52" s="13"/>
      <c r="BGN52" s="13"/>
      <c r="BGO52" s="13"/>
      <c r="BGP52" s="13"/>
      <c r="BGQ52" s="13"/>
      <c r="BGR52" s="13"/>
      <c r="BGS52" s="13"/>
      <c r="BGT52" s="13"/>
      <c r="BGU52" s="13"/>
      <c r="BGV52" s="13"/>
      <c r="BGW52" s="13"/>
      <c r="BGX52" s="13"/>
      <c r="BGY52" s="13"/>
      <c r="BGZ52" s="13"/>
      <c r="BHA52" s="13"/>
      <c r="BHB52" s="13"/>
      <c r="BHC52" s="13"/>
      <c r="BHD52" s="13"/>
      <c r="BHE52" s="13"/>
      <c r="BHF52" s="13"/>
      <c r="BHG52" s="13"/>
      <c r="BHH52" s="13"/>
      <c r="BHI52" s="13"/>
      <c r="BHJ52" s="13"/>
      <c r="BHK52" s="13"/>
      <c r="BHL52" s="13"/>
      <c r="BHM52" s="13"/>
      <c r="BHN52" s="13"/>
      <c r="BHO52" s="13"/>
      <c r="BHP52" s="13"/>
      <c r="BHQ52" s="13"/>
      <c r="BHR52" s="13"/>
      <c r="BHS52" s="13"/>
      <c r="BHT52" s="13"/>
      <c r="BHU52" s="13"/>
      <c r="BHV52" s="13"/>
      <c r="BHW52" s="13"/>
      <c r="BHX52" s="13"/>
      <c r="BHY52" s="13"/>
      <c r="BHZ52" s="13"/>
      <c r="BIA52" s="13"/>
      <c r="BIB52" s="13"/>
      <c r="BIC52" s="13"/>
      <c r="BID52" s="13"/>
      <c r="BIE52" s="13"/>
      <c r="BIF52" s="13"/>
      <c r="BIG52" s="13"/>
      <c r="BIH52" s="13"/>
      <c r="BII52" s="13"/>
      <c r="BIJ52" s="13"/>
      <c r="BIK52" s="13"/>
      <c r="BIL52" s="13"/>
      <c r="BIM52" s="13"/>
      <c r="BIN52" s="13"/>
      <c r="BIO52" s="13"/>
      <c r="BIP52" s="13"/>
      <c r="BIQ52" s="13"/>
      <c r="BIR52" s="13"/>
      <c r="BIS52" s="13"/>
      <c r="BIT52" s="13"/>
      <c r="BIU52" s="13"/>
      <c r="BIV52" s="13"/>
      <c r="BIW52" s="13"/>
      <c r="BIX52" s="13"/>
      <c r="BIY52" s="13"/>
      <c r="BIZ52" s="13"/>
      <c r="BJA52" s="13"/>
      <c r="BJB52" s="13"/>
      <c r="BJC52" s="13"/>
      <c r="BJD52" s="13"/>
      <c r="BJE52" s="13"/>
      <c r="BJF52" s="13"/>
      <c r="BJG52" s="13"/>
      <c r="BJH52" s="13"/>
      <c r="BJI52" s="13"/>
      <c r="BJJ52" s="13"/>
      <c r="BJK52" s="13"/>
      <c r="BJL52" s="13"/>
      <c r="BJM52" s="13"/>
      <c r="BJN52" s="13"/>
      <c r="BJO52" s="13"/>
      <c r="BJP52" s="13"/>
      <c r="BJQ52" s="13"/>
      <c r="BJR52" s="13"/>
      <c r="BJS52" s="13"/>
      <c r="BJT52" s="13"/>
      <c r="BJU52" s="13"/>
      <c r="BJV52" s="13"/>
      <c r="BJW52" s="13"/>
      <c r="BJX52" s="13"/>
      <c r="BJY52" s="13"/>
      <c r="BJZ52" s="13"/>
      <c r="BKA52" s="13"/>
      <c r="BKB52" s="13"/>
      <c r="BKC52" s="13"/>
      <c r="BKD52" s="13"/>
      <c r="BKE52" s="13"/>
      <c r="BKF52" s="13"/>
      <c r="BKG52" s="13"/>
      <c r="BKH52" s="13"/>
      <c r="BKI52" s="13"/>
      <c r="BKJ52" s="13"/>
      <c r="BKK52" s="13"/>
      <c r="BKL52" s="13"/>
      <c r="BKM52" s="13"/>
      <c r="BKN52" s="13"/>
      <c r="BKO52" s="13"/>
      <c r="BKP52" s="13"/>
      <c r="BKQ52" s="13"/>
      <c r="BKR52" s="13"/>
      <c r="BKS52" s="13"/>
      <c r="BKT52" s="13"/>
      <c r="BKU52" s="13"/>
      <c r="BKV52" s="13"/>
      <c r="BKW52" s="13"/>
      <c r="BKX52" s="13"/>
      <c r="BKY52" s="13"/>
      <c r="BKZ52" s="13"/>
      <c r="BLA52" s="13"/>
      <c r="BLB52" s="13"/>
      <c r="BLC52" s="13"/>
      <c r="BLD52" s="13"/>
      <c r="BLE52" s="13"/>
      <c r="BLF52" s="13"/>
      <c r="BLG52" s="13"/>
      <c r="BLH52" s="13"/>
      <c r="BLI52" s="13"/>
      <c r="BLJ52" s="13"/>
      <c r="BLK52" s="13"/>
      <c r="BLL52" s="13"/>
      <c r="BLM52" s="13"/>
      <c r="BLN52" s="13"/>
      <c r="BLO52" s="13"/>
      <c r="BLP52" s="13"/>
      <c r="BLQ52" s="13"/>
      <c r="BLR52" s="13"/>
      <c r="BLS52" s="13"/>
      <c r="BLT52" s="13"/>
      <c r="BLU52" s="13"/>
      <c r="BLV52" s="13"/>
      <c r="BLW52" s="13"/>
      <c r="BLX52" s="13"/>
      <c r="BLY52" s="13"/>
      <c r="BLZ52" s="13"/>
      <c r="BMA52" s="13"/>
      <c r="BMB52" s="13"/>
      <c r="BMC52" s="13"/>
      <c r="BMD52" s="13"/>
      <c r="BME52" s="13"/>
      <c r="BMF52" s="13"/>
      <c r="BMG52" s="13"/>
      <c r="BMH52" s="13"/>
      <c r="BMI52" s="13"/>
      <c r="BMJ52" s="13"/>
      <c r="BMK52" s="13"/>
      <c r="BML52" s="13"/>
      <c r="BMM52" s="13"/>
      <c r="BMN52" s="13"/>
      <c r="BMO52" s="13"/>
      <c r="BMP52" s="13"/>
      <c r="BMQ52" s="13"/>
      <c r="BMR52" s="13"/>
      <c r="BMS52" s="13"/>
      <c r="BMT52" s="13"/>
      <c r="BMU52" s="13"/>
      <c r="BMV52" s="13"/>
      <c r="BMW52" s="13"/>
      <c r="BMX52" s="13"/>
      <c r="BMY52" s="13"/>
      <c r="BMZ52" s="13"/>
      <c r="BNA52" s="13"/>
      <c r="BNB52" s="13"/>
      <c r="BNC52" s="13"/>
      <c r="BND52" s="13"/>
      <c r="BNE52" s="13"/>
      <c r="BNF52" s="13"/>
      <c r="BNG52" s="13"/>
      <c r="BNH52" s="13"/>
      <c r="BNI52" s="13"/>
      <c r="BNJ52" s="13"/>
      <c r="BNK52" s="13"/>
      <c r="BNL52" s="13"/>
      <c r="BNM52" s="13"/>
      <c r="BNN52" s="13"/>
      <c r="BNO52" s="13"/>
      <c r="BNP52" s="13"/>
      <c r="BNQ52" s="13"/>
      <c r="BNR52" s="13"/>
      <c r="BNS52" s="13"/>
      <c r="BNT52" s="13"/>
      <c r="BNU52" s="13"/>
      <c r="BNV52" s="13"/>
      <c r="BNW52" s="13"/>
      <c r="BNX52" s="13"/>
      <c r="BNY52" s="13"/>
      <c r="BNZ52" s="13"/>
      <c r="BOA52" s="13"/>
      <c r="BOB52" s="13"/>
      <c r="BOC52" s="13"/>
      <c r="BOD52" s="13"/>
      <c r="BOE52" s="13"/>
      <c r="BOF52" s="13"/>
      <c r="BOG52" s="13"/>
      <c r="BOH52" s="13"/>
      <c r="BOI52" s="13"/>
      <c r="BOJ52" s="13"/>
      <c r="BOK52" s="13"/>
      <c r="BOL52" s="13"/>
      <c r="BOM52" s="13"/>
      <c r="BON52" s="13"/>
      <c r="BOO52" s="13"/>
      <c r="BOP52" s="13"/>
      <c r="BOQ52" s="13"/>
      <c r="BOR52" s="13"/>
      <c r="BOS52" s="13"/>
      <c r="BOT52" s="13"/>
      <c r="BOU52" s="13"/>
      <c r="BOV52" s="13"/>
      <c r="BOW52" s="13"/>
      <c r="BOX52" s="13"/>
      <c r="BOY52" s="13"/>
      <c r="BOZ52" s="13"/>
      <c r="BPA52" s="13"/>
      <c r="BPB52" s="13"/>
      <c r="BPC52" s="13"/>
      <c r="BPD52" s="13"/>
      <c r="BPE52" s="13"/>
      <c r="BPF52" s="13"/>
      <c r="BPG52" s="13"/>
      <c r="BPH52" s="13"/>
      <c r="BPI52" s="13"/>
      <c r="BPJ52" s="13"/>
      <c r="BPK52" s="13"/>
      <c r="BPL52" s="13"/>
      <c r="BPM52" s="13"/>
      <c r="BPN52" s="13"/>
      <c r="BPO52" s="13"/>
      <c r="BPP52" s="13"/>
      <c r="BPQ52" s="13"/>
      <c r="BPR52" s="13"/>
      <c r="BPS52" s="13"/>
      <c r="BPT52" s="13"/>
      <c r="BPU52" s="13"/>
      <c r="BPV52" s="13"/>
      <c r="BPW52" s="13"/>
      <c r="BPX52" s="13"/>
      <c r="BPY52" s="13"/>
      <c r="BPZ52" s="13"/>
      <c r="BQA52" s="13"/>
      <c r="BQB52" s="13"/>
      <c r="BQC52" s="13"/>
      <c r="BQD52" s="13"/>
      <c r="BQE52" s="13"/>
      <c r="BQF52" s="13"/>
      <c r="BQG52" s="13"/>
      <c r="BQH52" s="13"/>
      <c r="BQI52" s="13"/>
      <c r="BQJ52" s="13"/>
      <c r="BQK52" s="13"/>
      <c r="BQL52" s="13"/>
      <c r="BQM52" s="13"/>
      <c r="BQN52" s="13"/>
      <c r="BQO52" s="13"/>
      <c r="BQP52" s="13"/>
      <c r="BQQ52" s="13"/>
      <c r="BQR52" s="13"/>
      <c r="BQS52" s="13"/>
      <c r="BQT52" s="13"/>
      <c r="BQU52" s="13"/>
      <c r="BQV52" s="13"/>
      <c r="BQW52" s="13"/>
      <c r="BQX52" s="13"/>
      <c r="BQY52" s="13"/>
      <c r="BQZ52" s="13"/>
      <c r="BRA52" s="13"/>
      <c r="BRB52" s="13"/>
      <c r="BRC52" s="13"/>
      <c r="BRD52" s="13"/>
      <c r="BRE52" s="13"/>
      <c r="BRF52" s="13"/>
      <c r="BRG52" s="13"/>
      <c r="BRH52" s="13"/>
      <c r="BRI52" s="13"/>
      <c r="BRJ52" s="13"/>
      <c r="BRK52" s="13"/>
      <c r="BRL52" s="13"/>
      <c r="BRM52" s="13"/>
      <c r="BRN52" s="13"/>
      <c r="BRO52" s="13"/>
      <c r="BRP52" s="13"/>
      <c r="BRQ52" s="13"/>
      <c r="BRR52" s="13"/>
      <c r="BRS52" s="13"/>
      <c r="BRT52" s="13"/>
      <c r="BRU52" s="13"/>
      <c r="BRV52" s="13"/>
      <c r="BRW52" s="13"/>
      <c r="BRX52" s="13"/>
      <c r="BRY52" s="13"/>
      <c r="BRZ52" s="13"/>
      <c r="BSA52" s="13"/>
      <c r="BSB52" s="13"/>
      <c r="BSC52" s="13"/>
      <c r="BSD52" s="13"/>
      <c r="BSE52" s="13"/>
      <c r="BSF52" s="13"/>
      <c r="BSG52" s="13"/>
      <c r="BSH52" s="13"/>
      <c r="BSI52" s="13"/>
      <c r="BSJ52" s="13"/>
      <c r="BSK52" s="13"/>
      <c r="BSL52" s="13"/>
      <c r="BSM52" s="13"/>
      <c r="BSN52" s="13"/>
      <c r="BSO52" s="13"/>
      <c r="BSP52" s="13"/>
      <c r="BSQ52" s="13"/>
      <c r="BSR52" s="13"/>
      <c r="BSS52" s="13"/>
      <c r="BST52" s="13"/>
      <c r="BSU52" s="13"/>
      <c r="BSV52" s="13"/>
      <c r="BSW52" s="13"/>
      <c r="BSX52" s="13"/>
      <c r="BSY52" s="13"/>
      <c r="BSZ52" s="13"/>
      <c r="BTA52" s="13"/>
      <c r="BTB52" s="13"/>
      <c r="BTC52" s="13"/>
      <c r="BTD52" s="13"/>
      <c r="BTE52" s="13"/>
      <c r="BTF52" s="13"/>
      <c r="BTG52" s="13"/>
      <c r="BTH52" s="13"/>
      <c r="BTI52" s="13"/>
      <c r="BTJ52" s="13"/>
      <c r="BTK52" s="13"/>
      <c r="BTL52" s="13"/>
      <c r="BTM52" s="13"/>
      <c r="BTN52" s="13"/>
      <c r="BTO52" s="13"/>
      <c r="BTP52" s="13"/>
      <c r="BTQ52" s="13"/>
      <c r="BTR52" s="13"/>
      <c r="BTS52" s="13"/>
      <c r="BTT52" s="13"/>
      <c r="BTU52" s="13"/>
      <c r="BTV52" s="13"/>
      <c r="BTW52" s="13"/>
      <c r="BTX52" s="13"/>
      <c r="BTY52" s="13"/>
      <c r="BTZ52" s="13"/>
      <c r="BUA52" s="13"/>
      <c r="BUB52" s="13"/>
      <c r="BUC52" s="13"/>
      <c r="BUD52" s="13"/>
      <c r="BUE52" s="13"/>
      <c r="BUF52" s="13"/>
      <c r="BUG52" s="13"/>
      <c r="BUH52" s="13"/>
      <c r="BUI52" s="13"/>
      <c r="BUJ52" s="13"/>
      <c r="BUK52" s="13"/>
      <c r="BUL52" s="13"/>
      <c r="BUM52" s="13"/>
      <c r="BUN52" s="13"/>
      <c r="BUO52" s="13"/>
      <c r="BUP52" s="13"/>
      <c r="BUQ52" s="13"/>
      <c r="BUR52" s="13"/>
      <c r="BUS52" s="13"/>
      <c r="BUT52" s="13"/>
      <c r="BUU52" s="13"/>
      <c r="BUV52" s="13"/>
      <c r="BUW52" s="13"/>
      <c r="BUX52" s="13"/>
      <c r="BUY52" s="13"/>
      <c r="BUZ52" s="13"/>
      <c r="BVA52" s="13"/>
      <c r="BVB52" s="13"/>
      <c r="BVC52" s="13"/>
      <c r="BVD52" s="13"/>
      <c r="BVE52" s="13"/>
      <c r="BVF52" s="13"/>
      <c r="BVG52" s="13"/>
      <c r="BVH52" s="13"/>
      <c r="BVI52" s="13"/>
      <c r="BVJ52" s="13"/>
      <c r="BVK52" s="13"/>
      <c r="BVL52" s="13"/>
      <c r="BVM52" s="13"/>
      <c r="BVN52" s="13"/>
      <c r="BVO52" s="13"/>
      <c r="BVP52" s="13"/>
      <c r="BVQ52" s="13"/>
      <c r="BVR52" s="13"/>
      <c r="BVS52" s="13"/>
      <c r="BVT52" s="13"/>
      <c r="BVU52" s="13"/>
      <c r="BVV52" s="13"/>
      <c r="BVW52" s="13"/>
      <c r="BVX52" s="13"/>
      <c r="BVY52" s="13"/>
      <c r="BVZ52" s="13"/>
      <c r="BWA52" s="13"/>
      <c r="BWB52" s="13"/>
      <c r="BWC52" s="13"/>
      <c r="BWD52" s="13"/>
      <c r="BWE52" s="13"/>
      <c r="BWF52" s="13"/>
      <c r="BWG52" s="13"/>
      <c r="BWH52" s="13"/>
      <c r="BWI52" s="13"/>
      <c r="BWJ52" s="13"/>
      <c r="BWK52" s="13"/>
      <c r="BWL52" s="13"/>
      <c r="BWM52" s="13"/>
      <c r="BWN52" s="13"/>
      <c r="BWO52" s="13"/>
      <c r="BWP52" s="13"/>
      <c r="BWQ52" s="13"/>
      <c r="BWR52" s="13"/>
      <c r="BWS52" s="13"/>
      <c r="BWT52" s="13"/>
      <c r="BWU52" s="13"/>
      <c r="BWV52" s="13"/>
      <c r="BWW52" s="13"/>
      <c r="BWX52" s="13"/>
      <c r="BWY52" s="13"/>
      <c r="BWZ52" s="13"/>
      <c r="BXA52" s="13"/>
      <c r="BXB52" s="13"/>
      <c r="BXC52" s="13"/>
      <c r="BXD52" s="13"/>
      <c r="BXE52" s="13"/>
      <c r="BXF52" s="13"/>
      <c r="BXG52" s="13"/>
      <c r="BXH52" s="13"/>
      <c r="BXI52" s="13"/>
      <c r="BXJ52" s="13"/>
      <c r="BXK52" s="13"/>
      <c r="BXL52" s="13"/>
      <c r="BXM52" s="13"/>
      <c r="BXN52" s="13"/>
      <c r="BXO52" s="13"/>
      <c r="BXP52" s="13"/>
      <c r="BXQ52" s="13"/>
      <c r="BXR52" s="13"/>
      <c r="BXS52" s="13"/>
      <c r="BXT52" s="13"/>
      <c r="BXU52" s="13"/>
      <c r="BXV52" s="13"/>
      <c r="BXW52" s="13"/>
      <c r="BXX52" s="13"/>
      <c r="BXY52" s="13"/>
      <c r="BXZ52" s="13"/>
      <c r="BYA52" s="13"/>
      <c r="BYB52" s="13"/>
      <c r="BYC52" s="13"/>
      <c r="BYD52" s="13"/>
      <c r="BYE52" s="13"/>
      <c r="BYF52" s="13"/>
      <c r="BYG52" s="13"/>
      <c r="BYH52" s="13"/>
      <c r="BYI52" s="13"/>
      <c r="BYJ52" s="13"/>
      <c r="BYK52" s="13"/>
      <c r="BYL52" s="13"/>
      <c r="BYM52" s="13"/>
      <c r="BYN52" s="13"/>
      <c r="BYO52" s="13"/>
      <c r="BYP52" s="13"/>
      <c r="BYQ52" s="13"/>
      <c r="BYR52" s="13"/>
      <c r="BYS52" s="13"/>
      <c r="BYT52" s="13"/>
      <c r="BYU52" s="13"/>
      <c r="BYV52" s="13"/>
      <c r="BYW52" s="13"/>
      <c r="BYX52" s="13"/>
      <c r="BYY52" s="13"/>
      <c r="BYZ52" s="13"/>
      <c r="BZA52" s="13"/>
      <c r="BZB52" s="13"/>
      <c r="BZC52" s="13"/>
      <c r="BZD52" s="13"/>
      <c r="BZE52" s="13"/>
      <c r="BZF52" s="13"/>
      <c r="BZG52" s="13"/>
      <c r="BZH52" s="13"/>
      <c r="BZI52" s="13"/>
      <c r="BZJ52" s="13"/>
      <c r="BZK52" s="13"/>
      <c r="BZL52" s="13"/>
      <c r="BZM52" s="13"/>
      <c r="BZN52" s="13"/>
      <c r="BZO52" s="13"/>
      <c r="BZP52" s="13"/>
      <c r="BZQ52" s="13"/>
      <c r="BZR52" s="13"/>
      <c r="BZS52" s="13"/>
      <c r="BZT52" s="13"/>
      <c r="BZU52" s="13"/>
      <c r="BZV52" s="13"/>
      <c r="BZW52" s="13"/>
      <c r="BZX52" s="13"/>
      <c r="BZY52" s="13"/>
      <c r="BZZ52" s="13"/>
      <c r="CAA52" s="13"/>
      <c r="CAB52" s="13"/>
      <c r="CAC52" s="13"/>
      <c r="CAD52" s="13"/>
      <c r="CAE52" s="13"/>
      <c r="CAF52" s="13"/>
      <c r="CAG52" s="13"/>
      <c r="CAH52" s="13"/>
      <c r="CAI52" s="13"/>
      <c r="CAJ52" s="13"/>
      <c r="CAK52" s="13"/>
      <c r="CAL52" s="13"/>
      <c r="CAM52" s="13"/>
      <c r="CAN52" s="13"/>
      <c r="CAO52" s="13"/>
      <c r="CAP52" s="13"/>
      <c r="CAQ52" s="13"/>
      <c r="CAR52" s="13"/>
      <c r="CAS52" s="13"/>
      <c r="CAT52" s="13"/>
      <c r="CAU52" s="13"/>
      <c r="CAV52" s="13"/>
      <c r="CAW52" s="13"/>
      <c r="CAX52" s="13"/>
      <c r="CAY52" s="13"/>
      <c r="CAZ52" s="13"/>
      <c r="CBA52" s="13"/>
      <c r="CBB52" s="13"/>
      <c r="CBC52" s="13"/>
      <c r="CBD52" s="13"/>
      <c r="CBE52" s="13"/>
      <c r="CBF52" s="13"/>
      <c r="CBG52" s="13"/>
      <c r="CBH52" s="13"/>
      <c r="CBI52" s="13"/>
      <c r="CBJ52" s="13"/>
      <c r="CBK52" s="13"/>
      <c r="CBL52" s="13"/>
      <c r="CBM52" s="13"/>
      <c r="CBN52" s="13"/>
      <c r="CBO52" s="13"/>
      <c r="CBP52" s="13"/>
      <c r="CBQ52" s="13"/>
      <c r="CBR52" s="13"/>
      <c r="CBS52" s="13"/>
      <c r="CBT52" s="13"/>
      <c r="CBU52" s="13"/>
      <c r="CBV52" s="13"/>
      <c r="CBW52" s="13"/>
      <c r="CBX52" s="13"/>
      <c r="CBY52" s="13"/>
      <c r="CBZ52" s="13"/>
      <c r="CCA52" s="13"/>
      <c r="CCB52" s="13"/>
      <c r="CCC52" s="13"/>
      <c r="CCD52" s="13"/>
      <c r="CCE52" s="13"/>
      <c r="CCF52" s="13"/>
      <c r="CCG52" s="13"/>
      <c r="CCH52" s="13"/>
      <c r="CCI52" s="13"/>
      <c r="CCJ52" s="13"/>
      <c r="CCK52" s="13"/>
      <c r="CCL52" s="13"/>
      <c r="CCM52" s="13"/>
      <c r="CCN52" s="13"/>
      <c r="CCO52" s="13"/>
      <c r="CCP52" s="13"/>
      <c r="CCQ52" s="13"/>
      <c r="CCR52" s="13"/>
      <c r="CCS52" s="13"/>
      <c r="CCT52" s="13"/>
      <c r="CCU52" s="13"/>
      <c r="CCV52" s="13"/>
      <c r="CCW52" s="13"/>
      <c r="CCX52" s="13"/>
      <c r="CCY52" s="13"/>
      <c r="CCZ52" s="13"/>
      <c r="CDA52" s="13"/>
      <c r="CDB52" s="13"/>
      <c r="CDC52" s="13"/>
      <c r="CDD52" s="13"/>
      <c r="CDE52" s="13"/>
      <c r="CDF52" s="13"/>
      <c r="CDG52" s="13"/>
      <c r="CDH52" s="13"/>
      <c r="CDI52" s="13"/>
      <c r="CDJ52" s="13"/>
      <c r="CDK52" s="13"/>
      <c r="CDL52" s="13"/>
      <c r="CDM52" s="13"/>
      <c r="CDN52" s="13"/>
      <c r="CDO52" s="13"/>
      <c r="CDP52" s="13"/>
      <c r="CDQ52" s="13"/>
      <c r="CDR52" s="13"/>
      <c r="CDS52" s="13"/>
      <c r="CDT52" s="13"/>
      <c r="CDU52" s="13"/>
      <c r="CDV52" s="13"/>
      <c r="CDW52" s="13"/>
      <c r="CDX52" s="13"/>
      <c r="CDY52" s="13"/>
      <c r="CDZ52" s="13"/>
      <c r="CEA52" s="13"/>
      <c r="CEB52" s="13"/>
      <c r="CEC52" s="13"/>
      <c r="CED52" s="13"/>
      <c r="CEE52" s="13"/>
      <c r="CEF52" s="13"/>
      <c r="CEG52" s="13"/>
      <c r="CEH52" s="13"/>
      <c r="CEI52" s="13"/>
      <c r="CEJ52" s="13"/>
      <c r="CEK52" s="13"/>
      <c r="CEL52" s="13"/>
      <c r="CEM52" s="13"/>
      <c r="CEN52" s="13"/>
      <c r="CEO52" s="13"/>
      <c r="CEP52" s="13"/>
      <c r="CEQ52" s="13"/>
      <c r="CER52" s="13"/>
      <c r="CES52" s="13"/>
      <c r="CET52" s="13"/>
      <c r="CEU52" s="13"/>
      <c r="CEV52" s="13"/>
      <c r="CEW52" s="13"/>
      <c r="CEX52" s="13"/>
      <c r="CEY52" s="13"/>
      <c r="CEZ52" s="13"/>
      <c r="CFA52" s="13"/>
      <c r="CFB52" s="13"/>
      <c r="CFC52" s="13"/>
      <c r="CFD52" s="13"/>
      <c r="CFE52" s="13"/>
      <c r="CFF52" s="13"/>
      <c r="CFG52" s="13"/>
      <c r="CFH52" s="13"/>
      <c r="CFI52" s="13"/>
      <c r="CFJ52" s="13"/>
      <c r="CFK52" s="13"/>
      <c r="CFL52" s="13"/>
      <c r="CFM52" s="13"/>
      <c r="CFN52" s="13"/>
      <c r="CFO52" s="13"/>
      <c r="CFP52" s="13"/>
      <c r="CFQ52" s="13"/>
      <c r="CFR52" s="13"/>
      <c r="CFS52" s="13"/>
      <c r="CFT52" s="13"/>
      <c r="CFU52" s="13"/>
      <c r="CFV52" s="13"/>
      <c r="CFW52" s="13"/>
      <c r="CFX52" s="13"/>
      <c r="CFY52" s="13"/>
      <c r="CFZ52" s="13"/>
      <c r="CGA52" s="13"/>
      <c r="CGB52" s="13"/>
      <c r="CGC52" s="13"/>
      <c r="CGD52" s="13"/>
      <c r="CGE52" s="13"/>
      <c r="CGF52" s="13"/>
      <c r="CGG52" s="13"/>
      <c r="CGH52" s="13"/>
      <c r="CGI52" s="13"/>
      <c r="CGJ52" s="13"/>
      <c r="CGK52" s="13"/>
      <c r="CGL52" s="13"/>
      <c r="CGM52" s="13"/>
      <c r="CGN52" s="13"/>
      <c r="CGO52" s="13"/>
      <c r="CGP52" s="13"/>
      <c r="CGQ52" s="13"/>
      <c r="CGR52" s="13"/>
      <c r="CGS52" s="13"/>
      <c r="CGT52" s="13"/>
      <c r="CGU52" s="13"/>
      <c r="CGV52" s="13"/>
      <c r="CGW52" s="13"/>
      <c r="CGX52" s="13"/>
      <c r="CGY52" s="13"/>
      <c r="CGZ52" s="13"/>
      <c r="CHA52" s="13"/>
      <c r="CHB52" s="13"/>
      <c r="CHC52" s="13"/>
      <c r="CHD52" s="13"/>
      <c r="CHE52" s="13"/>
      <c r="CHF52" s="13"/>
      <c r="CHG52" s="13"/>
      <c r="CHH52" s="13"/>
      <c r="CHI52" s="13"/>
      <c r="CHJ52" s="13"/>
      <c r="CHK52" s="13"/>
      <c r="CHL52" s="13"/>
      <c r="CHM52" s="13"/>
      <c r="CHN52" s="13"/>
      <c r="CHO52" s="13"/>
      <c r="CHP52" s="13"/>
      <c r="CHQ52" s="13"/>
      <c r="CHR52" s="13"/>
      <c r="CHS52" s="13"/>
      <c r="CHT52" s="13"/>
      <c r="CHU52" s="13"/>
      <c r="CHV52" s="13"/>
      <c r="CHW52" s="13"/>
      <c r="CHX52" s="13"/>
      <c r="CHY52" s="13"/>
      <c r="CHZ52" s="13"/>
      <c r="CIA52" s="13"/>
      <c r="CIB52" s="13"/>
      <c r="CIC52" s="13"/>
      <c r="CID52" s="13"/>
      <c r="CIE52" s="13"/>
      <c r="CIF52" s="13"/>
      <c r="CIG52" s="13"/>
      <c r="CIH52" s="13"/>
      <c r="CII52" s="13"/>
      <c r="CIJ52" s="13"/>
      <c r="CIK52" s="13"/>
      <c r="CIL52" s="13"/>
      <c r="CIM52" s="13"/>
      <c r="CIN52" s="13"/>
      <c r="CIO52" s="13"/>
      <c r="CIP52" s="13"/>
      <c r="CIQ52" s="13"/>
      <c r="CIR52" s="13"/>
      <c r="CIS52" s="13"/>
      <c r="CIT52" s="13"/>
      <c r="CIU52" s="13"/>
      <c r="CIV52" s="13"/>
      <c r="CIW52" s="13"/>
      <c r="CIX52" s="13"/>
      <c r="CIY52" s="13"/>
      <c r="CIZ52" s="13"/>
      <c r="CJA52" s="13"/>
      <c r="CJB52" s="13"/>
      <c r="CJC52" s="13"/>
      <c r="CJD52" s="13"/>
      <c r="CJE52" s="13"/>
      <c r="CJF52" s="13"/>
      <c r="CJG52" s="13"/>
      <c r="CJH52" s="13"/>
      <c r="CJI52" s="13"/>
      <c r="CJJ52" s="13"/>
      <c r="CJK52" s="13"/>
      <c r="CJL52" s="13"/>
      <c r="CJM52" s="13"/>
      <c r="CJN52" s="13"/>
      <c r="CJO52" s="13"/>
      <c r="CJP52" s="13"/>
      <c r="CJQ52" s="13"/>
      <c r="CJR52" s="13"/>
      <c r="CJS52" s="13"/>
      <c r="CJT52" s="13"/>
      <c r="CJU52" s="13"/>
      <c r="CJV52" s="13"/>
      <c r="CJW52" s="13"/>
      <c r="CJX52" s="13"/>
      <c r="CJY52" s="13"/>
      <c r="CJZ52" s="13"/>
      <c r="CKA52" s="13"/>
      <c r="CKB52" s="13"/>
      <c r="CKC52" s="13"/>
      <c r="CKD52" s="13"/>
      <c r="CKE52" s="13"/>
      <c r="CKF52" s="13"/>
      <c r="CKG52" s="13"/>
      <c r="CKH52" s="13"/>
      <c r="CKI52" s="13"/>
      <c r="CKJ52" s="13"/>
      <c r="CKK52" s="13"/>
      <c r="CKL52" s="13"/>
      <c r="CKM52" s="13"/>
      <c r="CKN52" s="13"/>
      <c r="CKO52" s="13"/>
      <c r="CKP52" s="13"/>
      <c r="CKQ52" s="13"/>
      <c r="CKR52" s="13"/>
      <c r="CKS52" s="13"/>
      <c r="CKT52" s="13"/>
      <c r="CKU52" s="13"/>
      <c r="CKV52" s="13"/>
      <c r="CKW52" s="13"/>
      <c r="CKX52" s="13"/>
      <c r="CKY52" s="13"/>
      <c r="CKZ52" s="13"/>
      <c r="CLA52" s="13"/>
      <c r="CLB52" s="13"/>
      <c r="CLC52" s="13"/>
      <c r="CLD52" s="13"/>
      <c r="CLE52" s="13"/>
      <c r="CLF52" s="13"/>
      <c r="CLG52" s="13"/>
      <c r="CLH52" s="13"/>
      <c r="CLI52" s="13"/>
      <c r="CLJ52" s="13"/>
      <c r="CLK52" s="13"/>
      <c r="CLL52" s="13"/>
      <c r="CLM52" s="13"/>
      <c r="CLN52" s="13"/>
      <c r="CLO52" s="13"/>
      <c r="CLP52" s="13"/>
      <c r="CLQ52" s="13"/>
      <c r="CLR52" s="13"/>
      <c r="CLS52" s="13"/>
      <c r="CLT52" s="13"/>
      <c r="CLU52" s="13"/>
      <c r="CLV52" s="13"/>
      <c r="CLW52" s="13"/>
      <c r="CLX52" s="13"/>
      <c r="CLY52" s="13"/>
      <c r="CLZ52" s="13"/>
      <c r="CMA52" s="13"/>
      <c r="CMB52" s="13"/>
      <c r="CMC52" s="13"/>
      <c r="CMD52" s="13"/>
      <c r="CME52" s="13"/>
      <c r="CMF52" s="13"/>
      <c r="CMG52" s="13"/>
      <c r="CMH52" s="13"/>
      <c r="CMI52" s="13"/>
      <c r="CMJ52" s="13"/>
      <c r="CMK52" s="13"/>
      <c r="CML52" s="13"/>
      <c r="CMM52" s="13"/>
      <c r="CMN52" s="13"/>
      <c r="CMO52" s="13"/>
      <c r="CMP52" s="13"/>
      <c r="CMQ52" s="13"/>
      <c r="CMR52" s="13"/>
      <c r="CMS52" s="13"/>
      <c r="CMT52" s="13"/>
      <c r="CMU52" s="13"/>
      <c r="CMV52" s="13"/>
      <c r="CMW52" s="13"/>
      <c r="CMX52" s="13"/>
      <c r="CMY52" s="13"/>
      <c r="CMZ52" s="13"/>
      <c r="CNA52" s="13"/>
      <c r="CNB52" s="13"/>
      <c r="CNC52" s="13"/>
      <c r="CND52" s="13"/>
      <c r="CNE52" s="13"/>
      <c r="CNF52" s="13"/>
      <c r="CNG52" s="13"/>
      <c r="CNH52" s="13"/>
      <c r="CNI52" s="13"/>
      <c r="CNJ52" s="13"/>
      <c r="CNK52" s="13"/>
      <c r="CNL52" s="13"/>
      <c r="CNM52" s="13"/>
      <c r="CNN52" s="13"/>
      <c r="CNO52" s="13"/>
      <c r="CNP52" s="13"/>
      <c r="CNQ52" s="13"/>
      <c r="CNR52" s="13"/>
      <c r="CNS52" s="13"/>
      <c r="CNT52" s="13"/>
      <c r="CNU52" s="13"/>
      <c r="CNV52" s="13"/>
      <c r="CNW52" s="13"/>
      <c r="CNX52" s="13"/>
      <c r="CNY52" s="13"/>
      <c r="CNZ52" s="13"/>
      <c r="COA52" s="13"/>
      <c r="COB52" s="13"/>
      <c r="COC52" s="13"/>
      <c r="COD52" s="13"/>
      <c r="COE52" s="13"/>
      <c r="COF52" s="13"/>
      <c r="COG52" s="13"/>
      <c r="COH52" s="13"/>
      <c r="COI52" s="13"/>
      <c r="COJ52" s="13"/>
      <c r="COK52" s="13"/>
      <c r="COL52" s="13"/>
      <c r="COM52" s="13"/>
      <c r="CON52" s="13"/>
      <c r="COO52" s="13"/>
      <c r="COP52" s="13"/>
      <c r="COQ52" s="13"/>
      <c r="COR52" s="13"/>
      <c r="COS52" s="13"/>
      <c r="COT52" s="13"/>
      <c r="COU52" s="13"/>
      <c r="COV52" s="13"/>
      <c r="COW52" s="13"/>
      <c r="COX52" s="13"/>
      <c r="COY52" s="13"/>
      <c r="COZ52" s="13"/>
      <c r="CPA52" s="13"/>
      <c r="CPB52" s="13"/>
      <c r="CPC52" s="13"/>
      <c r="CPD52" s="13"/>
      <c r="CPE52" s="13"/>
      <c r="CPF52" s="13"/>
      <c r="CPG52" s="13"/>
      <c r="CPH52" s="13"/>
      <c r="CPI52" s="13"/>
      <c r="CPJ52" s="13"/>
      <c r="CPK52" s="13"/>
      <c r="CPL52" s="13"/>
      <c r="CPM52" s="13"/>
      <c r="CPN52" s="13"/>
      <c r="CPO52" s="13"/>
      <c r="CPP52" s="13"/>
      <c r="CPQ52" s="13"/>
      <c r="CPR52" s="13"/>
      <c r="CPS52" s="13"/>
      <c r="CPT52" s="13"/>
      <c r="CPU52" s="13"/>
      <c r="CPV52" s="13"/>
      <c r="CPW52" s="13"/>
      <c r="CPX52" s="13"/>
      <c r="CPY52" s="13"/>
      <c r="CPZ52" s="13"/>
      <c r="CQA52" s="13"/>
      <c r="CQB52" s="13"/>
      <c r="CQC52" s="13"/>
      <c r="CQD52" s="13"/>
      <c r="CQE52" s="13"/>
      <c r="CQF52" s="13"/>
      <c r="CQG52" s="13"/>
      <c r="CQH52" s="13"/>
      <c r="CQI52" s="13"/>
      <c r="CQJ52" s="13"/>
      <c r="CQK52" s="13"/>
      <c r="CQL52" s="13"/>
      <c r="CQM52" s="13"/>
      <c r="CQN52" s="13"/>
      <c r="CQO52" s="13"/>
      <c r="CQP52" s="13"/>
      <c r="CQQ52" s="13"/>
      <c r="CQR52" s="13"/>
      <c r="CQS52" s="13"/>
      <c r="CQT52" s="13"/>
      <c r="CQU52" s="13"/>
      <c r="CQV52" s="13"/>
      <c r="CQW52" s="13"/>
      <c r="CQX52" s="13"/>
      <c r="CQY52" s="13"/>
      <c r="CQZ52" s="13"/>
      <c r="CRA52" s="13"/>
      <c r="CRB52" s="13"/>
      <c r="CRC52" s="13"/>
      <c r="CRD52" s="13"/>
      <c r="CRE52" s="13"/>
      <c r="CRF52" s="13"/>
      <c r="CRG52" s="13"/>
      <c r="CRH52" s="13"/>
      <c r="CRI52" s="13"/>
      <c r="CRJ52" s="13"/>
      <c r="CRK52" s="13"/>
      <c r="CRL52" s="13"/>
      <c r="CRM52" s="13"/>
      <c r="CRN52" s="13"/>
      <c r="CRO52" s="13"/>
      <c r="CRP52" s="13"/>
      <c r="CRQ52" s="13"/>
      <c r="CRR52" s="13"/>
      <c r="CRS52" s="13"/>
      <c r="CRT52" s="13"/>
      <c r="CRU52" s="13"/>
      <c r="CRV52" s="13"/>
      <c r="CRW52" s="13"/>
      <c r="CRX52" s="13"/>
      <c r="CRY52" s="13"/>
      <c r="CRZ52" s="13"/>
      <c r="CSA52" s="13"/>
      <c r="CSB52" s="13"/>
      <c r="CSC52" s="13"/>
      <c r="CSD52" s="13"/>
      <c r="CSE52" s="13"/>
      <c r="CSF52" s="13"/>
      <c r="CSG52" s="13"/>
      <c r="CSH52" s="13"/>
      <c r="CSI52" s="13"/>
      <c r="CSJ52" s="13"/>
      <c r="CSK52" s="13"/>
      <c r="CSL52" s="13"/>
      <c r="CSM52" s="13"/>
      <c r="CSN52" s="13"/>
      <c r="CSO52" s="13"/>
      <c r="CSP52" s="13"/>
      <c r="CSQ52" s="13"/>
      <c r="CSR52" s="13"/>
      <c r="CSS52" s="13"/>
      <c r="CST52" s="13"/>
      <c r="CSU52" s="13"/>
      <c r="CSV52" s="13"/>
      <c r="CSW52" s="13"/>
      <c r="CSX52" s="13"/>
      <c r="CSY52" s="13"/>
      <c r="CSZ52" s="13"/>
      <c r="CTA52" s="13"/>
      <c r="CTB52" s="13"/>
      <c r="CTC52" s="13"/>
      <c r="CTD52" s="13"/>
      <c r="CTE52" s="13"/>
      <c r="CTF52" s="13"/>
      <c r="CTG52" s="13"/>
      <c r="CTH52" s="13"/>
      <c r="CTI52" s="13"/>
      <c r="CTJ52" s="13"/>
      <c r="CTK52" s="13"/>
      <c r="CTL52" s="13"/>
      <c r="CTM52" s="13"/>
      <c r="CTN52" s="13"/>
      <c r="CTO52" s="13"/>
      <c r="CTP52" s="13"/>
      <c r="CTQ52" s="13"/>
      <c r="CTR52" s="13"/>
      <c r="CTS52" s="13"/>
      <c r="CTT52" s="13"/>
      <c r="CTU52" s="13"/>
      <c r="CTV52" s="13"/>
      <c r="CTW52" s="13"/>
      <c r="CTX52" s="13"/>
      <c r="CTY52" s="13"/>
      <c r="CTZ52" s="13"/>
      <c r="CUA52" s="13"/>
      <c r="CUB52" s="13"/>
      <c r="CUC52" s="13"/>
      <c r="CUD52" s="13"/>
      <c r="CUE52" s="13"/>
      <c r="CUF52" s="13"/>
      <c r="CUG52" s="13"/>
      <c r="CUH52" s="13"/>
      <c r="CUI52" s="13"/>
      <c r="CUJ52" s="13"/>
      <c r="CUK52" s="13"/>
      <c r="CUL52" s="13"/>
      <c r="CUM52" s="13"/>
      <c r="CUN52" s="13"/>
      <c r="CUO52" s="13"/>
      <c r="CUP52" s="13"/>
      <c r="CUQ52" s="13"/>
      <c r="CUR52" s="13"/>
      <c r="CUS52" s="13"/>
      <c r="CUT52" s="13"/>
      <c r="CUU52" s="13"/>
      <c r="CUV52" s="13"/>
      <c r="CUW52" s="13"/>
      <c r="CUX52" s="13"/>
      <c r="CUY52" s="13"/>
      <c r="CUZ52" s="13"/>
      <c r="CVA52" s="13"/>
      <c r="CVB52" s="13"/>
      <c r="CVC52" s="13"/>
      <c r="CVD52" s="13"/>
      <c r="CVE52" s="13"/>
      <c r="CVF52" s="13"/>
      <c r="CVG52" s="13"/>
      <c r="CVH52" s="13"/>
      <c r="CVI52" s="13"/>
      <c r="CVJ52" s="13"/>
      <c r="CVK52" s="13"/>
      <c r="CVL52" s="13"/>
      <c r="CVM52" s="13"/>
      <c r="CVN52" s="13"/>
      <c r="CVO52" s="13"/>
      <c r="CVP52" s="13"/>
      <c r="CVQ52" s="13"/>
      <c r="CVR52" s="13"/>
      <c r="CVS52" s="13"/>
      <c r="CVT52" s="13"/>
      <c r="CVU52" s="13"/>
      <c r="CVV52" s="13"/>
      <c r="CVW52" s="13"/>
      <c r="CVX52" s="13"/>
      <c r="CVY52" s="13"/>
      <c r="CVZ52" s="13"/>
      <c r="CWA52" s="13"/>
      <c r="CWB52" s="13"/>
      <c r="CWC52" s="13"/>
      <c r="CWD52" s="13"/>
      <c r="CWE52" s="13"/>
      <c r="CWF52" s="13"/>
      <c r="CWG52" s="13"/>
      <c r="CWH52" s="13"/>
      <c r="CWI52" s="13"/>
      <c r="CWJ52" s="13"/>
      <c r="CWK52" s="13"/>
      <c r="CWL52" s="13"/>
      <c r="CWM52" s="13"/>
      <c r="CWN52" s="13"/>
      <c r="CWO52" s="13"/>
      <c r="CWP52" s="13"/>
      <c r="CWQ52" s="13"/>
      <c r="CWR52" s="13"/>
      <c r="CWS52" s="13"/>
      <c r="CWT52" s="13"/>
      <c r="CWU52" s="13"/>
      <c r="CWV52" s="13"/>
      <c r="CWW52" s="13"/>
      <c r="CWX52" s="13"/>
      <c r="CWY52" s="13"/>
      <c r="CWZ52" s="13"/>
      <c r="CXA52" s="13"/>
      <c r="CXB52" s="13"/>
      <c r="CXC52" s="13"/>
      <c r="CXD52" s="13"/>
      <c r="CXE52" s="13"/>
      <c r="CXF52" s="13"/>
      <c r="CXG52" s="13"/>
      <c r="CXH52" s="13"/>
      <c r="CXI52" s="13"/>
      <c r="CXJ52" s="13"/>
      <c r="CXK52" s="13"/>
      <c r="CXL52" s="13"/>
      <c r="CXM52" s="13"/>
      <c r="CXN52" s="13"/>
      <c r="CXO52" s="13"/>
      <c r="CXP52" s="13"/>
      <c r="CXQ52" s="13"/>
      <c r="CXR52" s="13"/>
      <c r="CXS52" s="13"/>
      <c r="CXT52" s="13"/>
      <c r="CXU52" s="13"/>
      <c r="CXV52" s="13"/>
      <c r="CXW52" s="13"/>
      <c r="CXX52" s="13"/>
      <c r="CXY52" s="13"/>
      <c r="CXZ52" s="13"/>
      <c r="CYA52" s="13"/>
      <c r="CYB52" s="13"/>
      <c r="CYC52" s="13"/>
      <c r="CYD52" s="13"/>
      <c r="CYE52" s="13"/>
      <c r="CYF52" s="13"/>
      <c r="CYG52" s="13"/>
      <c r="CYH52" s="13"/>
      <c r="CYI52" s="13"/>
      <c r="CYJ52" s="13"/>
      <c r="CYK52" s="13"/>
      <c r="CYL52" s="13"/>
      <c r="CYM52" s="13"/>
      <c r="CYN52" s="13"/>
      <c r="CYO52" s="13"/>
      <c r="CYP52" s="13"/>
      <c r="CYQ52" s="13"/>
      <c r="CYR52" s="13"/>
      <c r="CYS52" s="13"/>
      <c r="CYT52" s="13"/>
      <c r="CYU52" s="13"/>
      <c r="CYV52" s="13"/>
      <c r="CYW52" s="13"/>
      <c r="CYX52" s="13"/>
      <c r="CYY52" s="13"/>
      <c r="CYZ52" s="13"/>
      <c r="CZA52" s="13"/>
      <c r="CZB52" s="13"/>
      <c r="CZC52" s="13"/>
      <c r="CZD52" s="13"/>
      <c r="CZE52" s="13"/>
      <c r="CZF52" s="13"/>
      <c r="CZG52" s="13"/>
      <c r="CZH52" s="13"/>
      <c r="CZI52" s="13"/>
      <c r="CZJ52" s="13"/>
      <c r="CZK52" s="13"/>
      <c r="CZL52" s="13"/>
      <c r="CZM52" s="13"/>
      <c r="CZN52" s="13"/>
      <c r="CZO52" s="13"/>
      <c r="CZP52" s="13"/>
      <c r="CZQ52" s="13"/>
      <c r="CZR52" s="13"/>
      <c r="CZS52" s="13"/>
      <c r="CZT52" s="13"/>
      <c r="CZU52" s="13"/>
      <c r="CZV52" s="13"/>
      <c r="CZW52" s="13"/>
      <c r="CZX52" s="13"/>
      <c r="CZY52" s="13"/>
      <c r="CZZ52" s="13"/>
      <c r="DAA52" s="13"/>
      <c r="DAB52" s="13"/>
      <c r="DAC52" s="13"/>
      <c r="DAD52" s="13"/>
      <c r="DAE52" s="13"/>
      <c r="DAF52" s="13"/>
      <c r="DAG52" s="13"/>
      <c r="DAH52" s="13"/>
      <c r="DAI52" s="13"/>
      <c r="DAJ52" s="13"/>
      <c r="DAK52" s="13"/>
      <c r="DAL52" s="13"/>
      <c r="DAM52" s="13"/>
      <c r="DAN52" s="13"/>
      <c r="DAO52" s="13"/>
      <c r="DAP52" s="13"/>
      <c r="DAQ52" s="13"/>
      <c r="DAR52" s="13"/>
      <c r="DAS52" s="13"/>
      <c r="DAT52" s="13"/>
      <c r="DAU52" s="13"/>
      <c r="DAV52" s="13"/>
      <c r="DAW52" s="13"/>
      <c r="DAX52" s="13"/>
      <c r="DAY52" s="13"/>
      <c r="DAZ52" s="13"/>
      <c r="DBA52" s="13"/>
      <c r="DBB52" s="13"/>
      <c r="DBC52" s="13"/>
      <c r="DBD52" s="13"/>
      <c r="DBE52" s="13"/>
      <c r="DBF52" s="13"/>
      <c r="DBG52" s="13"/>
      <c r="DBH52" s="13"/>
      <c r="DBI52" s="13"/>
      <c r="DBJ52" s="13"/>
      <c r="DBK52" s="13"/>
      <c r="DBL52" s="13"/>
      <c r="DBM52" s="13"/>
      <c r="DBN52" s="13"/>
      <c r="DBO52" s="13"/>
      <c r="DBP52" s="13"/>
      <c r="DBQ52" s="13"/>
      <c r="DBR52" s="13"/>
      <c r="DBS52" s="13"/>
      <c r="DBT52" s="13"/>
      <c r="DBU52" s="13"/>
      <c r="DBV52" s="13"/>
      <c r="DBW52" s="13"/>
      <c r="DBX52" s="13"/>
      <c r="DBY52" s="13"/>
      <c r="DBZ52" s="13"/>
      <c r="DCA52" s="13"/>
      <c r="DCB52" s="13"/>
      <c r="DCC52" s="13"/>
      <c r="DCD52" s="13"/>
      <c r="DCE52" s="13"/>
      <c r="DCF52" s="13"/>
      <c r="DCG52" s="13"/>
      <c r="DCH52" s="13"/>
      <c r="DCI52" s="13"/>
      <c r="DCJ52" s="13"/>
      <c r="DCK52" s="13"/>
      <c r="DCL52" s="13"/>
      <c r="DCM52" s="13"/>
      <c r="DCN52" s="13"/>
      <c r="DCO52" s="13"/>
      <c r="DCP52" s="13"/>
      <c r="DCQ52" s="13"/>
      <c r="DCR52" s="13"/>
      <c r="DCS52" s="13"/>
      <c r="DCT52" s="13"/>
      <c r="DCU52" s="13"/>
      <c r="DCV52" s="13"/>
      <c r="DCW52" s="13"/>
      <c r="DCX52" s="13"/>
      <c r="DCY52" s="13"/>
      <c r="DCZ52" s="13"/>
      <c r="DDA52" s="13"/>
      <c r="DDB52" s="13"/>
      <c r="DDC52" s="13"/>
      <c r="DDD52" s="13"/>
      <c r="DDE52" s="13"/>
      <c r="DDF52" s="13"/>
      <c r="DDG52" s="13"/>
      <c r="DDH52" s="13"/>
      <c r="DDI52" s="13"/>
      <c r="DDJ52" s="13"/>
      <c r="DDK52" s="13"/>
      <c r="DDL52" s="13"/>
      <c r="DDM52" s="13"/>
      <c r="DDN52" s="13"/>
      <c r="DDO52" s="13"/>
      <c r="DDP52" s="13"/>
      <c r="DDQ52" s="13"/>
      <c r="DDR52" s="13"/>
      <c r="DDS52" s="13"/>
      <c r="DDT52" s="13"/>
      <c r="DDU52" s="13"/>
      <c r="DDV52" s="13"/>
      <c r="DDW52" s="13"/>
      <c r="DDX52" s="13"/>
      <c r="DDY52" s="13"/>
      <c r="DDZ52" s="13"/>
      <c r="DEA52" s="13"/>
      <c r="DEB52" s="13"/>
      <c r="DEC52" s="13"/>
      <c r="DED52" s="13"/>
      <c r="DEE52" s="13"/>
      <c r="DEF52" s="13"/>
      <c r="DEG52" s="13"/>
      <c r="DEH52" s="13"/>
      <c r="DEI52" s="13"/>
      <c r="DEJ52" s="13"/>
      <c r="DEK52" s="13"/>
      <c r="DEL52" s="13"/>
      <c r="DEM52" s="13"/>
      <c r="DEN52" s="13"/>
      <c r="DEO52" s="13"/>
      <c r="DEP52" s="13"/>
      <c r="DEQ52" s="13"/>
      <c r="DER52" s="13"/>
      <c r="DES52" s="13"/>
      <c r="DET52" s="13"/>
      <c r="DEU52" s="13"/>
      <c r="DEV52" s="13"/>
      <c r="DEW52" s="13"/>
      <c r="DEX52" s="13"/>
      <c r="DEY52" s="13"/>
      <c r="DEZ52" s="13"/>
      <c r="DFA52" s="13"/>
      <c r="DFB52" s="13"/>
      <c r="DFC52" s="13"/>
      <c r="DFD52" s="13"/>
      <c r="DFE52" s="13"/>
      <c r="DFF52" s="13"/>
      <c r="DFG52" s="13"/>
      <c r="DFH52" s="13"/>
      <c r="DFI52" s="13"/>
      <c r="DFJ52" s="13"/>
      <c r="DFK52" s="13"/>
      <c r="DFL52" s="13"/>
      <c r="DFM52" s="13"/>
      <c r="DFN52" s="13"/>
      <c r="DFO52" s="13"/>
      <c r="DFP52" s="13"/>
      <c r="DFQ52" s="13"/>
      <c r="DFR52" s="13"/>
      <c r="DFS52" s="13"/>
      <c r="DFT52" s="13"/>
      <c r="DFU52" s="13"/>
      <c r="DFV52" s="13"/>
      <c r="DFW52" s="13"/>
      <c r="DFX52" s="13"/>
      <c r="DFY52" s="13"/>
      <c r="DFZ52" s="13"/>
      <c r="DGA52" s="13"/>
      <c r="DGB52" s="13"/>
      <c r="DGC52" s="13"/>
      <c r="DGD52" s="13"/>
      <c r="DGE52" s="13"/>
      <c r="DGF52" s="13"/>
      <c r="DGG52" s="13"/>
      <c r="DGH52" s="13"/>
      <c r="DGI52" s="13"/>
      <c r="DGJ52" s="13"/>
      <c r="DGK52" s="13"/>
      <c r="DGL52" s="13"/>
      <c r="DGM52" s="13"/>
      <c r="DGN52" s="13"/>
      <c r="DGO52" s="13"/>
      <c r="DGP52" s="13"/>
      <c r="DGQ52" s="13"/>
      <c r="DGR52" s="13"/>
      <c r="DGS52" s="13"/>
      <c r="DGT52" s="13"/>
      <c r="DGU52" s="13"/>
      <c r="DGV52" s="13"/>
      <c r="DGW52" s="13"/>
      <c r="DGX52" s="13"/>
      <c r="DGY52" s="13"/>
      <c r="DGZ52" s="13"/>
      <c r="DHA52" s="13"/>
      <c r="DHB52" s="13"/>
      <c r="DHC52" s="13"/>
      <c r="DHD52" s="13"/>
      <c r="DHE52" s="13"/>
      <c r="DHF52" s="13"/>
      <c r="DHG52" s="13"/>
      <c r="DHH52" s="13"/>
      <c r="DHI52" s="13"/>
      <c r="DHJ52" s="13"/>
      <c r="DHK52" s="13"/>
      <c r="DHL52" s="13"/>
      <c r="DHM52" s="13"/>
      <c r="DHN52" s="13"/>
      <c r="DHO52" s="13"/>
      <c r="DHP52" s="13"/>
      <c r="DHQ52" s="13"/>
      <c r="DHR52" s="13"/>
      <c r="DHS52" s="13"/>
      <c r="DHT52" s="13"/>
      <c r="DHU52" s="13"/>
      <c r="DHV52" s="13"/>
      <c r="DHW52" s="13"/>
      <c r="DHX52" s="13"/>
      <c r="DHY52" s="13"/>
      <c r="DHZ52" s="13"/>
      <c r="DIA52" s="13"/>
      <c r="DIB52" s="13"/>
      <c r="DIC52" s="13"/>
      <c r="DID52" s="13"/>
      <c r="DIE52" s="13"/>
      <c r="DIF52" s="13"/>
      <c r="DIG52" s="13"/>
      <c r="DIH52" s="13"/>
      <c r="DII52" s="13"/>
      <c r="DIJ52" s="13"/>
      <c r="DIK52" s="13"/>
      <c r="DIL52" s="13"/>
      <c r="DIM52" s="13"/>
      <c r="DIN52" s="13"/>
      <c r="DIO52" s="13"/>
      <c r="DIP52" s="13"/>
      <c r="DIQ52" s="13"/>
      <c r="DIR52" s="13"/>
      <c r="DIS52" s="13"/>
      <c r="DIT52" s="13"/>
      <c r="DIU52" s="13"/>
      <c r="DIV52" s="13"/>
      <c r="DIW52" s="13"/>
      <c r="DIX52" s="13"/>
      <c r="DIY52" s="13"/>
      <c r="DIZ52" s="13"/>
      <c r="DJA52" s="13"/>
      <c r="DJB52" s="13"/>
      <c r="DJC52" s="13"/>
      <c r="DJD52" s="13"/>
      <c r="DJE52" s="13"/>
      <c r="DJF52" s="13"/>
      <c r="DJG52" s="13"/>
      <c r="DJH52" s="13"/>
      <c r="DJI52" s="13"/>
      <c r="DJJ52" s="13"/>
      <c r="DJK52" s="13"/>
      <c r="DJL52" s="13"/>
      <c r="DJM52" s="13"/>
      <c r="DJN52" s="13"/>
      <c r="DJO52" s="13"/>
      <c r="DJP52" s="13"/>
      <c r="DJQ52" s="13"/>
      <c r="DJR52" s="13"/>
      <c r="DJS52" s="13"/>
      <c r="DJT52" s="13"/>
      <c r="DJU52" s="13"/>
      <c r="DJV52" s="13"/>
      <c r="DJW52" s="13"/>
      <c r="DJX52" s="13"/>
      <c r="DJY52" s="13"/>
      <c r="DJZ52" s="13"/>
      <c r="DKA52" s="13"/>
      <c r="DKB52" s="13"/>
      <c r="DKC52" s="13"/>
      <c r="DKD52" s="13"/>
      <c r="DKE52" s="13"/>
      <c r="DKF52" s="13"/>
      <c r="DKG52" s="13"/>
      <c r="DKH52" s="13"/>
      <c r="DKI52" s="13"/>
      <c r="DKJ52" s="13"/>
      <c r="DKK52" s="13"/>
      <c r="DKL52" s="13"/>
      <c r="DKM52" s="13"/>
      <c r="DKN52" s="13"/>
      <c r="DKO52" s="13"/>
      <c r="DKP52" s="13"/>
      <c r="DKQ52" s="13"/>
      <c r="DKR52" s="13"/>
      <c r="DKS52" s="13"/>
      <c r="DKT52" s="13"/>
      <c r="DKU52" s="13"/>
      <c r="DKV52" s="13"/>
      <c r="DKW52" s="13"/>
      <c r="DKX52" s="13"/>
      <c r="DKY52" s="13"/>
      <c r="DKZ52" s="13"/>
      <c r="DLA52" s="13"/>
      <c r="DLB52" s="13"/>
      <c r="DLC52" s="13"/>
      <c r="DLD52" s="13"/>
      <c r="DLE52" s="13"/>
      <c r="DLF52" s="13"/>
      <c r="DLG52" s="13"/>
      <c r="DLH52" s="13"/>
      <c r="DLI52" s="13"/>
      <c r="DLJ52" s="13"/>
      <c r="DLK52" s="13"/>
      <c r="DLL52" s="13"/>
      <c r="DLM52" s="13"/>
      <c r="DLN52" s="13"/>
      <c r="DLO52" s="13"/>
      <c r="DLP52" s="13"/>
      <c r="DLQ52" s="13"/>
      <c r="DLR52" s="13"/>
      <c r="DLS52" s="13"/>
      <c r="DLT52" s="13"/>
      <c r="DLU52" s="13"/>
      <c r="DLV52" s="13"/>
      <c r="DLW52" s="13"/>
      <c r="DLX52" s="13"/>
      <c r="DLY52" s="13"/>
      <c r="DLZ52" s="13"/>
      <c r="DMA52" s="13"/>
      <c r="DMB52" s="13"/>
      <c r="DMC52" s="13"/>
      <c r="DMD52" s="13"/>
      <c r="DME52" s="13"/>
      <c r="DMF52" s="13"/>
      <c r="DMG52" s="13"/>
      <c r="DMH52" s="13"/>
      <c r="DMI52" s="13"/>
      <c r="DMJ52" s="13"/>
      <c r="DMK52" s="13"/>
      <c r="DML52" s="13"/>
      <c r="DMM52" s="13"/>
      <c r="DMN52" s="13"/>
      <c r="DMO52" s="13"/>
      <c r="DMP52" s="13"/>
      <c r="DMQ52" s="13"/>
      <c r="DMR52" s="13"/>
      <c r="DMS52" s="13"/>
      <c r="DMT52" s="13"/>
      <c r="DMU52" s="13"/>
      <c r="DMV52" s="13"/>
      <c r="DMW52" s="13"/>
      <c r="DMX52" s="13"/>
      <c r="DMY52" s="13"/>
      <c r="DMZ52" s="13"/>
      <c r="DNA52" s="13"/>
      <c r="DNB52" s="13"/>
      <c r="DNC52" s="13"/>
      <c r="DND52" s="13"/>
      <c r="DNE52" s="13"/>
      <c r="DNF52" s="13"/>
      <c r="DNG52" s="13"/>
      <c r="DNH52" s="13"/>
      <c r="DNI52" s="13"/>
      <c r="DNJ52" s="13"/>
      <c r="DNK52" s="13"/>
      <c r="DNL52" s="13"/>
      <c r="DNM52" s="13"/>
      <c r="DNN52" s="13"/>
      <c r="DNO52" s="13"/>
      <c r="DNP52" s="13"/>
      <c r="DNQ52" s="13"/>
      <c r="DNR52" s="13"/>
      <c r="DNS52" s="13"/>
      <c r="DNT52" s="13"/>
      <c r="DNU52" s="13"/>
      <c r="DNV52" s="13"/>
      <c r="DNW52" s="13"/>
      <c r="DNX52" s="13"/>
      <c r="DNY52" s="13"/>
      <c r="DNZ52" s="13"/>
      <c r="DOA52" s="13"/>
      <c r="DOB52" s="13"/>
      <c r="DOC52" s="13"/>
      <c r="DOD52" s="13"/>
      <c r="DOE52" s="13"/>
      <c r="DOF52" s="13"/>
      <c r="DOG52" s="13"/>
      <c r="DOH52" s="13"/>
      <c r="DOI52" s="13"/>
      <c r="DOJ52" s="13"/>
      <c r="DOK52" s="13"/>
      <c r="DOL52" s="13"/>
      <c r="DOM52" s="13"/>
      <c r="DON52" s="13"/>
      <c r="DOO52" s="13"/>
      <c r="DOP52" s="13"/>
      <c r="DOQ52" s="13"/>
      <c r="DOR52" s="13"/>
      <c r="DOS52" s="13"/>
      <c r="DOT52" s="13"/>
      <c r="DOU52" s="13"/>
      <c r="DOV52" s="13"/>
      <c r="DOW52" s="13"/>
      <c r="DOX52" s="13"/>
      <c r="DOY52" s="13"/>
      <c r="DOZ52" s="13"/>
      <c r="DPA52" s="13"/>
      <c r="DPB52" s="13"/>
      <c r="DPC52" s="13"/>
      <c r="DPD52" s="13"/>
      <c r="DPE52" s="13"/>
      <c r="DPF52" s="13"/>
      <c r="DPG52" s="13"/>
      <c r="DPH52" s="13"/>
      <c r="DPI52" s="13"/>
      <c r="DPJ52" s="13"/>
      <c r="DPK52" s="13"/>
      <c r="DPL52" s="13"/>
      <c r="DPM52" s="13"/>
      <c r="DPN52" s="13"/>
      <c r="DPO52" s="13"/>
      <c r="DPP52" s="13"/>
      <c r="DPQ52" s="13"/>
      <c r="DPR52" s="13"/>
      <c r="DPS52" s="13"/>
      <c r="DPT52" s="13"/>
      <c r="DPU52" s="13"/>
      <c r="DPV52" s="13"/>
      <c r="DPW52" s="13"/>
      <c r="DPX52" s="13"/>
      <c r="DPY52" s="13"/>
      <c r="DPZ52" s="13"/>
      <c r="DQA52" s="13"/>
      <c r="DQB52" s="13"/>
      <c r="DQC52" s="13"/>
      <c r="DQD52" s="13"/>
      <c r="DQE52" s="13"/>
      <c r="DQF52" s="13"/>
      <c r="DQG52" s="13"/>
      <c r="DQH52" s="13"/>
      <c r="DQI52" s="13"/>
      <c r="DQJ52" s="13"/>
      <c r="DQK52" s="13"/>
      <c r="DQL52" s="13"/>
      <c r="DQM52" s="13"/>
      <c r="DQN52" s="13"/>
      <c r="DQO52" s="13"/>
      <c r="DQP52" s="13"/>
      <c r="DQQ52" s="13"/>
      <c r="DQR52" s="13"/>
      <c r="DQS52" s="13"/>
      <c r="DQT52" s="13"/>
      <c r="DQU52" s="13"/>
      <c r="DQV52" s="13"/>
      <c r="DQW52" s="13"/>
      <c r="DQX52" s="13"/>
      <c r="DQY52" s="13"/>
      <c r="DQZ52" s="13"/>
      <c r="DRA52" s="13"/>
      <c r="DRB52" s="13"/>
      <c r="DRC52" s="13"/>
      <c r="DRD52" s="13"/>
      <c r="DRE52" s="13"/>
      <c r="DRF52" s="13"/>
      <c r="DRG52" s="13"/>
      <c r="DRH52" s="13"/>
      <c r="DRI52" s="13"/>
      <c r="DRJ52" s="13"/>
      <c r="DRK52" s="13"/>
      <c r="DRL52" s="13"/>
      <c r="DRM52" s="13"/>
      <c r="DRN52" s="13"/>
      <c r="DRO52" s="13"/>
      <c r="DRP52" s="13"/>
      <c r="DRQ52" s="13"/>
      <c r="DRR52" s="13"/>
      <c r="DRS52" s="13"/>
      <c r="DRT52" s="13"/>
      <c r="DRU52" s="13"/>
      <c r="DRV52" s="13"/>
      <c r="DRW52" s="13"/>
      <c r="DRX52" s="13"/>
      <c r="DRY52" s="13"/>
      <c r="DRZ52" s="13"/>
      <c r="DSA52" s="13"/>
      <c r="DSB52" s="13"/>
      <c r="DSC52" s="13"/>
      <c r="DSD52" s="13"/>
      <c r="DSE52" s="13"/>
      <c r="DSF52" s="13"/>
      <c r="DSG52" s="13"/>
      <c r="DSH52" s="13"/>
      <c r="DSI52" s="13"/>
      <c r="DSJ52" s="13"/>
      <c r="DSK52" s="13"/>
      <c r="DSL52" s="13"/>
      <c r="DSM52" s="13"/>
      <c r="DSN52" s="13"/>
      <c r="DSO52" s="13"/>
      <c r="DSP52" s="13"/>
      <c r="DSQ52" s="13"/>
      <c r="DSR52" s="13"/>
      <c r="DSS52" s="13"/>
      <c r="DST52" s="13"/>
      <c r="DSU52" s="13"/>
      <c r="DSV52" s="13"/>
      <c r="DSW52" s="13"/>
      <c r="DSX52" s="13"/>
      <c r="DSY52" s="13"/>
      <c r="DSZ52" s="13"/>
      <c r="DTA52" s="13"/>
      <c r="DTB52" s="13"/>
      <c r="DTC52" s="13"/>
      <c r="DTD52" s="13"/>
      <c r="DTE52" s="13"/>
      <c r="DTF52" s="13"/>
      <c r="DTG52" s="13"/>
      <c r="DTH52" s="13"/>
      <c r="DTI52" s="13"/>
      <c r="DTJ52" s="13"/>
      <c r="DTK52" s="13"/>
      <c r="DTL52" s="13"/>
      <c r="DTM52" s="13"/>
      <c r="DTN52" s="13"/>
      <c r="DTO52" s="13"/>
      <c r="DTP52" s="13"/>
      <c r="DTQ52" s="13"/>
      <c r="DTR52" s="13"/>
      <c r="DTS52" s="13"/>
      <c r="DTT52" s="13"/>
      <c r="DTU52" s="13"/>
      <c r="DTV52" s="13"/>
      <c r="DTW52" s="13"/>
      <c r="DTX52" s="13"/>
      <c r="DTY52" s="13"/>
      <c r="DTZ52" s="13"/>
      <c r="DUA52" s="13"/>
      <c r="DUB52" s="13"/>
      <c r="DUC52" s="13"/>
      <c r="DUD52" s="13"/>
      <c r="DUE52" s="13"/>
      <c r="DUF52" s="13"/>
      <c r="DUG52" s="13"/>
      <c r="DUH52" s="13"/>
      <c r="DUI52" s="13"/>
      <c r="DUJ52" s="13"/>
      <c r="DUK52" s="13"/>
      <c r="DUL52" s="13"/>
      <c r="DUM52" s="13"/>
      <c r="DUN52" s="13"/>
      <c r="DUO52" s="13"/>
      <c r="DUP52" s="13"/>
      <c r="DUQ52" s="13"/>
      <c r="DUR52" s="13"/>
      <c r="DUS52" s="13"/>
      <c r="DUT52" s="13"/>
      <c r="DUU52" s="13"/>
      <c r="DUV52" s="13"/>
      <c r="DUW52" s="13"/>
      <c r="DUX52" s="13"/>
      <c r="DUY52" s="13"/>
      <c r="DUZ52" s="13"/>
      <c r="DVA52" s="13"/>
      <c r="DVB52" s="13"/>
      <c r="DVC52" s="13"/>
      <c r="DVD52" s="13"/>
      <c r="DVE52" s="13"/>
      <c r="DVF52" s="13"/>
      <c r="DVG52" s="13"/>
      <c r="DVH52" s="13"/>
      <c r="DVI52" s="13"/>
      <c r="DVJ52" s="13"/>
      <c r="DVK52" s="13"/>
      <c r="DVL52" s="13"/>
      <c r="DVM52" s="13"/>
      <c r="DVN52" s="13"/>
      <c r="DVO52" s="13"/>
      <c r="DVP52" s="13"/>
      <c r="DVQ52" s="13"/>
      <c r="DVR52" s="13"/>
      <c r="DVS52" s="13"/>
      <c r="DVT52" s="13"/>
      <c r="DVU52" s="13"/>
      <c r="DVV52" s="13"/>
      <c r="DVW52" s="13"/>
      <c r="DVX52" s="13"/>
      <c r="DVY52" s="13"/>
      <c r="DVZ52" s="13"/>
      <c r="DWA52" s="13"/>
      <c r="DWB52" s="13"/>
      <c r="DWC52" s="13"/>
      <c r="DWD52" s="13"/>
      <c r="DWE52" s="13"/>
      <c r="DWF52" s="13"/>
      <c r="DWG52" s="13"/>
      <c r="DWH52" s="13"/>
      <c r="DWI52" s="13"/>
      <c r="DWJ52" s="13"/>
      <c r="DWK52" s="13"/>
      <c r="DWL52" s="13"/>
      <c r="DWM52" s="13"/>
      <c r="DWN52" s="13"/>
      <c r="DWO52" s="13"/>
      <c r="DWP52" s="13"/>
      <c r="DWQ52" s="13"/>
      <c r="DWR52" s="13"/>
      <c r="DWS52" s="13"/>
      <c r="DWT52" s="13"/>
      <c r="DWU52" s="13"/>
      <c r="DWV52" s="13"/>
      <c r="DWW52" s="13"/>
      <c r="DWX52" s="13"/>
      <c r="DWY52" s="13"/>
      <c r="DWZ52" s="13"/>
      <c r="DXA52" s="13"/>
      <c r="DXB52" s="13"/>
      <c r="DXC52" s="13"/>
      <c r="DXD52" s="13"/>
      <c r="DXE52" s="13"/>
      <c r="DXF52" s="13"/>
      <c r="DXG52" s="13"/>
      <c r="DXH52" s="13"/>
      <c r="DXI52" s="13"/>
      <c r="DXJ52" s="13"/>
      <c r="DXK52" s="13"/>
      <c r="DXL52" s="13"/>
      <c r="DXM52" s="13"/>
      <c r="DXN52" s="13"/>
      <c r="DXO52" s="13"/>
      <c r="DXP52" s="13"/>
      <c r="DXQ52" s="13"/>
      <c r="DXR52" s="13"/>
      <c r="DXS52" s="13"/>
      <c r="DXT52" s="13"/>
      <c r="DXU52" s="13"/>
      <c r="DXV52" s="13"/>
      <c r="DXW52" s="13"/>
      <c r="DXX52" s="13"/>
      <c r="DXY52" s="13"/>
      <c r="DXZ52" s="13"/>
      <c r="DYA52" s="13"/>
      <c r="DYB52" s="13"/>
      <c r="DYC52" s="13"/>
      <c r="DYD52" s="13"/>
      <c r="DYE52" s="13"/>
      <c r="DYF52" s="13"/>
      <c r="DYG52" s="13"/>
      <c r="DYH52" s="13"/>
      <c r="DYI52" s="13"/>
      <c r="DYJ52" s="13"/>
      <c r="DYK52" s="13"/>
      <c r="DYL52" s="13"/>
      <c r="DYM52" s="13"/>
      <c r="DYN52" s="13"/>
      <c r="DYO52" s="13"/>
      <c r="DYP52" s="13"/>
      <c r="DYQ52" s="13"/>
      <c r="DYR52" s="13"/>
      <c r="DYS52" s="13"/>
      <c r="DYT52" s="13"/>
      <c r="DYU52" s="13"/>
      <c r="DYV52" s="13"/>
      <c r="DYW52" s="13"/>
      <c r="DYX52" s="13"/>
      <c r="DYY52" s="13"/>
      <c r="DYZ52" s="13"/>
      <c r="DZA52" s="13"/>
      <c r="DZB52" s="13"/>
      <c r="DZC52" s="13"/>
      <c r="DZD52" s="13"/>
      <c r="DZE52" s="13"/>
      <c r="DZF52" s="13"/>
      <c r="DZG52" s="13"/>
      <c r="DZH52" s="13"/>
      <c r="DZI52" s="13"/>
      <c r="DZJ52" s="13"/>
      <c r="DZK52" s="13"/>
      <c r="DZL52" s="13"/>
      <c r="DZM52" s="13"/>
      <c r="DZN52" s="13"/>
      <c r="DZO52" s="13"/>
      <c r="DZP52" s="13"/>
      <c r="DZQ52" s="13"/>
      <c r="DZR52" s="13"/>
      <c r="DZS52" s="13"/>
      <c r="DZT52" s="13"/>
      <c r="DZU52" s="13"/>
      <c r="DZV52" s="13"/>
      <c r="DZW52" s="13"/>
      <c r="DZX52" s="13"/>
      <c r="DZY52" s="13"/>
      <c r="DZZ52" s="13"/>
      <c r="EAA52" s="13"/>
      <c r="EAB52" s="13"/>
      <c r="EAC52" s="13"/>
      <c r="EAD52" s="13"/>
      <c r="EAE52" s="13"/>
      <c r="EAF52" s="13"/>
      <c r="EAG52" s="13"/>
      <c r="EAH52" s="13"/>
      <c r="EAI52" s="13"/>
      <c r="EAJ52" s="13"/>
      <c r="EAK52" s="13"/>
      <c r="EAL52" s="13"/>
      <c r="EAM52" s="13"/>
      <c r="EAN52" s="13"/>
      <c r="EAO52" s="13"/>
      <c r="EAP52" s="13"/>
      <c r="EAQ52" s="13"/>
      <c r="EAR52" s="13"/>
      <c r="EAS52" s="13"/>
      <c r="EAT52" s="13"/>
      <c r="EAU52" s="13"/>
      <c r="EAV52" s="13"/>
      <c r="EAW52" s="13"/>
      <c r="EAX52" s="13"/>
      <c r="EAY52" s="13"/>
      <c r="EAZ52" s="13"/>
      <c r="EBA52" s="13"/>
      <c r="EBB52" s="13"/>
      <c r="EBC52" s="13"/>
      <c r="EBD52" s="13"/>
      <c r="EBE52" s="13"/>
      <c r="EBF52" s="13"/>
      <c r="EBG52" s="13"/>
      <c r="EBH52" s="13"/>
      <c r="EBI52" s="13"/>
      <c r="EBJ52" s="13"/>
      <c r="EBK52" s="13"/>
      <c r="EBL52" s="13"/>
      <c r="EBM52" s="13"/>
      <c r="EBN52" s="13"/>
      <c r="EBO52" s="13"/>
      <c r="EBP52" s="13"/>
      <c r="EBQ52" s="13"/>
      <c r="EBR52" s="13"/>
      <c r="EBS52" s="13"/>
      <c r="EBT52" s="13"/>
      <c r="EBU52" s="13"/>
      <c r="EBV52" s="13"/>
      <c r="EBW52" s="13"/>
      <c r="EBX52" s="13"/>
      <c r="EBY52" s="13"/>
      <c r="EBZ52" s="13"/>
      <c r="ECA52" s="13"/>
      <c r="ECB52" s="13"/>
      <c r="ECC52" s="13"/>
      <c r="ECD52" s="13"/>
      <c r="ECE52" s="13"/>
      <c r="ECF52" s="13"/>
      <c r="ECG52" s="13"/>
      <c r="ECH52" s="13"/>
      <c r="ECI52" s="13"/>
      <c r="ECJ52" s="13"/>
      <c r="ECK52" s="13"/>
      <c r="ECL52" s="13"/>
      <c r="ECM52" s="13"/>
      <c r="ECN52" s="13"/>
      <c r="ECO52" s="13"/>
      <c r="ECP52" s="13"/>
      <c r="ECQ52" s="13"/>
      <c r="ECR52" s="13"/>
      <c r="ECS52" s="13"/>
      <c r="ECT52" s="13"/>
      <c r="ECU52" s="13"/>
      <c r="ECV52" s="13"/>
      <c r="ECW52" s="13"/>
      <c r="ECX52" s="13"/>
      <c r="ECY52" s="13"/>
      <c r="ECZ52" s="13"/>
      <c r="EDA52" s="13"/>
      <c r="EDB52" s="13"/>
      <c r="EDC52" s="13"/>
      <c r="EDD52" s="13"/>
      <c r="EDE52" s="13"/>
      <c r="EDF52" s="13"/>
      <c r="EDG52" s="13"/>
      <c r="EDH52" s="13"/>
      <c r="EDI52" s="13"/>
      <c r="EDJ52" s="13"/>
      <c r="EDK52" s="13"/>
      <c r="EDL52" s="13"/>
      <c r="EDM52" s="13"/>
      <c r="EDN52" s="13"/>
      <c r="EDO52" s="13"/>
      <c r="EDP52" s="13"/>
      <c r="EDQ52" s="13"/>
      <c r="EDR52" s="13"/>
      <c r="EDS52" s="13"/>
      <c r="EDT52" s="13"/>
      <c r="EDU52" s="13"/>
      <c r="EDV52" s="13"/>
      <c r="EDW52" s="13"/>
      <c r="EDX52" s="13"/>
      <c r="EDY52" s="13"/>
      <c r="EDZ52" s="13"/>
      <c r="EEA52" s="13"/>
      <c r="EEB52" s="13"/>
      <c r="EEC52" s="13"/>
      <c r="EED52" s="13"/>
      <c r="EEE52" s="13"/>
      <c r="EEF52" s="13"/>
      <c r="EEG52" s="13"/>
      <c r="EEH52" s="13"/>
      <c r="EEI52" s="13"/>
      <c r="EEJ52" s="13"/>
      <c r="EEK52" s="13"/>
      <c r="EEL52" s="13"/>
      <c r="EEM52" s="13"/>
      <c r="EEN52" s="13"/>
      <c r="EEO52" s="13"/>
      <c r="EEP52" s="13"/>
      <c r="EEQ52" s="13"/>
      <c r="EER52" s="13"/>
      <c r="EES52" s="13"/>
      <c r="EET52" s="13"/>
      <c r="EEU52" s="13"/>
      <c r="EEV52" s="13"/>
      <c r="EEW52" s="13"/>
      <c r="EEX52" s="13"/>
      <c r="EEY52" s="13"/>
      <c r="EEZ52" s="13"/>
      <c r="EFA52" s="13"/>
      <c r="EFB52" s="13"/>
      <c r="EFC52" s="13"/>
      <c r="EFD52" s="13"/>
      <c r="EFE52" s="13"/>
      <c r="EFF52" s="13"/>
      <c r="EFG52" s="13"/>
      <c r="EFH52" s="13"/>
      <c r="EFI52" s="13"/>
      <c r="EFJ52" s="13"/>
      <c r="EFK52" s="13"/>
      <c r="EFL52" s="13"/>
      <c r="EFM52" s="13"/>
      <c r="EFN52" s="13"/>
      <c r="EFO52" s="13"/>
      <c r="EFP52" s="13"/>
      <c r="EFQ52" s="13"/>
      <c r="EFR52" s="13"/>
      <c r="EFS52" s="13"/>
      <c r="EFT52" s="13"/>
      <c r="EFU52" s="13"/>
      <c r="EFV52" s="13"/>
      <c r="EFW52" s="13"/>
      <c r="EFX52" s="13"/>
      <c r="EFY52" s="13"/>
      <c r="EFZ52" s="13"/>
      <c r="EGA52" s="13"/>
      <c r="EGB52" s="13"/>
      <c r="EGC52" s="13"/>
      <c r="EGD52" s="13"/>
      <c r="EGE52" s="13"/>
      <c r="EGF52" s="13"/>
      <c r="EGG52" s="13"/>
      <c r="EGH52" s="13"/>
      <c r="EGI52" s="13"/>
      <c r="EGJ52" s="13"/>
      <c r="EGK52" s="13"/>
      <c r="EGL52" s="13"/>
      <c r="EGM52" s="13"/>
      <c r="EGN52" s="13"/>
      <c r="EGO52" s="13"/>
      <c r="EGP52" s="13"/>
      <c r="EGQ52" s="13"/>
      <c r="EGR52" s="13"/>
      <c r="EGS52" s="13"/>
      <c r="EGT52" s="13"/>
      <c r="EGU52" s="13"/>
      <c r="EGV52" s="13"/>
      <c r="EGW52" s="13"/>
      <c r="EGX52" s="13"/>
      <c r="EGY52" s="13"/>
      <c r="EGZ52" s="13"/>
      <c r="EHA52" s="13"/>
      <c r="EHB52" s="13"/>
      <c r="EHC52" s="13"/>
      <c r="EHD52" s="13"/>
      <c r="EHE52" s="13"/>
      <c r="EHF52" s="13"/>
      <c r="EHG52" s="13"/>
      <c r="EHH52" s="13"/>
      <c r="EHI52" s="13"/>
      <c r="EHJ52" s="13"/>
      <c r="EHK52" s="13"/>
      <c r="EHL52" s="13"/>
      <c r="EHM52" s="13"/>
      <c r="EHN52" s="13"/>
      <c r="EHO52" s="13"/>
      <c r="EHP52" s="13"/>
      <c r="EHQ52" s="13"/>
      <c r="EHR52" s="13"/>
      <c r="EHS52" s="13"/>
      <c r="EHT52" s="13"/>
      <c r="EHU52" s="13"/>
      <c r="EHV52" s="13"/>
      <c r="EHW52" s="13"/>
      <c r="EHX52" s="13"/>
      <c r="EHY52" s="13"/>
      <c r="EHZ52" s="13"/>
      <c r="EIA52" s="13"/>
      <c r="EIB52" s="13"/>
      <c r="EIC52" s="13"/>
      <c r="EID52" s="13"/>
      <c r="EIE52" s="13"/>
      <c r="EIF52" s="13"/>
      <c r="EIG52" s="13"/>
      <c r="EIH52" s="13"/>
      <c r="EII52" s="13"/>
      <c r="EIJ52" s="13"/>
      <c r="EIK52" s="13"/>
      <c r="EIL52" s="13"/>
      <c r="EIM52" s="13"/>
      <c r="EIN52" s="13"/>
      <c r="EIO52" s="13"/>
      <c r="EIP52" s="13"/>
      <c r="EIQ52" s="13"/>
      <c r="EIR52" s="13"/>
      <c r="EIS52" s="13"/>
      <c r="EIT52" s="13"/>
      <c r="EIU52" s="13"/>
      <c r="EIV52" s="13"/>
      <c r="EIW52" s="13"/>
      <c r="EIX52" s="13"/>
      <c r="EIY52" s="13"/>
      <c r="EIZ52" s="13"/>
      <c r="EJA52" s="13"/>
      <c r="EJB52" s="13"/>
      <c r="EJC52" s="13"/>
      <c r="EJD52" s="13"/>
      <c r="EJE52" s="13"/>
      <c r="EJF52" s="13"/>
      <c r="EJG52" s="13"/>
      <c r="EJH52" s="13"/>
      <c r="EJI52" s="13"/>
      <c r="EJJ52" s="13"/>
      <c r="EJK52" s="13"/>
      <c r="EJL52" s="13"/>
      <c r="EJM52" s="13"/>
      <c r="EJN52" s="13"/>
      <c r="EJO52" s="13"/>
      <c r="EJP52" s="13"/>
      <c r="EJQ52" s="13"/>
      <c r="EJR52" s="13"/>
      <c r="EJS52" s="13"/>
      <c r="EJT52" s="13"/>
      <c r="EJU52" s="13"/>
      <c r="EJV52" s="13"/>
      <c r="EJW52" s="13"/>
      <c r="EJX52" s="13"/>
      <c r="EJY52" s="13"/>
      <c r="EJZ52" s="13"/>
      <c r="EKA52" s="13"/>
      <c r="EKB52" s="13"/>
      <c r="EKC52" s="13"/>
      <c r="EKD52" s="13"/>
      <c r="EKE52" s="13"/>
      <c r="EKF52" s="13"/>
      <c r="EKG52" s="13"/>
      <c r="EKH52" s="13"/>
      <c r="EKI52" s="13"/>
      <c r="EKJ52" s="13"/>
      <c r="EKK52" s="13"/>
      <c r="EKL52" s="13"/>
      <c r="EKM52" s="13"/>
      <c r="EKN52" s="13"/>
      <c r="EKO52" s="13"/>
      <c r="EKP52" s="13"/>
      <c r="EKQ52" s="13"/>
      <c r="EKR52" s="13"/>
      <c r="EKS52" s="13"/>
      <c r="EKT52" s="13"/>
      <c r="EKU52" s="13"/>
      <c r="EKV52" s="13"/>
      <c r="EKW52" s="13"/>
      <c r="EKX52" s="13"/>
      <c r="EKY52" s="13"/>
      <c r="EKZ52" s="13"/>
      <c r="ELA52" s="13"/>
      <c r="ELB52" s="13"/>
      <c r="ELC52" s="13"/>
      <c r="ELD52" s="13"/>
      <c r="ELE52" s="13"/>
      <c r="ELF52" s="13"/>
      <c r="ELG52" s="13"/>
      <c r="ELH52" s="13"/>
      <c r="ELI52" s="13"/>
      <c r="ELJ52" s="13"/>
      <c r="ELK52" s="13"/>
      <c r="ELL52" s="13"/>
      <c r="ELM52" s="13"/>
      <c r="ELN52" s="13"/>
      <c r="ELO52" s="13"/>
      <c r="ELP52" s="13"/>
      <c r="ELQ52" s="13"/>
      <c r="ELR52" s="13"/>
      <c r="ELS52" s="13"/>
      <c r="ELT52" s="13"/>
      <c r="ELU52" s="13"/>
      <c r="ELV52" s="13"/>
      <c r="ELW52" s="13"/>
      <c r="ELX52" s="13"/>
      <c r="ELY52" s="13"/>
      <c r="ELZ52" s="13"/>
      <c r="EMA52" s="13"/>
      <c r="EMB52" s="13"/>
      <c r="EMC52" s="13"/>
      <c r="EMD52" s="13"/>
      <c r="EME52" s="13"/>
      <c r="EMF52" s="13"/>
      <c r="EMG52" s="13"/>
      <c r="EMH52" s="13"/>
      <c r="EMI52" s="13"/>
      <c r="EMJ52" s="13"/>
      <c r="EMK52" s="13"/>
      <c r="EML52" s="13"/>
      <c r="EMM52" s="13"/>
      <c r="EMN52" s="13"/>
      <c r="EMO52" s="13"/>
      <c r="EMP52" s="13"/>
      <c r="EMQ52" s="13"/>
      <c r="EMR52" s="13"/>
      <c r="EMS52" s="13"/>
      <c r="EMT52" s="13"/>
      <c r="EMU52" s="13"/>
      <c r="EMV52" s="13"/>
      <c r="EMW52" s="13"/>
      <c r="EMX52" s="13"/>
      <c r="EMY52" s="13"/>
      <c r="EMZ52" s="13"/>
      <c r="ENA52" s="13"/>
      <c r="ENB52" s="13"/>
      <c r="ENC52" s="13"/>
      <c r="END52" s="13"/>
      <c r="ENE52" s="13"/>
      <c r="ENF52" s="13"/>
      <c r="ENG52" s="13"/>
      <c r="ENH52" s="13"/>
      <c r="ENI52" s="13"/>
      <c r="ENJ52" s="13"/>
      <c r="ENK52" s="13"/>
      <c r="ENL52" s="13"/>
      <c r="ENM52" s="13"/>
      <c r="ENN52" s="13"/>
      <c r="ENO52" s="13"/>
      <c r="ENP52" s="13"/>
      <c r="ENQ52" s="13"/>
      <c r="ENR52" s="13"/>
      <c r="ENS52" s="13"/>
      <c r="ENT52" s="13"/>
      <c r="ENU52" s="13"/>
      <c r="ENV52" s="13"/>
      <c r="ENW52" s="13"/>
      <c r="ENX52" s="13"/>
      <c r="ENY52" s="13"/>
      <c r="ENZ52" s="13"/>
      <c r="EOA52" s="13"/>
      <c r="EOB52" s="13"/>
      <c r="EOC52" s="13"/>
      <c r="EOD52" s="13"/>
      <c r="EOE52" s="13"/>
      <c r="EOF52" s="13"/>
      <c r="EOG52" s="13"/>
      <c r="EOH52" s="13"/>
      <c r="EOI52" s="13"/>
      <c r="EOJ52" s="13"/>
      <c r="EOK52" s="13"/>
      <c r="EOL52" s="13"/>
      <c r="EOM52" s="13"/>
      <c r="EON52" s="13"/>
      <c r="EOO52" s="13"/>
      <c r="EOP52" s="13"/>
      <c r="EOQ52" s="13"/>
      <c r="EOR52" s="13"/>
      <c r="EOS52" s="13"/>
      <c r="EOT52" s="13"/>
      <c r="EOU52" s="13"/>
      <c r="EOV52" s="13"/>
      <c r="EOW52" s="13"/>
      <c r="EOX52" s="13"/>
      <c r="EOY52" s="13"/>
      <c r="EOZ52" s="13"/>
      <c r="EPA52" s="13"/>
      <c r="EPB52" s="13"/>
      <c r="EPC52" s="13"/>
      <c r="EPD52" s="13"/>
      <c r="EPE52" s="13"/>
      <c r="EPF52" s="13"/>
      <c r="EPG52" s="13"/>
      <c r="EPH52" s="13"/>
      <c r="EPI52" s="13"/>
      <c r="EPJ52" s="13"/>
      <c r="EPK52" s="13"/>
      <c r="EPL52" s="13"/>
      <c r="EPM52" s="13"/>
      <c r="EPN52" s="13"/>
      <c r="EPO52" s="13"/>
      <c r="EPP52" s="13"/>
      <c r="EPQ52" s="13"/>
      <c r="EPR52" s="13"/>
      <c r="EPS52" s="13"/>
      <c r="EPT52" s="13"/>
      <c r="EPU52" s="13"/>
      <c r="EPV52" s="13"/>
      <c r="EPW52" s="13"/>
      <c r="EPX52" s="13"/>
      <c r="EPY52" s="13"/>
      <c r="EPZ52" s="13"/>
      <c r="EQA52" s="13"/>
      <c r="EQB52" s="13"/>
      <c r="EQC52" s="13"/>
      <c r="EQD52" s="13"/>
      <c r="EQE52" s="13"/>
      <c r="EQF52" s="13"/>
      <c r="EQG52" s="13"/>
      <c r="EQH52" s="13"/>
      <c r="EQI52" s="13"/>
      <c r="EQJ52" s="13"/>
      <c r="EQK52" s="13"/>
      <c r="EQL52" s="13"/>
      <c r="EQM52" s="13"/>
      <c r="EQN52" s="13"/>
      <c r="EQO52" s="13"/>
      <c r="EQP52" s="13"/>
      <c r="EQQ52" s="13"/>
      <c r="EQR52" s="13"/>
      <c r="EQS52" s="13"/>
      <c r="EQT52" s="13"/>
      <c r="EQU52" s="13"/>
      <c r="EQV52" s="13"/>
      <c r="EQW52" s="13"/>
      <c r="EQX52" s="13"/>
      <c r="EQY52" s="13"/>
      <c r="EQZ52" s="13"/>
      <c r="ERA52" s="13"/>
      <c r="ERB52" s="13"/>
      <c r="ERC52" s="13"/>
      <c r="ERD52" s="13"/>
      <c r="ERE52" s="13"/>
      <c r="ERF52" s="13"/>
      <c r="ERG52" s="13"/>
      <c r="ERH52" s="13"/>
      <c r="ERI52" s="13"/>
      <c r="ERJ52" s="13"/>
      <c r="ERK52" s="13"/>
      <c r="ERL52" s="13"/>
      <c r="ERM52" s="13"/>
      <c r="ERN52" s="13"/>
      <c r="ERO52" s="13"/>
      <c r="ERP52" s="13"/>
      <c r="ERQ52" s="13"/>
      <c r="ERR52" s="13"/>
      <c r="ERS52" s="13"/>
      <c r="ERT52" s="13"/>
      <c r="ERU52" s="13"/>
      <c r="ERV52" s="13"/>
      <c r="ERW52" s="13"/>
      <c r="ERX52" s="13"/>
      <c r="ERY52" s="13"/>
      <c r="ERZ52" s="13"/>
      <c r="ESA52" s="13"/>
      <c r="ESB52" s="13"/>
      <c r="ESC52" s="13"/>
      <c r="ESD52" s="13"/>
      <c r="ESE52" s="13"/>
      <c r="ESF52" s="13"/>
      <c r="ESG52" s="13"/>
      <c r="ESH52" s="13"/>
      <c r="ESI52" s="13"/>
      <c r="ESJ52" s="13"/>
      <c r="ESK52" s="13"/>
      <c r="ESL52" s="13"/>
      <c r="ESM52" s="13"/>
      <c r="ESN52" s="13"/>
      <c r="ESO52" s="13"/>
      <c r="ESP52" s="13"/>
      <c r="ESQ52" s="13"/>
      <c r="ESR52" s="13"/>
      <c r="ESS52" s="13"/>
      <c r="EST52" s="13"/>
      <c r="ESU52" s="13"/>
      <c r="ESV52" s="13"/>
      <c r="ESW52" s="13"/>
      <c r="ESX52" s="13"/>
      <c r="ESY52" s="13"/>
      <c r="ESZ52" s="13"/>
      <c r="ETA52" s="13"/>
      <c r="ETB52" s="13"/>
      <c r="ETC52" s="13"/>
      <c r="ETD52" s="13"/>
      <c r="ETE52" s="13"/>
      <c r="ETF52" s="13"/>
      <c r="ETG52" s="13"/>
      <c r="ETH52" s="13"/>
      <c r="ETI52" s="13"/>
      <c r="ETJ52" s="13"/>
      <c r="ETK52" s="13"/>
      <c r="ETL52" s="13"/>
      <c r="ETM52" s="13"/>
      <c r="ETN52" s="13"/>
      <c r="ETO52" s="13"/>
      <c r="ETP52" s="13"/>
      <c r="ETQ52" s="13"/>
      <c r="ETR52" s="13"/>
      <c r="ETS52" s="13"/>
      <c r="ETT52" s="13"/>
      <c r="ETU52" s="13"/>
      <c r="ETV52" s="13"/>
      <c r="ETW52" s="13"/>
      <c r="ETX52" s="13"/>
      <c r="ETY52" s="13"/>
      <c r="ETZ52" s="13"/>
      <c r="EUA52" s="13"/>
      <c r="EUB52" s="13"/>
      <c r="EUC52" s="13"/>
      <c r="EUD52" s="13"/>
      <c r="EUE52" s="13"/>
      <c r="EUF52" s="13"/>
      <c r="EUG52" s="13"/>
      <c r="EUH52" s="13"/>
      <c r="EUI52" s="13"/>
      <c r="EUJ52" s="13"/>
      <c r="EUK52" s="13"/>
      <c r="EUL52" s="13"/>
      <c r="EUM52" s="13"/>
      <c r="EUN52" s="13"/>
      <c r="EUO52" s="13"/>
      <c r="EUP52" s="13"/>
      <c r="EUQ52" s="13"/>
      <c r="EUR52" s="13"/>
      <c r="EUS52" s="13"/>
      <c r="EUT52" s="13"/>
      <c r="EUU52" s="13"/>
      <c r="EUV52" s="13"/>
      <c r="EUW52" s="13"/>
      <c r="EUX52" s="13"/>
      <c r="EUY52" s="13"/>
      <c r="EUZ52" s="13"/>
      <c r="EVA52" s="13"/>
      <c r="EVB52" s="13"/>
      <c r="EVC52" s="13"/>
      <c r="EVD52" s="13"/>
      <c r="EVE52" s="13"/>
      <c r="EVF52" s="13"/>
      <c r="EVG52" s="13"/>
      <c r="EVH52" s="13"/>
      <c r="EVI52" s="13"/>
      <c r="EVJ52" s="13"/>
      <c r="EVK52" s="13"/>
      <c r="EVL52" s="13"/>
      <c r="EVM52" s="13"/>
      <c r="EVN52" s="13"/>
      <c r="EVO52" s="13"/>
      <c r="EVP52" s="13"/>
      <c r="EVQ52" s="13"/>
      <c r="EVR52" s="13"/>
      <c r="EVS52" s="13"/>
      <c r="EVT52" s="13"/>
      <c r="EVU52" s="13"/>
      <c r="EVV52" s="13"/>
      <c r="EVW52" s="13"/>
      <c r="EVX52" s="13"/>
      <c r="EVY52" s="13"/>
      <c r="EVZ52" s="13"/>
      <c r="EWA52" s="13"/>
      <c r="EWB52" s="13"/>
      <c r="EWC52" s="13"/>
      <c r="EWD52" s="13"/>
      <c r="EWE52" s="13"/>
      <c r="EWF52" s="13"/>
      <c r="EWG52" s="13"/>
      <c r="EWH52" s="13"/>
      <c r="EWI52" s="13"/>
      <c r="EWJ52" s="13"/>
      <c r="EWK52" s="13"/>
      <c r="EWL52" s="13"/>
      <c r="EWM52" s="13"/>
      <c r="EWN52" s="13"/>
      <c r="EWO52" s="13"/>
      <c r="EWP52" s="13"/>
      <c r="EWQ52" s="13"/>
      <c r="EWR52" s="13"/>
      <c r="EWS52" s="13"/>
      <c r="EWT52" s="13"/>
      <c r="EWU52" s="13"/>
      <c r="EWV52" s="13"/>
      <c r="EWW52" s="13"/>
      <c r="EWX52" s="13"/>
      <c r="EWY52" s="13"/>
      <c r="EWZ52" s="13"/>
      <c r="EXA52" s="13"/>
      <c r="EXB52" s="13"/>
      <c r="EXC52" s="13"/>
      <c r="EXD52" s="13"/>
      <c r="EXE52" s="13"/>
      <c r="EXF52" s="13"/>
      <c r="EXG52" s="13"/>
      <c r="EXH52" s="13"/>
      <c r="EXI52" s="13"/>
      <c r="EXJ52" s="13"/>
      <c r="EXK52" s="13"/>
      <c r="EXL52" s="13"/>
      <c r="EXM52" s="13"/>
      <c r="EXN52" s="13"/>
      <c r="EXO52" s="13"/>
      <c r="EXP52" s="13"/>
      <c r="EXQ52" s="13"/>
      <c r="EXR52" s="13"/>
      <c r="EXS52" s="13"/>
      <c r="EXT52" s="13"/>
      <c r="EXU52" s="13"/>
      <c r="EXV52" s="13"/>
      <c r="EXW52" s="13"/>
      <c r="EXX52" s="13"/>
      <c r="EXY52" s="13"/>
      <c r="EXZ52" s="13"/>
      <c r="EYA52" s="13"/>
      <c r="EYB52" s="13"/>
      <c r="EYC52" s="13"/>
      <c r="EYD52" s="13"/>
      <c r="EYE52" s="13"/>
      <c r="EYF52" s="13"/>
      <c r="EYG52" s="13"/>
      <c r="EYH52" s="13"/>
      <c r="EYI52" s="13"/>
      <c r="EYJ52" s="13"/>
      <c r="EYK52" s="13"/>
      <c r="EYL52" s="13"/>
      <c r="EYM52" s="13"/>
      <c r="EYN52" s="13"/>
      <c r="EYO52" s="13"/>
      <c r="EYP52" s="13"/>
      <c r="EYQ52" s="13"/>
      <c r="EYR52" s="13"/>
      <c r="EYS52" s="13"/>
      <c r="EYT52" s="13"/>
      <c r="EYU52" s="13"/>
      <c r="EYV52" s="13"/>
      <c r="EYW52" s="13"/>
      <c r="EYX52" s="13"/>
      <c r="EYY52" s="13"/>
      <c r="EYZ52" s="13"/>
      <c r="EZA52" s="13"/>
      <c r="EZB52" s="13"/>
      <c r="EZC52" s="13"/>
      <c r="EZD52" s="13"/>
      <c r="EZE52" s="13"/>
      <c r="EZF52" s="13"/>
      <c r="EZG52" s="13"/>
      <c r="EZH52" s="13"/>
      <c r="EZI52" s="13"/>
      <c r="EZJ52" s="13"/>
      <c r="EZK52" s="13"/>
      <c r="EZL52" s="13"/>
      <c r="EZM52" s="13"/>
      <c r="EZN52" s="13"/>
      <c r="EZO52" s="13"/>
      <c r="EZP52" s="13"/>
      <c r="EZQ52" s="13"/>
      <c r="EZR52" s="13"/>
      <c r="EZS52" s="13"/>
      <c r="EZT52" s="13"/>
      <c r="EZU52" s="13"/>
      <c r="EZV52" s="13"/>
      <c r="EZW52" s="13"/>
      <c r="EZX52" s="13"/>
      <c r="EZY52" s="13"/>
      <c r="EZZ52" s="13"/>
      <c r="FAA52" s="13"/>
      <c r="FAB52" s="13"/>
      <c r="FAC52" s="13"/>
      <c r="FAD52" s="13"/>
      <c r="FAE52" s="13"/>
      <c r="FAF52" s="13"/>
      <c r="FAG52" s="13"/>
      <c r="FAH52" s="13"/>
      <c r="FAI52" s="13"/>
      <c r="FAJ52" s="13"/>
      <c r="FAK52" s="13"/>
      <c r="FAL52" s="13"/>
      <c r="FAM52" s="13"/>
      <c r="FAN52" s="13"/>
      <c r="FAO52" s="13"/>
      <c r="FAP52" s="13"/>
      <c r="FAQ52" s="13"/>
      <c r="FAR52" s="13"/>
      <c r="FAS52" s="13"/>
      <c r="FAT52" s="13"/>
      <c r="FAU52" s="13"/>
      <c r="FAV52" s="13"/>
      <c r="FAW52" s="13"/>
      <c r="FAX52" s="13"/>
      <c r="FAY52" s="13"/>
      <c r="FAZ52" s="13"/>
      <c r="FBA52" s="13"/>
      <c r="FBB52" s="13"/>
      <c r="FBC52" s="13"/>
      <c r="FBD52" s="13"/>
      <c r="FBE52" s="13"/>
      <c r="FBF52" s="13"/>
      <c r="FBG52" s="13"/>
      <c r="FBH52" s="13"/>
      <c r="FBI52" s="13"/>
      <c r="FBJ52" s="13"/>
      <c r="FBK52" s="13"/>
      <c r="FBL52" s="13"/>
      <c r="FBM52" s="13"/>
      <c r="FBN52" s="13"/>
      <c r="FBO52" s="13"/>
      <c r="FBP52" s="13"/>
      <c r="FBQ52" s="13"/>
      <c r="FBR52" s="13"/>
      <c r="FBS52" s="13"/>
      <c r="FBT52" s="13"/>
      <c r="FBU52" s="13"/>
      <c r="FBV52" s="13"/>
      <c r="FBW52" s="13"/>
      <c r="FBX52" s="13"/>
      <c r="FBY52" s="13"/>
      <c r="FBZ52" s="13"/>
      <c r="FCA52" s="13"/>
      <c r="FCB52" s="13"/>
      <c r="FCC52" s="13"/>
      <c r="FCD52" s="13"/>
      <c r="FCE52" s="13"/>
      <c r="FCF52" s="13"/>
      <c r="FCG52" s="13"/>
      <c r="FCH52" s="13"/>
      <c r="FCI52" s="13"/>
      <c r="FCJ52" s="13"/>
      <c r="FCK52" s="13"/>
      <c r="FCL52" s="13"/>
      <c r="FCM52" s="13"/>
      <c r="FCN52" s="13"/>
      <c r="FCO52" s="13"/>
      <c r="FCP52" s="13"/>
      <c r="FCQ52" s="13"/>
      <c r="FCR52" s="13"/>
      <c r="FCS52" s="13"/>
      <c r="FCT52" s="13"/>
      <c r="FCU52" s="13"/>
      <c r="FCV52" s="13"/>
      <c r="FCW52" s="13"/>
      <c r="FCX52" s="13"/>
      <c r="FCY52" s="13"/>
      <c r="FCZ52" s="13"/>
      <c r="FDA52" s="13"/>
      <c r="FDB52" s="13"/>
      <c r="FDC52" s="13"/>
      <c r="FDD52" s="13"/>
      <c r="FDE52" s="13"/>
      <c r="FDF52" s="13"/>
      <c r="FDG52" s="13"/>
      <c r="FDH52" s="13"/>
      <c r="FDI52" s="13"/>
      <c r="FDJ52" s="13"/>
      <c r="FDK52" s="13"/>
      <c r="FDL52" s="13"/>
      <c r="FDM52" s="13"/>
      <c r="FDN52" s="13"/>
      <c r="FDO52" s="13"/>
      <c r="FDP52" s="13"/>
      <c r="FDQ52" s="13"/>
      <c r="FDR52" s="13"/>
      <c r="FDS52" s="13"/>
      <c r="FDT52" s="13"/>
      <c r="FDU52" s="13"/>
      <c r="FDV52" s="13"/>
      <c r="FDW52" s="13"/>
      <c r="FDX52" s="13"/>
      <c r="FDY52" s="13"/>
      <c r="FDZ52" s="13"/>
      <c r="FEA52" s="13"/>
      <c r="FEB52" s="13"/>
      <c r="FEC52" s="13"/>
      <c r="FED52" s="13"/>
      <c r="FEE52" s="13"/>
      <c r="FEF52" s="13"/>
      <c r="FEG52" s="13"/>
      <c r="FEH52" s="13"/>
      <c r="FEI52" s="13"/>
      <c r="FEJ52" s="13"/>
      <c r="FEK52" s="13"/>
      <c r="FEL52" s="13"/>
      <c r="FEM52" s="13"/>
      <c r="FEN52" s="13"/>
      <c r="FEO52" s="13"/>
      <c r="FEP52" s="13"/>
      <c r="FEQ52" s="13"/>
      <c r="FER52" s="13"/>
      <c r="FES52" s="13"/>
      <c r="FET52" s="13"/>
      <c r="FEU52" s="13"/>
      <c r="FEV52" s="13"/>
      <c r="FEW52" s="13"/>
      <c r="FEX52" s="13"/>
      <c r="FEY52" s="13"/>
      <c r="FEZ52" s="13"/>
      <c r="FFA52" s="13"/>
      <c r="FFB52" s="13"/>
      <c r="FFC52" s="13"/>
      <c r="FFD52" s="13"/>
      <c r="FFE52" s="13"/>
      <c r="FFF52" s="13"/>
      <c r="FFG52" s="13"/>
      <c r="FFH52" s="13"/>
      <c r="FFI52" s="13"/>
      <c r="FFJ52" s="13"/>
      <c r="FFK52" s="13"/>
      <c r="FFL52" s="13"/>
      <c r="FFM52" s="13"/>
      <c r="FFN52" s="13"/>
      <c r="FFO52" s="13"/>
      <c r="FFP52" s="13"/>
      <c r="FFQ52" s="13"/>
      <c r="FFR52" s="13"/>
      <c r="FFS52" s="13"/>
      <c r="FFT52" s="13"/>
      <c r="FFU52" s="13"/>
      <c r="FFV52" s="13"/>
      <c r="FFW52" s="13"/>
      <c r="FFX52" s="13"/>
      <c r="FFY52" s="13"/>
      <c r="FFZ52" s="13"/>
      <c r="FGA52" s="13"/>
      <c r="FGB52" s="13"/>
      <c r="FGC52" s="13"/>
      <c r="FGD52" s="13"/>
      <c r="FGE52" s="13"/>
      <c r="FGF52" s="13"/>
      <c r="FGG52" s="13"/>
      <c r="FGH52" s="13"/>
      <c r="FGI52" s="13"/>
      <c r="FGJ52" s="13"/>
      <c r="FGK52" s="13"/>
      <c r="FGL52" s="13"/>
      <c r="FGM52" s="13"/>
      <c r="FGN52" s="13"/>
      <c r="FGO52" s="13"/>
      <c r="FGP52" s="13"/>
      <c r="FGQ52" s="13"/>
      <c r="FGR52" s="13"/>
      <c r="FGS52" s="13"/>
      <c r="FGT52" s="13"/>
      <c r="FGU52" s="13"/>
      <c r="FGV52" s="13"/>
      <c r="FGW52" s="13"/>
      <c r="FGX52" s="13"/>
      <c r="FGY52" s="13"/>
      <c r="FGZ52" s="13"/>
      <c r="FHA52" s="13"/>
      <c r="FHB52" s="13"/>
      <c r="FHC52" s="13"/>
      <c r="FHD52" s="13"/>
      <c r="FHE52" s="13"/>
      <c r="FHF52" s="13"/>
      <c r="FHG52" s="13"/>
      <c r="FHH52" s="13"/>
      <c r="FHI52" s="13"/>
      <c r="FHJ52" s="13"/>
      <c r="FHK52" s="13"/>
      <c r="FHL52" s="13"/>
      <c r="FHM52" s="13"/>
      <c r="FHN52" s="13"/>
      <c r="FHO52" s="13"/>
      <c r="FHP52" s="13"/>
      <c r="FHQ52" s="13"/>
      <c r="FHR52" s="13"/>
      <c r="FHS52" s="13"/>
      <c r="FHT52" s="13"/>
      <c r="FHU52" s="13"/>
      <c r="FHV52" s="13"/>
      <c r="FHW52" s="13"/>
      <c r="FHX52" s="13"/>
      <c r="FHY52" s="13"/>
      <c r="FHZ52" s="13"/>
      <c r="FIA52" s="13"/>
      <c r="FIB52" s="13"/>
      <c r="FIC52" s="13"/>
      <c r="FID52" s="13"/>
      <c r="FIE52" s="13"/>
      <c r="FIF52" s="13"/>
      <c r="FIG52" s="13"/>
      <c r="FIH52" s="13"/>
      <c r="FII52" s="13"/>
      <c r="FIJ52" s="13"/>
      <c r="FIK52" s="13"/>
      <c r="FIL52" s="13"/>
      <c r="FIM52" s="13"/>
      <c r="FIN52" s="13"/>
      <c r="FIO52" s="13"/>
      <c r="FIP52" s="13"/>
      <c r="FIQ52" s="13"/>
      <c r="FIR52" s="13"/>
      <c r="FIS52" s="13"/>
      <c r="FIT52" s="13"/>
      <c r="FIU52" s="13"/>
      <c r="FIV52" s="13"/>
      <c r="FIW52" s="13"/>
      <c r="FIX52" s="13"/>
      <c r="FIY52" s="13"/>
      <c r="FIZ52" s="13"/>
      <c r="FJA52" s="13"/>
      <c r="FJB52" s="13"/>
      <c r="FJC52" s="13"/>
      <c r="FJD52" s="13"/>
      <c r="FJE52" s="13"/>
      <c r="FJF52" s="13"/>
      <c r="FJG52" s="13"/>
      <c r="FJH52" s="13"/>
      <c r="FJI52" s="13"/>
      <c r="FJJ52" s="13"/>
      <c r="FJK52" s="13"/>
      <c r="FJL52" s="13"/>
      <c r="FJM52" s="13"/>
      <c r="FJN52" s="13"/>
      <c r="FJO52" s="13"/>
      <c r="FJP52" s="13"/>
      <c r="FJQ52" s="13"/>
      <c r="FJR52" s="13"/>
      <c r="FJS52" s="13"/>
      <c r="FJT52" s="13"/>
      <c r="FJU52" s="13"/>
      <c r="FJV52" s="13"/>
      <c r="FJW52" s="13"/>
      <c r="FJX52" s="13"/>
      <c r="FJY52" s="13"/>
      <c r="FJZ52" s="13"/>
      <c r="FKA52" s="13"/>
      <c r="FKB52" s="13"/>
      <c r="FKC52" s="13"/>
      <c r="FKD52" s="13"/>
      <c r="FKE52" s="13"/>
      <c r="FKF52" s="13"/>
      <c r="FKG52" s="13"/>
      <c r="FKH52" s="13"/>
      <c r="FKI52" s="13"/>
      <c r="FKJ52" s="13"/>
      <c r="FKK52" s="13"/>
      <c r="FKL52" s="13"/>
      <c r="FKM52" s="13"/>
      <c r="FKN52" s="13"/>
      <c r="FKO52" s="13"/>
      <c r="FKP52" s="13"/>
      <c r="FKQ52" s="13"/>
      <c r="FKR52" s="13"/>
      <c r="FKS52" s="13"/>
      <c r="FKT52" s="13"/>
      <c r="FKU52" s="13"/>
      <c r="FKV52" s="13"/>
      <c r="FKW52" s="13"/>
      <c r="FKX52" s="13"/>
      <c r="FKY52" s="13"/>
      <c r="FKZ52" s="13"/>
      <c r="FLA52" s="13"/>
      <c r="FLB52" s="13"/>
      <c r="FLC52" s="13"/>
      <c r="FLD52" s="13"/>
      <c r="FLE52" s="13"/>
      <c r="FLF52" s="13"/>
      <c r="FLG52" s="13"/>
      <c r="FLH52" s="13"/>
      <c r="FLI52" s="13"/>
      <c r="FLJ52" s="13"/>
      <c r="FLK52" s="13"/>
      <c r="FLL52" s="13"/>
      <c r="FLM52" s="13"/>
      <c r="FLN52" s="13"/>
      <c r="FLO52" s="13"/>
      <c r="FLP52" s="13"/>
      <c r="FLQ52" s="13"/>
      <c r="FLR52" s="13"/>
      <c r="FLS52" s="13"/>
      <c r="FLT52" s="13"/>
      <c r="FLU52" s="13"/>
      <c r="FLV52" s="13"/>
      <c r="FLW52" s="13"/>
      <c r="FLX52" s="13"/>
      <c r="FLY52" s="13"/>
      <c r="FLZ52" s="13"/>
      <c r="FMA52" s="13"/>
      <c r="FMB52" s="13"/>
      <c r="FMC52" s="13"/>
      <c r="FMD52" s="13"/>
      <c r="FME52" s="13"/>
      <c r="FMF52" s="13"/>
      <c r="FMG52" s="13"/>
      <c r="FMH52" s="13"/>
      <c r="FMI52" s="13"/>
      <c r="FMJ52" s="13"/>
      <c r="FMK52" s="13"/>
      <c r="FML52" s="13"/>
      <c r="FMM52" s="13"/>
      <c r="FMN52" s="13"/>
      <c r="FMO52" s="13"/>
      <c r="FMP52" s="13"/>
      <c r="FMQ52" s="13"/>
      <c r="FMR52" s="13"/>
      <c r="FMS52" s="13"/>
      <c r="FMT52" s="13"/>
      <c r="FMU52" s="13"/>
      <c r="FMV52" s="13"/>
      <c r="FMW52" s="13"/>
      <c r="FMX52" s="13"/>
      <c r="FMY52" s="13"/>
      <c r="FMZ52" s="13"/>
      <c r="FNA52" s="13"/>
      <c r="FNB52" s="13"/>
      <c r="FNC52" s="13"/>
      <c r="FND52" s="13"/>
      <c r="FNE52" s="13"/>
      <c r="FNF52" s="13"/>
      <c r="FNG52" s="13"/>
      <c r="FNH52" s="13"/>
      <c r="FNI52" s="13"/>
      <c r="FNJ52" s="13"/>
      <c r="FNK52" s="13"/>
      <c r="FNL52" s="13"/>
      <c r="FNM52" s="13"/>
      <c r="FNN52" s="13"/>
      <c r="FNO52" s="13"/>
      <c r="FNP52" s="13"/>
      <c r="FNQ52" s="13"/>
      <c r="FNR52" s="13"/>
      <c r="FNS52" s="13"/>
      <c r="FNT52" s="13"/>
      <c r="FNU52" s="13"/>
      <c r="FNV52" s="13"/>
      <c r="FNW52" s="13"/>
      <c r="FNX52" s="13"/>
      <c r="FNY52" s="13"/>
      <c r="FNZ52" s="13"/>
      <c r="FOA52" s="13"/>
      <c r="FOB52" s="13"/>
      <c r="FOC52" s="13"/>
      <c r="FOD52" s="13"/>
      <c r="FOE52" s="13"/>
      <c r="FOF52" s="13"/>
      <c r="FOG52" s="13"/>
      <c r="FOH52" s="13"/>
      <c r="FOI52" s="13"/>
      <c r="FOJ52" s="13"/>
      <c r="FOK52" s="13"/>
      <c r="FOL52" s="13"/>
      <c r="FOM52" s="13"/>
      <c r="FON52" s="13"/>
      <c r="FOO52" s="13"/>
      <c r="FOP52" s="13"/>
      <c r="FOQ52" s="13"/>
      <c r="FOR52" s="13"/>
      <c r="FOS52" s="13"/>
      <c r="FOT52" s="13"/>
      <c r="FOU52" s="13"/>
      <c r="FOV52" s="13"/>
      <c r="FOW52" s="13"/>
      <c r="FOX52" s="13"/>
      <c r="FOY52" s="13"/>
      <c r="FOZ52" s="13"/>
      <c r="FPA52" s="13"/>
      <c r="FPB52" s="13"/>
      <c r="FPC52" s="13"/>
      <c r="FPD52" s="13"/>
      <c r="FPE52" s="13"/>
      <c r="FPF52" s="13"/>
      <c r="FPG52" s="13"/>
      <c r="FPH52" s="13"/>
      <c r="FPI52" s="13"/>
      <c r="FPJ52" s="13"/>
      <c r="FPK52" s="13"/>
      <c r="FPL52" s="13"/>
      <c r="FPM52" s="13"/>
      <c r="FPN52" s="13"/>
      <c r="FPO52" s="13"/>
      <c r="FPP52" s="13"/>
      <c r="FPQ52" s="13"/>
      <c r="FPR52" s="13"/>
      <c r="FPS52" s="13"/>
      <c r="FPT52" s="13"/>
      <c r="FPU52" s="13"/>
      <c r="FPV52" s="13"/>
      <c r="FPW52" s="13"/>
      <c r="FPX52" s="13"/>
      <c r="FPY52" s="13"/>
      <c r="FPZ52" s="13"/>
      <c r="FQA52" s="13"/>
      <c r="FQB52" s="13"/>
      <c r="FQC52" s="13"/>
      <c r="FQD52" s="13"/>
      <c r="FQE52" s="13"/>
      <c r="FQF52" s="13"/>
      <c r="FQG52" s="13"/>
      <c r="FQH52" s="13"/>
      <c r="FQI52" s="13"/>
      <c r="FQJ52" s="13"/>
      <c r="FQK52" s="13"/>
      <c r="FQL52" s="13"/>
      <c r="FQM52" s="13"/>
      <c r="FQN52" s="13"/>
      <c r="FQO52" s="13"/>
      <c r="FQP52" s="13"/>
      <c r="FQQ52" s="13"/>
      <c r="FQR52" s="13"/>
      <c r="FQS52" s="13"/>
      <c r="FQT52" s="13"/>
      <c r="FQU52" s="13"/>
      <c r="FQV52" s="13"/>
      <c r="FQW52" s="13"/>
      <c r="FQX52" s="13"/>
      <c r="FQY52" s="13"/>
      <c r="FQZ52" s="13"/>
      <c r="FRA52" s="13"/>
      <c r="FRB52" s="13"/>
      <c r="FRC52" s="13"/>
      <c r="FRD52" s="13"/>
      <c r="FRE52" s="13"/>
      <c r="FRF52" s="13"/>
      <c r="FRG52" s="13"/>
      <c r="FRH52" s="13"/>
      <c r="FRI52" s="13"/>
      <c r="FRJ52" s="13"/>
      <c r="FRK52" s="13"/>
      <c r="FRL52" s="13"/>
      <c r="FRM52" s="13"/>
      <c r="FRN52" s="13"/>
      <c r="FRO52" s="13"/>
      <c r="FRP52" s="13"/>
      <c r="FRQ52" s="13"/>
      <c r="FRR52" s="13"/>
      <c r="FRS52" s="13"/>
      <c r="FRT52" s="13"/>
      <c r="FRU52" s="13"/>
      <c r="FRV52" s="13"/>
      <c r="FRW52" s="13"/>
      <c r="FRX52" s="13"/>
      <c r="FRY52" s="13"/>
      <c r="FRZ52" s="13"/>
      <c r="FSA52" s="13"/>
      <c r="FSB52" s="13"/>
      <c r="FSC52" s="13"/>
      <c r="FSD52" s="13"/>
      <c r="FSE52" s="13"/>
      <c r="FSF52" s="13"/>
      <c r="FSG52" s="13"/>
      <c r="FSH52" s="13"/>
      <c r="FSI52" s="13"/>
      <c r="FSJ52" s="13"/>
      <c r="FSK52" s="13"/>
      <c r="FSL52" s="13"/>
      <c r="FSM52" s="13"/>
      <c r="FSN52" s="13"/>
      <c r="FSO52" s="13"/>
      <c r="FSP52" s="13"/>
      <c r="FSQ52" s="13"/>
      <c r="FSR52" s="13"/>
      <c r="FSS52" s="13"/>
      <c r="FST52" s="13"/>
      <c r="FSU52" s="13"/>
      <c r="FSV52" s="13"/>
      <c r="FSW52" s="13"/>
      <c r="FSX52" s="13"/>
      <c r="FSY52" s="13"/>
      <c r="FSZ52" s="13"/>
      <c r="FTA52" s="13"/>
      <c r="FTB52" s="13"/>
      <c r="FTC52" s="13"/>
      <c r="FTD52" s="13"/>
      <c r="FTE52" s="13"/>
      <c r="FTF52" s="13"/>
      <c r="FTG52" s="13"/>
      <c r="FTH52" s="13"/>
      <c r="FTI52" s="13"/>
      <c r="FTJ52" s="13"/>
      <c r="FTK52" s="13"/>
      <c r="FTL52" s="13"/>
      <c r="FTM52" s="13"/>
      <c r="FTN52" s="13"/>
      <c r="FTO52" s="13"/>
      <c r="FTP52" s="13"/>
      <c r="FTQ52" s="13"/>
      <c r="FTR52" s="13"/>
      <c r="FTS52" s="13"/>
      <c r="FTT52" s="13"/>
      <c r="FTU52" s="13"/>
      <c r="FTV52" s="13"/>
      <c r="FTW52" s="13"/>
      <c r="FTX52" s="13"/>
      <c r="FTY52" s="13"/>
      <c r="FTZ52" s="13"/>
      <c r="FUA52" s="13"/>
      <c r="FUB52" s="13"/>
      <c r="FUC52" s="13"/>
      <c r="FUD52" s="13"/>
      <c r="FUE52" s="13"/>
      <c r="FUF52" s="13"/>
      <c r="FUG52" s="13"/>
      <c r="FUH52" s="13"/>
      <c r="FUI52" s="13"/>
      <c r="FUJ52" s="13"/>
      <c r="FUK52" s="13"/>
      <c r="FUL52" s="13"/>
      <c r="FUM52" s="13"/>
      <c r="FUN52" s="13"/>
      <c r="FUO52" s="13"/>
      <c r="FUP52" s="13"/>
      <c r="FUQ52" s="13"/>
      <c r="FUR52" s="13"/>
      <c r="FUS52" s="13"/>
      <c r="FUT52" s="13"/>
      <c r="FUU52" s="13"/>
      <c r="FUV52" s="13"/>
      <c r="FUW52" s="13"/>
      <c r="FUX52" s="13"/>
      <c r="FUY52" s="13"/>
      <c r="FUZ52" s="13"/>
      <c r="FVA52" s="13"/>
      <c r="FVB52" s="13"/>
      <c r="FVC52" s="13"/>
      <c r="FVD52" s="13"/>
      <c r="FVE52" s="13"/>
      <c r="FVF52" s="13"/>
      <c r="FVG52" s="13"/>
      <c r="FVH52" s="13"/>
      <c r="FVI52" s="13"/>
      <c r="FVJ52" s="13"/>
      <c r="FVK52" s="13"/>
      <c r="FVL52" s="13"/>
      <c r="FVM52" s="13"/>
      <c r="FVN52" s="13"/>
      <c r="FVO52" s="13"/>
      <c r="FVP52" s="13"/>
      <c r="FVQ52" s="13"/>
      <c r="FVR52" s="13"/>
      <c r="FVS52" s="13"/>
      <c r="FVT52" s="13"/>
      <c r="FVU52" s="13"/>
      <c r="FVV52" s="13"/>
      <c r="FVW52" s="13"/>
      <c r="FVX52" s="13"/>
      <c r="FVY52" s="13"/>
      <c r="FVZ52" s="13"/>
      <c r="FWA52" s="13"/>
      <c r="FWB52" s="13"/>
      <c r="FWC52" s="13"/>
      <c r="FWD52" s="13"/>
      <c r="FWE52" s="13"/>
      <c r="FWF52" s="13"/>
      <c r="FWG52" s="13"/>
      <c r="FWH52" s="13"/>
      <c r="FWI52" s="13"/>
      <c r="FWJ52" s="13"/>
      <c r="FWK52" s="13"/>
      <c r="FWL52" s="13"/>
      <c r="FWM52" s="13"/>
      <c r="FWN52" s="13"/>
      <c r="FWO52" s="13"/>
      <c r="FWP52" s="13"/>
      <c r="FWQ52" s="13"/>
      <c r="FWR52" s="13"/>
      <c r="FWS52" s="13"/>
      <c r="FWT52" s="13"/>
      <c r="FWU52" s="13"/>
      <c r="FWV52" s="13"/>
      <c r="FWW52" s="13"/>
      <c r="FWX52" s="13"/>
      <c r="FWY52" s="13"/>
      <c r="FWZ52" s="13"/>
      <c r="FXA52" s="13"/>
      <c r="FXB52" s="13"/>
      <c r="FXC52" s="13"/>
      <c r="FXD52" s="13"/>
      <c r="FXE52" s="13"/>
      <c r="FXF52" s="13"/>
      <c r="FXG52" s="13"/>
      <c r="FXH52" s="13"/>
      <c r="FXI52" s="13"/>
      <c r="FXJ52" s="13"/>
      <c r="FXK52" s="13"/>
      <c r="FXL52" s="13"/>
      <c r="FXM52" s="13"/>
      <c r="FXN52" s="13"/>
      <c r="FXO52" s="13"/>
      <c r="FXP52" s="13"/>
      <c r="FXQ52" s="13"/>
      <c r="FXR52" s="13"/>
      <c r="FXS52" s="13"/>
      <c r="FXT52" s="13"/>
      <c r="FXU52" s="13"/>
      <c r="FXV52" s="13"/>
      <c r="FXW52" s="13"/>
      <c r="FXX52" s="13"/>
      <c r="FXY52" s="13"/>
      <c r="FXZ52" s="13"/>
      <c r="FYA52" s="13"/>
      <c r="FYB52" s="13"/>
      <c r="FYC52" s="13"/>
      <c r="FYD52" s="13"/>
      <c r="FYE52" s="13"/>
      <c r="FYF52" s="13"/>
      <c r="FYG52" s="13"/>
      <c r="FYH52" s="13"/>
      <c r="FYI52" s="13"/>
      <c r="FYJ52" s="13"/>
      <c r="FYK52" s="13"/>
      <c r="FYL52" s="13"/>
      <c r="FYM52" s="13"/>
      <c r="FYN52" s="13"/>
      <c r="FYO52" s="13"/>
      <c r="FYP52" s="13"/>
      <c r="FYQ52" s="13"/>
      <c r="FYR52" s="13"/>
      <c r="FYS52" s="13"/>
      <c r="FYT52" s="13"/>
      <c r="FYU52" s="13"/>
      <c r="FYV52" s="13"/>
      <c r="FYW52" s="13"/>
      <c r="FYX52" s="13"/>
      <c r="FYY52" s="13"/>
      <c r="FYZ52" s="13"/>
      <c r="FZA52" s="13"/>
      <c r="FZB52" s="13"/>
      <c r="FZC52" s="13"/>
      <c r="FZD52" s="13"/>
      <c r="FZE52" s="13"/>
      <c r="FZF52" s="13"/>
      <c r="FZG52" s="13"/>
      <c r="FZH52" s="13"/>
      <c r="FZI52" s="13"/>
      <c r="FZJ52" s="13"/>
      <c r="FZK52" s="13"/>
      <c r="FZL52" s="13"/>
      <c r="FZM52" s="13"/>
      <c r="FZN52" s="13"/>
      <c r="FZO52" s="13"/>
      <c r="FZP52" s="13"/>
      <c r="FZQ52" s="13"/>
      <c r="FZR52" s="13"/>
      <c r="FZS52" s="13"/>
      <c r="FZT52" s="13"/>
      <c r="FZU52" s="13"/>
      <c r="FZV52" s="13"/>
      <c r="FZW52" s="13"/>
      <c r="FZX52" s="13"/>
      <c r="FZY52" s="13"/>
      <c r="FZZ52" s="13"/>
      <c r="GAA52" s="13"/>
      <c r="GAB52" s="13"/>
      <c r="GAC52" s="13"/>
      <c r="GAD52" s="13"/>
      <c r="GAE52" s="13"/>
      <c r="GAF52" s="13"/>
      <c r="GAG52" s="13"/>
      <c r="GAH52" s="13"/>
      <c r="GAI52" s="13"/>
      <c r="GAJ52" s="13"/>
      <c r="GAK52" s="13"/>
      <c r="GAL52" s="13"/>
      <c r="GAM52" s="13"/>
      <c r="GAN52" s="13"/>
      <c r="GAO52" s="13"/>
      <c r="GAP52" s="13"/>
      <c r="GAQ52" s="13"/>
      <c r="GAR52" s="13"/>
      <c r="GAS52" s="13"/>
      <c r="GAT52" s="13"/>
      <c r="GAU52" s="13"/>
      <c r="GAV52" s="13"/>
      <c r="GAW52" s="13"/>
      <c r="GAX52" s="13"/>
      <c r="GAY52" s="13"/>
      <c r="GAZ52" s="13"/>
      <c r="GBA52" s="13"/>
      <c r="GBB52" s="13"/>
      <c r="GBC52" s="13"/>
      <c r="GBD52" s="13"/>
      <c r="GBE52" s="13"/>
      <c r="GBF52" s="13"/>
      <c r="GBG52" s="13"/>
      <c r="GBH52" s="13"/>
      <c r="GBI52" s="13"/>
      <c r="GBJ52" s="13"/>
      <c r="GBK52" s="13"/>
      <c r="GBL52" s="13"/>
      <c r="GBM52" s="13"/>
      <c r="GBN52" s="13"/>
      <c r="GBO52" s="13"/>
      <c r="GBP52" s="13"/>
      <c r="GBQ52" s="13"/>
      <c r="GBR52" s="13"/>
      <c r="GBS52" s="13"/>
      <c r="GBT52" s="13"/>
      <c r="GBU52" s="13"/>
      <c r="GBV52" s="13"/>
      <c r="GBW52" s="13"/>
      <c r="GBX52" s="13"/>
      <c r="GBY52" s="13"/>
      <c r="GBZ52" s="13"/>
      <c r="GCA52" s="13"/>
      <c r="GCB52" s="13"/>
      <c r="GCC52" s="13"/>
      <c r="GCD52" s="13"/>
      <c r="GCE52" s="13"/>
      <c r="GCF52" s="13"/>
      <c r="GCG52" s="13"/>
      <c r="GCH52" s="13"/>
      <c r="GCI52" s="13"/>
      <c r="GCJ52" s="13"/>
      <c r="GCK52" s="13"/>
      <c r="GCL52" s="13"/>
      <c r="GCM52" s="13"/>
      <c r="GCN52" s="13"/>
      <c r="GCO52" s="13"/>
      <c r="GCP52" s="13"/>
      <c r="GCQ52" s="13"/>
      <c r="GCR52" s="13"/>
      <c r="GCS52" s="13"/>
      <c r="GCT52" s="13"/>
      <c r="GCU52" s="13"/>
      <c r="GCV52" s="13"/>
      <c r="GCW52" s="13"/>
      <c r="GCX52" s="13"/>
      <c r="GCY52" s="13"/>
      <c r="GCZ52" s="13"/>
      <c r="GDA52" s="13"/>
      <c r="GDB52" s="13"/>
      <c r="GDC52" s="13"/>
      <c r="GDD52" s="13"/>
      <c r="GDE52" s="13"/>
      <c r="GDF52" s="13"/>
      <c r="GDG52" s="13"/>
      <c r="GDH52" s="13"/>
      <c r="GDI52" s="13"/>
      <c r="GDJ52" s="13"/>
      <c r="GDK52" s="13"/>
      <c r="GDL52" s="13"/>
      <c r="GDM52" s="13"/>
      <c r="GDN52" s="13"/>
      <c r="GDO52" s="13"/>
      <c r="GDP52" s="13"/>
      <c r="GDQ52" s="13"/>
      <c r="GDR52" s="13"/>
      <c r="GDS52" s="13"/>
      <c r="GDT52" s="13"/>
      <c r="GDU52" s="13"/>
      <c r="GDV52" s="13"/>
      <c r="GDW52" s="13"/>
      <c r="GDX52" s="13"/>
      <c r="GDY52" s="13"/>
      <c r="GDZ52" s="13"/>
      <c r="GEA52" s="13"/>
      <c r="GEB52" s="13"/>
      <c r="GEC52" s="13"/>
      <c r="GED52" s="13"/>
      <c r="GEE52" s="13"/>
      <c r="GEF52" s="13"/>
      <c r="GEG52" s="13"/>
      <c r="GEH52" s="13"/>
      <c r="GEI52" s="13"/>
      <c r="GEJ52" s="13"/>
      <c r="GEK52" s="13"/>
      <c r="GEL52" s="13"/>
      <c r="GEM52" s="13"/>
      <c r="GEN52" s="13"/>
      <c r="GEO52" s="13"/>
      <c r="GEP52" s="13"/>
      <c r="GEQ52" s="13"/>
      <c r="GER52" s="13"/>
      <c r="GES52" s="13"/>
      <c r="GET52" s="13"/>
      <c r="GEU52" s="13"/>
      <c r="GEV52" s="13"/>
      <c r="GEW52" s="13"/>
      <c r="GEX52" s="13"/>
      <c r="GEY52" s="13"/>
      <c r="GEZ52" s="13"/>
      <c r="GFA52" s="13"/>
      <c r="GFB52" s="13"/>
      <c r="GFC52" s="13"/>
      <c r="GFD52" s="13"/>
      <c r="GFE52" s="13"/>
      <c r="GFF52" s="13"/>
      <c r="GFG52" s="13"/>
      <c r="GFH52" s="13"/>
      <c r="GFI52" s="13"/>
      <c r="GFJ52" s="13"/>
      <c r="GFK52" s="13"/>
      <c r="GFL52" s="13"/>
      <c r="GFM52" s="13"/>
      <c r="GFN52" s="13"/>
      <c r="GFO52" s="13"/>
      <c r="GFP52" s="13"/>
      <c r="GFQ52" s="13"/>
      <c r="GFR52" s="13"/>
      <c r="GFS52" s="13"/>
      <c r="GFT52" s="13"/>
      <c r="GFU52" s="13"/>
      <c r="GFV52" s="13"/>
      <c r="GFW52" s="13"/>
      <c r="GFX52" s="13"/>
      <c r="GFY52" s="13"/>
      <c r="GFZ52" s="13"/>
      <c r="GGA52" s="13"/>
      <c r="GGB52" s="13"/>
      <c r="GGC52" s="13"/>
      <c r="GGD52" s="13"/>
      <c r="GGE52" s="13"/>
      <c r="GGF52" s="13"/>
      <c r="GGG52" s="13"/>
      <c r="GGH52" s="13"/>
      <c r="GGI52" s="13"/>
      <c r="GGJ52" s="13"/>
      <c r="GGK52" s="13"/>
      <c r="GGL52" s="13"/>
      <c r="GGM52" s="13"/>
      <c r="GGN52" s="13"/>
      <c r="GGO52" s="13"/>
      <c r="GGP52" s="13"/>
      <c r="GGQ52" s="13"/>
      <c r="GGR52" s="13"/>
      <c r="GGS52" s="13"/>
      <c r="GGT52" s="13"/>
      <c r="GGU52" s="13"/>
      <c r="GGV52" s="13"/>
      <c r="GGW52" s="13"/>
      <c r="GGX52" s="13"/>
      <c r="GGY52" s="13"/>
      <c r="GGZ52" s="13"/>
      <c r="GHA52" s="13"/>
      <c r="GHB52" s="13"/>
      <c r="GHC52" s="13"/>
      <c r="GHD52" s="13"/>
      <c r="GHE52" s="13"/>
      <c r="GHF52" s="13"/>
      <c r="GHG52" s="13"/>
      <c r="GHH52" s="13"/>
      <c r="GHI52" s="13"/>
      <c r="GHJ52" s="13"/>
      <c r="GHK52" s="13"/>
      <c r="GHL52" s="13"/>
      <c r="GHM52" s="13"/>
      <c r="GHN52" s="13"/>
      <c r="GHO52" s="13"/>
      <c r="GHP52" s="13"/>
      <c r="GHQ52" s="13"/>
      <c r="GHR52" s="13"/>
      <c r="GHS52" s="13"/>
      <c r="GHT52" s="13"/>
      <c r="GHU52" s="13"/>
      <c r="GHV52" s="13"/>
      <c r="GHW52" s="13"/>
      <c r="GHX52" s="13"/>
      <c r="GHY52" s="13"/>
      <c r="GHZ52" s="13"/>
      <c r="GIA52" s="13"/>
      <c r="GIB52" s="13"/>
      <c r="GIC52" s="13"/>
      <c r="GID52" s="13"/>
      <c r="GIE52" s="13"/>
      <c r="GIF52" s="13"/>
      <c r="GIG52" s="13"/>
      <c r="GIH52" s="13"/>
      <c r="GII52" s="13"/>
      <c r="GIJ52" s="13"/>
      <c r="GIK52" s="13"/>
      <c r="GIL52" s="13"/>
      <c r="GIM52" s="13"/>
      <c r="GIN52" s="13"/>
      <c r="GIO52" s="13"/>
      <c r="GIP52" s="13"/>
      <c r="GIQ52" s="13"/>
      <c r="GIR52" s="13"/>
      <c r="GIS52" s="13"/>
      <c r="GIT52" s="13"/>
      <c r="GIU52" s="13"/>
      <c r="GIV52" s="13"/>
      <c r="GIW52" s="13"/>
      <c r="GIX52" s="13"/>
      <c r="GIY52" s="13"/>
      <c r="GIZ52" s="13"/>
      <c r="GJA52" s="13"/>
      <c r="GJB52" s="13"/>
      <c r="GJC52" s="13"/>
      <c r="GJD52" s="13"/>
      <c r="GJE52" s="13"/>
      <c r="GJF52" s="13"/>
      <c r="GJG52" s="13"/>
      <c r="GJH52" s="13"/>
      <c r="GJI52" s="13"/>
      <c r="GJJ52" s="13"/>
      <c r="GJK52" s="13"/>
      <c r="GJL52" s="13"/>
      <c r="GJM52" s="13"/>
      <c r="GJN52" s="13"/>
      <c r="GJO52" s="13"/>
      <c r="GJP52" s="13"/>
      <c r="GJQ52" s="13"/>
      <c r="GJR52" s="13"/>
      <c r="GJS52" s="13"/>
      <c r="GJT52" s="13"/>
      <c r="GJU52" s="13"/>
      <c r="GJV52" s="13"/>
      <c r="GJW52" s="13"/>
      <c r="GJX52" s="13"/>
      <c r="GJY52" s="13"/>
      <c r="GJZ52" s="13"/>
      <c r="GKA52" s="13"/>
      <c r="GKB52" s="13"/>
      <c r="GKC52" s="13"/>
      <c r="GKD52" s="13"/>
      <c r="GKE52" s="13"/>
      <c r="GKF52" s="13"/>
      <c r="GKG52" s="13"/>
      <c r="GKH52" s="13"/>
      <c r="GKI52" s="13"/>
      <c r="GKJ52" s="13"/>
      <c r="GKK52" s="13"/>
      <c r="GKL52" s="13"/>
      <c r="GKM52" s="13"/>
      <c r="GKN52" s="13"/>
      <c r="GKO52" s="13"/>
      <c r="GKP52" s="13"/>
      <c r="GKQ52" s="13"/>
      <c r="GKR52" s="13"/>
      <c r="GKS52" s="13"/>
      <c r="GKT52" s="13"/>
      <c r="GKU52" s="13"/>
      <c r="GKV52" s="13"/>
      <c r="GKW52" s="13"/>
      <c r="GKX52" s="13"/>
      <c r="GKY52" s="13"/>
      <c r="GKZ52" s="13"/>
      <c r="GLA52" s="13"/>
      <c r="GLB52" s="13"/>
      <c r="GLC52" s="13"/>
      <c r="GLD52" s="13"/>
      <c r="GLE52" s="13"/>
      <c r="GLF52" s="13"/>
      <c r="GLG52" s="13"/>
      <c r="GLH52" s="13"/>
      <c r="GLI52" s="13"/>
      <c r="GLJ52" s="13"/>
      <c r="GLK52" s="13"/>
      <c r="GLL52" s="13"/>
      <c r="GLM52" s="13"/>
      <c r="GLN52" s="13"/>
      <c r="GLO52" s="13"/>
      <c r="GLP52" s="13"/>
      <c r="GLQ52" s="13"/>
      <c r="GLR52" s="13"/>
      <c r="GLS52" s="13"/>
      <c r="GLT52" s="13"/>
      <c r="GLU52" s="13"/>
      <c r="GLV52" s="13"/>
      <c r="GLW52" s="13"/>
      <c r="GLX52" s="13"/>
      <c r="GLY52" s="13"/>
      <c r="GLZ52" s="13"/>
      <c r="GMA52" s="13"/>
      <c r="GMB52" s="13"/>
      <c r="GMC52" s="13"/>
      <c r="GMD52" s="13"/>
      <c r="GME52" s="13"/>
      <c r="GMF52" s="13"/>
      <c r="GMG52" s="13"/>
      <c r="GMH52" s="13"/>
      <c r="GMI52" s="13"/>
      <c r="GMJ52" s="13"/>
      <c r="GMK52" s="13"/>
      <c r="GML52" s="13"/>
      <c r="GMM52" s="13"/>
      <c r="GMN52" s="13"/>
      <c r="GMO52" s="13"/>
      <c r="GMP52" s="13"/>
      <c r="GMQ52" s="13"/>
      <c r="GMR52" s="13"/>
      <c r="GMS52" s="13"/>
      <c r="GMT52" s="13"/>
      <c r="GMU52" s="13"/>
      <c r="GMV52" s="13"/>
      <c r="GMW52" s="13"/>
      <c r="GMX52" s="13"/>
      <c r="GMY52" s="13"/>
      <c r="GMZ52" s="13"/>
      <c r="GNA52" s="13"/>
      <c r="GNB52" s="13"/>
      <c r="GNC52" s="13"/>
      <c r="GND52" s="13"/>
      <c r="GNE52" s="13"/>
      <c r="GNF52" s="13"/>
      <c r="GNG52" s="13"/>
      <c r="GNH52" s="13"/>
      <c r="GNI52" s="13"/>
      <c r="GNJ52" s="13"/>
      <c r="GNK52" s="13"/>
      <c r="GNL52" s="13"/>
      <c r="GNM52" s="13"/>
      <c r="GNN52" s="13"/>
      <c r="GNO52" s="13"/>
      <c r="GNP52" s="13"/>
      <c r="GNQ52" s="13"/>
      <c r="GNR52" s="13"/>
      <c r="GNS52" s="13"/>
      <c r="GNT52" s="13"/>
      <c r="GNU52" s="13"/>
      <c r="GNV52" s="13"/>
      <c r="GNW52" s="13"/>
      <c r="GNX52" s="13"/>
      <c r="GNY52" s="13"/>
      <c r="GNZ52" s="13"/>
      <c r="GOA52" s="13"/>
      <c r="GOB52" s="13"/>
      <c r="GOC52" s="13"/>
      <c r="GOD52" s="13"/>
      <c r="GOE52" s="13"/>
      <c r="GOF52" s="13"/>
      <c r="GOG52" s="13"/>
      <c r="GOH52" s="13"/>
      <c r="GOI52" s="13"/>
      <c r="GOJ52" s="13"/>
      <c r="GOK52" s="13"/>
      <c r="GOL52" s="13"/>
      <c r="GOM52" s="13"/>
      <c r="GON52" s="13"/>
      <c r="GOO52" s="13"/>
      <c r="GOP52" s="13"/>
      <c r="GOQ52" s="13"/>
      <c r="GOR52" s="13"/>
      <c r="GOS52" s="13"/>
      <c r="GOT52" s="13"/>
      <c r="GOU52" s="13"/>
      <c r="GOV52" s="13"/>
      <c r="GOW52" s="13"/>
      <c r="GOX52" s="13"/>
      <c r="GOY52" s="13"/>
      <c r="GOZ52" s="13"/>
      <c r="GPA52" s="13"/>
      <c r="GPB52" s="13"/>
      <c r="GPC52" s="13"/>
      <c r="GPD52" s="13"/>
      <c r="GPE52" s="13"/>
      <c r="GPF52" s="13"/>
      <c r="GPG52" s="13"/>
      <c r="GPH52" s="13"/>
      <c r="GPI52" s="13"/>
      <c r="GPJ52" s="13"/>
      <c r="GPK52" s="13"/>
      <c r="GPL52" s="13"/>
      <c r="GPM52" s="13"/>
      <c r="GPN52" s="13"/>
      <c r="GPO52" s="13"/>
      <c r="GPP52" s="13"/>
      <c r="GPQ52" s="13"/>
      <c r="GPR52" s="13"/>
      <c r="GPS52" s="13"/>
      <c r="GPT52" s="13"/>
      <c r="GPU52" s="13"/>
      <c r="GPV52" s="13"/>
      <c r="GPW52" s="13"/>
      <c r="GPX52" s="13"/>
      <c r="GPY52" s="13"/>
      <c r="GPZ52" s="13"/>
      <c r="GQA52" s="13"/>
      <c r="GQB52" s="13"/>
      <c r="GQC52" s="13"/>
      <c r="GQD52" s="13"/>
      <c r="GQE52" s="13"/>
      <c r="GQF52" s="13"/>
      <c r="GQG52" s="13"/>
      <c r="GQH52" s="13"/>
      <c r="GQI52" s="13"/>
      <c r="GQJ52" s="13"/>
      <c r="GQK52" s="13"/>
      <c r="GQL52" s="13"/>
      <c r="GQM52" s="13"/>
      <c r="GQN52" s="13"/>
      <c r="GQO52" s="13"/>
      <c r="GQP52" s="13"/>
      <c r="GQQ52" s="13"/>
      <c r="GQR52" s="13"/>
      <c r="GQS52" s="13"/>
      <c r="GQT52" s="13"/>
    </row>
    <row r="53" spans="1:5194" ht="13.5" thickBot="1" x14ac:dyDescent="0.35">
      <c r="A53" s="10" t="s">
        <v>99</v>
      </c>
      <c r="B53" s="124"/>
      <c r="C53" s="188"/>
      <c r="D53" s="188"/>
      <c r="E53" s="188"/>
      <c r="F53" s="188"/>
      <c r="G53" s="188"/>
      <c r="H53" s="188"/>
      <c r="I53" s="188"/>
      <c r="J53" s="188"/>
      <c r="K53" s="52">
        <f>+K15-K46+K41+K38+K39</f>
        <v>73.088612679904969</v>
      </c>
      <c r="L53" s="52">
        <f>+L15-L46+L41+L38+L39</f>
        <v>130.47761929448831</v>
      </c>
      <c r="M53" s="52">
        <f>+M15-M46+M41+M38+M39</f>
        <v>187.8666259090717</v>
      </c>
      <c r="N53" s="52">
        <f>+N15-N46+N41+N38+N39</f>
        <v>197.96806330490494</v>
      </c>
      <c r="O53" s="81"/>
      <c r="P53" s="81"/>
      <c r="Q53" s="81"/>
      <c r="R53" s="81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  <c r="IY53" s="13"/>
      <c r="IZ53" s="13"/>
      <c r="JA53" s="13"/>
      <c r="JB53" s="13"/>
      <c r="JC53" s="13"/>
      <c r="JD53" s="13"/>
      <c r="JE53" s="13"/>
      <c r="JF53" s="13"/>
      <c r="JG53" s="13"/>
      <c r="JH53" s="13"/>
      <c r="JI53" s="13"/>
      <c r="JJ53" s="13"/>
      <c r="JK53" s="13"/>
      <c r="JL53" s="13"/>
      <c r="JM53" s="13"/>
      <c r="JN53" s="13"/>
      <c r="JO53" s="13"/>
      <c r="JP53" s="13"/>
      <c r="JQ53" s="13"/>
      <c r="JR53" s="13"/>
      <c r="JS53" s="13"/>
      <c r="JT53" s="13"/>
      <c r="JU53" s="13"/>
      <c r="JV53" s="13"/>
      <c r="JW53" s="13"/>
      <c r="JX53" s="13"/>
      <c r="JY53" s="13"/>
      <c r="JZ53" s="13"/>
      <c r="KA53" s="13"/>
      <c r="KB53" s="13"/>
      <c r="KC53" s="13"/>
      <c r="KD53" s="13"/>
      <c r="KE53" s="13"/>
      <c r="KF53" s="13"/>
      <c r="KG53" s="13"/>
      <c r="KH53" s="13"/>
      <c r="KI53" s="13"/>
      <c r="KJ53" s="13"/>
      <c r="KK53" s="13"/>
      <c r="KL53" s="13"/>
      <c r="KM53" s="13"/>
      <c r="KN53" s="13"/>
      <c r="KO53" s="13"/>
      <c r="KP53" s="13"/>
      <c r="KQ53" s="13"/>
      <c r="KR53" s="13"/>
      <c r="KS53" s="13"/>
      <c r="KT53" s="13"/>
      <c r="KU53" s="13"/>
      <c r="KV53" s="13"/>
      <c r="KW53" s="13"/>
      <c r="KX53" s="13"/>
      <c r="KY53" s="13"/>
      <c r="KZ53" s="13"/>
      <c r="LA53" s="13"/>
      <c r="LB53" s="13"/>
      <c r="LC53" s="13"/>
      <c r="LD53" s="13"/>
      <c r="LE53" s="13"/>
      <c r="LF53" s="13"/>
      <c r="LG53" s="13"/>
      <c r="LH53" s="13"/>
      <c r="LI53" s="13"/>
      <c r="LJ53" s="13"/>
      <c r="LK53" s="13"/>
      <c r="LL53" s="13"/>
      <c r="LM53" s="13"/>
      <c r="LN53" s="13"/>
      <c r="LO53" s="13"/>
      <c r="LP53" s="13"/>
      <c r="LQ53" s="13"/>
      <c r="LR53" s="13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13"/>
      <c r="MD53" s="13"/>
      <c r="ME53" s="13"/>
      <c r="MF53" s="13"/>
      <c r="MG53" s="13"/>
      <c r="MH53" s="13"/>
      <c r="MI53" s="13"/>
      <c r="MJ53" s="13"/>
      <c r="MK53" s="13"/>
      <c r="ML53" s="13"/>
      <c r="MM53" s="13"/>
      <c r="MN53" s="13"/>
      <c r="MO53" s="13"/>
      <c r="MP53" s="13"/>
      <c r="MQ53" s="13"/>
      <c r="MR53" s="13"/>
      <c r="MS53" s="13"/>
      <c r="MT53" s="13"/>
      <c r="MU53" s="13"/>
      <c r="MV53" s="13"/>
      <c r="MW53" s="13"/>
      <c r="MX53" s="13"/>
      <c r="MY53" s="13"/>
      <c r="MZ53" s="13"/>
      <c r="NA53" s="13"/>
      <c r="NB53" s="13"/>
      <c r="NC53" s="13"/>
      <c r="ND53" s="13"/>
      <c r="NE53" s="13"/>
      <c r="NF53" s="13"/>
      <c r="NG53" s="13"/>
      <c r="NH53" s="13"/>
      <c r="NI53" s="13"/>
      <c r="NJ53" s="13"/>
      <c r="NK53" s="13"/>
      <c r="NL53" s="13"/>
      <c r="NM53" s="13"/>
      <c r="NN53" s="13"/>
      <c r="NO53" s="13"/>
      <c r="NP53" s="13"/>
      <c r="NQ53" s="13"/>
      <c r="NR53" s="13"/>
      <c r="NS53" s="13"/>
      <c r="NT53" s="13"/>
      <c r="NU53" s="13"/>
      <c r="NV53" s="13"/>
      <c r="NW53" s="13"/>
      <c r="NX53" s="13"/>
      <c r="NY53" s="13"/>
      <c r="NZ53" s="13"/>
      <c r="OA53" s="13"/>
      <c r="OB53" s="13"/>
      <c r="OC53" s="13"/>
      <c r="OD53" s="13"/>
      <c r="OE53" s="13"/>
      <c r="OF53" s="13"/>
      <c r="OG53" s="13"/>
      <c r="OH53" s="13"/>
      <c r="OI53" s="13"/>
      <c r="OJ53" s="13"/>
      <c r="OK53" s="13"/>
      <c r="OL53" s="13"/>
      <c r="OM53" s="13"/>
      <c r="ON53" s="13"/>
      <c r="OO53" s="13"/>
      <c r="OP53" s="13"/>
      <c r="OQ53" s="13"/>
      <c r="OR53" s="13"/>
      <c r="OS53" s="13"/>
      <c r="OT53" s="13"/>
      <c r="OU53" s="13"/>
      <c r="OV53" s="13"/>
      <c r="OW53" s="13"/>
      <c r="OX53" s="13"/>
      <c r="OY53" s="13"/>
      <c r="OZ53" s="13"/>
      <c r="PA53" s="13"/>
      <c r="PB53" s="13"/>
      <c r="PC53" s="13"/>
      <c r="PD53" s="13"/>
      <c r="PE53" s="13"/>
      <c r="PF53" s="13"/>
      <c r="PG53" s="13"/>
      <c r="PH53" s="13"/>
      <c r="PI53" s="13"/>
      <c r="PJ53" s="13"/>
      <c r="PK53" s="13"/>
      <c r="PL53" s="13"/>
      <c r="PM53" s="13"/>
      <c r="PN53" s="13"/>
      <c r="PO53" s="13"/>
      <c r="PP53" s="13"/>
      <c r="PQ53" s="13"/>
      <c r="PR53" s="13"/>
      <c r="PS53" s="13"/>
      <c r="PT53" s="13"/>
      <c r="PU53" s="13"/>
      <c r="PV53" s="13"/>
      <c r="PW53" s="13"/>
      <c r="PX53" s="13"/>
      <c r="PY53" s="13"/>
      <c r="PZ53" s="13"/>
      <c r="QA53" s="13"/>
      <c r="QB53" s="13"/>
      <c r="QC53" s="13"/>
      <c r="QD53" s="13"/>
      <c r="QE53" s="13"/>
      <c r="QF53" s="13"/>
      <c r="QG53" s="13"/>
      <c r="QH53" s="13"/>
      <c r="QI53" s="13"/>
      <c r="QJ53" s="13"/>
      <c r="QK53" s="13"/>
      <c r="QL53" s="13"/>
      <c r="QM53" s="13"/>
      <c r="QN53" s="13"/>
      <c r="QO53" s="13"/>
      <c r="QP53" s="13"/>
      <c r="QQ53" s="13"/>
      <c r="QR53" s="13"/>
      <c r="QS53" s="13"/>
      <c r="QT53" s="13"/>
      <c r="QU53" s="13"/>
      <c r="QV53" s="13"/>
      <c r="QW53" s="13"/>
      <c r="QX53" s="13"/>
      <c r="QY53" s="13"/>
      <c r="QZ53" s="13"/>
      <c r="RA53" s="13"/>
      <c r="RB53" s="13"/>
      <c r="RC53" s="13"/>
      <c r="RD53" s="13"/>
      <c r="RE53" s="13"/>
      <c r="RF53" s="13"/>
      <c r="RG53" s="13"/>
      <c r="RH53" s="13"/>
      <c r="RI53" s="13"/>
      <c r="RJ53" s="13"/>
      <c r="RK53" s="13"/>
      <c r="RL53" s="13"/>
      <c r="RM53" s="13"/>
      <c r="RN53" s="13"/>
      <c r="RO53" s="13"/>
      <c r="RP53" s="13"/>
      <c r="RQ53" s="13"/>
      <c r="RR53" s="13"/>
      <c r="RS53" s="13"/>
      <c r="RT53" s="13"/>
      <c r="RU53" s="13"/>
      <c r="RV53" s="13"/>
      <c r="RW53" s="13"/>
      <c r="RX53" s="13"/>
      <c r="RY53" s="13"/>
      <c r="RZ53" s="13"/>
      <c r="SA53" s="13"/>
      <c r="SB53" s="13"/>
      <c r="SC53" s="13"/>
      <c r="SD53" s="13"/>
      <c r="SE53" s="13"/>
      <c r="SF53" s="13"/>
      <c r="SG53" s="13"/>
      <c r="SH53" s="13"/>
      <c r="SI53" s="13"/>
      <c r="SJ53" s="13"/>
      <c r="SK53" s="13"/>
      <c r="SL53" s="13"/>
      <c r="SM53" s="13"/>
      <c r="SN53" s="13"/>
      <c r="SO53" s="13"/>
      <c r="SP53" s="13"/>
      <c r="SQ53" s="13"/>
      <c r="SR53" s="13"/>
      <c r="SS53" s="13"/>
      <c r="ST53" s="13"/>
      <c r="SU53" s="13"/>
      <c r="SV53" s="13"/>
      <c r="SW53" s="13"/>
      <c r="SX53" s="13"/>
      <c r="SY53" s="13"/>
      <c r="SZ53" s="13"/>
      <c r="TA53" s="13"/>
      <c r="TB53" s="13"/>
      <c r="TC53" s="13"/>
      <c r="TD53" s="13"/>
      <c r="TE53" s="13"/>
      <c r="TF53" s="13"/>
      <c r="TG53" s="13"/>
      <c r="TH53" s="13"/>
      <c r="TI53" s="13"/>
      <c r="TJ53" s="13"/>
      <c r="TK53" s="13"/>
      <c r="TL53" s="13"/>
      <c r="TM53" s="13"/>
      <c r="TN53" s="13"/>
      <c r="TO53" s="13"/>
      <c r="TP53" s="13"/>
      <c r="TQ53" s="13"/>
      <c r="TR53" s="13"/>
      <c r="TS53" s="13"/>
      <c r="TT53" s="13"/>
      <c r="TU53" s="13"/>
      <c r="TV53" s="13"/>
      <c r="TW53" s="13"/>
      <c r="TX53" s="13"/>
      <c r="TY53" s="13"/>
      <c r="TZ53" s="13"/>
      <c r="UA53" s="13"/>
      <c r="UB53" s="13"/>
      <c r="UC53" s="13"/>
      <c r="UD53" s="13"/>
      <c r="UE53" s="13"/>
      <c r="UF53" s="13"/>
      <c r="UG53" s="13"/>
      <c r="UH53" s="13"/>
      <c r="UI53" s="13"/>
      <c r="UJ53" s="13"/>
      <c r="UK53" s="13"/>
      <c r="UL53" s="13"/>
      <c r="UM53" s="13"/>
      <c r="UN53" s="13"/>
      <c r="UO53" s="13"/>
      <c r="UP53" s="13"/>
      <c r="UQ53" s="13"/>
      <c r="UR53" s="13"/>
      <c r="US53" s="13"/>
      <c r="UT53" s="13"/>
      <c r="UU53" s="13"/>
      <c r="UV53" s="13"/>
      <c r="UW53" s="13"/>
      <c r="UX53" s="13"/>
      <c r="UY53" s="13"/>
      <c r="UZ53" s="13"/>
      <c r="VA53" s="13"/>
      <c r="VB53" s="13"/>
      <c r="VC53" s="13"/>
      <c r="VD53" s="13"/>
      <c r="VE53" s="13"/>
      <c r="VF53" s="13"/>
      <c r="VG53" s="13"/>
      <c r="VH53" s="13"/>
      <c r="VI53" s="13"/>
      <c r="VJ53" s="13"/>
      <c r="VK53" s="13"/>
      <c r="VL53" s="13"/>
      <c r="VM53" s="13"/>
      <c r="VN53" s="13"/>
      <c r="VO53" s="13"/>
      <c r="VP53" s="13"/>
      <c r="VQ53" s="13"/>
      <c r="VR53" s="13"/>
      <c r="VS53" s="13"/>
      <c r="VT53" s="13"/>
      <c r="VU53" s="13"/>
      <c r="VV53" s="13"/>
      <c r="VW53" s="13"/>
      <c r="VX53" s="13"/>
      <c r="VY53" s="13"/>
      <c r="VZ53" s="13"/>
      <c r="WA53" s="13"/>
      <c r="WB53" s="13"/>
      <c r="WC53" s="13"/>
      <c r="WD53" s="13"/>
      <c r="WE53" s="13"/>
      <c r="WF53" s="13"/>
      <c r="WG53" s="13"/>
      <c r="WH53" s="13"/>
      <c r="WI53" s="13"/>
      <c r="WJ53" s="13"/>
      <c r="WK53" s="13"/>
      <c r="WL53" s="13"/>
      <c r="WM53" s="13"/>
      <c r="WN53" s="13"/>
      <c r="WO53" s="13"/>
      <c r="WP53" s="13"/>
      <c r="WQ53" s="13"/>
      <c r="WR53" s="13"/>
      <c r="WS53" s="13"/>
      <c r="WT53" s="13"/>
      <c r="WU53" s="13"/>
      <c r="WV53" s="13"/>
      <c r="WW53" s="13"/>
      <c r="WX53" s="13"/>
      <c r="WY53" s="13"/>
      <c r="WZ53" s="13"/>
      <c r="XA53" s="13"/>
      <c r="XB53" s="13"/>
      <c r="XC53" s="13"/>
      <c r="XD53" s="13"/>
      <c r="XE53" s="13"/>
      <c r="XF53" s="13"/>
      <c r="XG53" s="13"/>
      <c r="XH53" s="13"/>
      <c r="XI53" s="13"/>
      <c r="XJ53" s="13"/>
      <c r="XK53" s="13"/>
      <c r="XL53" s="13"/>
      <c r="XM53" s="13"/>
      <c r="XN53" s="13"/>
      <c r="XO53" s="13"/>
      <c r="XP53" s="13"/>
      <c r="XQ53" s="13"/>
      <c r="XR53" s="13"/>
      <c r="XS53" s="13"/>
      <c r="XT53" s="13"/>
      <c r="XU53" s="13"/>
      <c r="XV53" s="13"/>
      <c r="XW53" s="13"/>
      <c r="XX53" s="13"/>
      <c r="XY53" s="13"/>
      <c r="XZ53" s="13"/>
      <c r="YA53" s="13"/>
      <c r="YB53" s="13"/>
      <c r="YC53" s="13"/>
      <c r="YD53" s="13"/>
      <c r="YE53" s="13"/>
      <c r="YF53" s="13"/>
      <c r="YG53" s="13"/>
      <c r="YH53" s="13"/>
      <c r="YI53" s="13"/>
      <c r="YJ53" s="13"/>
      <c r="YK53" s="13"/>
      <c r="YL53" s="13"/>
      <c r="YM53" s="13"/>
      <c r="YN53" s="13"/>
      <c r="YO53" s="13"/>
      <c r="YP53" s="13"/>
      <c r="YQ53" s="13"/>
      <c r="YR53" s="13"/>
      <c r="YS53" s="13"/>
      <c r="YT53" s="13"/>
      <c r="YU53" s="13"/>
      <c r="YV53" s="13"/>
      <c r="YW53" s="13"/>
      <c r="YX53" s="13"/>
      <c r="YY53" s="13"/>
      <c r="YZ53" s="13"/>
      <c r="ZA53" s="13"/>
      <c r="ZB53" s="13"/>
      <c r="ZC53" s="13"/>
      <c r="ZD53" s="13"/>
      <c r="ZE53" s="13"/>
      <c r="ZF53" s="13"/>
      <c r="ZG53" s="13"/>
      <c r="ZH53" s="13"/>
      <c r="ZI53" s="13"/>
      <c r="ZJ53" s="13"/>
      <c r="ZK53" s="13"/>
      <c r="ZL53" s="13"/>
      <c r="ZM53" s="13"/>
      <c r="ZN53" s="13"/>
      <c r="ZO53" s="13"/>
      <c r="ZP53" s="13"/>
      <c r="ZQ53" s="13"/>
      <c r="ZR53" s="13"/>
      <c r="ZS53" s="13"/>
      <c r="ZT53" s="13"/>
      <c r="ZU53" s="13"/>
      <c r="ZV53" s="13"/>
      <c r="ZW53" s="13"/>
      <c r="ZX53" s="13"/>
      <c r="ZY53" s="13"/>
      <c r="ZZ53" s="13"/>
      <c r="AAA53" s="13"/>
      <c r="AAB53" s="13"/>
      <c r="AAC53" s="13"/>
      <c r="AAD53" s="13"/>
      <c r="AAE53" s="13"/>
      <c r="AAF53" s="13"/>
      <c r="AAG53" s="13"/>
      <c r="AAH53" s="13"/>
      <c r="AAI53" s="13"/>
      <c r="AAJ53" s="13"/>
      <c r="AAK53" s="13"/>
      <c r="AAL53" s="13"/>
      <c r="AAM53" s="13"/>
      <c r="AAN53" s="13"/>
      <c r="AAO53" s="13"/>
      <c r="AAP53" s="13"/>
      <c r="AAQ53" s="13"/>
      <c r="AAR53" s="13"/>
      <c r="AAS53" s="13"/>
      <c r="AAT53" s="13"/>
      <c r="AAU53" s="13"/>
      <c r="AAV53" s="13"/>
      <c r="AAW53" s="13"/>
      <c r="AAX53" s="13"/>
      <c r="AAY53" s="13"/>
      <c r="AAZ53" s="13"/>
      <c r="ABA53" s="13"/>
      <c r="ABB53" s="13"/>
      <c r="ABC53" s="13"/>
      <c r="ABD53" s="13"/>
      <c r="ABE53" s="13"/>
      <c r="ABF53" s="13"/>
      <c r="ABG53" s="13"/>
      <c r="ABH53" s="13"/>
      <c r="ABI53" s="13"/>
      <c r="ABJ53" s="13"/>
      <c r="ABK53" s="13"/>
      <c r="ABL53" s="13"/>
      <c r="ABM53" s="13"/>
      <c r="ABN53" s="13"/>
      <c r="ABO53" s="13"/>
      <c r="ABP53" s="13"/>
      <c r="ABQ53" s="13"/>
      <c r="ABR53" s="13"/>
      <c r="ABS53" s="13"/>
      <c r="ABT53" s="13"/>
      <c r="ABU53" s="13"/>
      <c r="ABV53" s="13"/>
      <c r="ABW53" s="13"/>
      <c r="ABX53" s="13"/>
      <c r="ABY53" s="13"/>
      <c r="ABZ53" s="13"/>
      <c r="ACA53" s="13"/>
      <c r="ACB53" s="13"/>
      <c r="ACC53" s="13"/>
      <c r="ACD53" s="13"/>
      <c r="ACE53" s="13"/>
      <c r="ACF53" s="13"/>
      <c r="ACG53" s="13"/>
      <c r="ACH53" s="13"/>
      <c r="ACI53" s="13"/>
      <c r="ACJ53" s="13"/>
      <c r="ACK53" s="13"/>
      <c r="ACL53" s="13"/>
      <c r="ACM53" s="13"/>
      <c r="ACN53" s="13"/>
      <c r="ACO53" s="13"/>
      <c r="ACP53" s="13"/>
      <c r="ACQ53" s="13"/>
      <c r="ACR53" s="13"/>
      <c r="ACS53" s="13"/>
      <c r="ACT53" s="13"/>
      <c r="ACU53" s="13"/>
      <c r="ACV53" s="13"/>
      <c r="ACW53" s="13"/>
      <c r="ACX53" s="13"/>
      <c r="ACY53" s="13"/>
      <c r="ACZ53" s="13"/>
      <c r="ADA53" s="13"/>
      <c r="ADB53" s="13"/>
      <c r="ADC53" s="13"/>
      <c r="ADD53" s="13"/>
      <c r="ADE53" s="13"/>
      <c r="ADF53" s="13"/>
      <c r="ADG53" s="13"/>
      <c r="ADH53" s="13"/>
      <c r="ADI53" s="13"/>
      <c r="ADJ53" s="13"/>
      <c r="ADK53" s="13"/>
      <c r="ADL53" s="13"/>
      <c r="ADM53" s="13"/>
      <c r="ADN53" s="13"/>
      <c r="ADO53" s="13"/>
      <c r="ADP53" s="13"/>
      <c r="ADQ53" s="13"/>
      <c r="ADR53" s="13"/>
      <c r="ADS53" s="13"/>
      <c r="ADT53" s="13"/>
      <c r="ADU53" s="13"/>
      <c r="ADV53" s="13"/>
      <c r="ADW53" s="13"/>
      <c r="ADX53" s="13"/>
      <c r="ADY53" s="13"/>
      <c r="ADZ53" s="13"/>
      <c r="AEA53" s="13"/>
      <c r="AEB53" s="13"/>
      <c r="AEC53" s="13"/>
      <c r="AED53" s="13"/>
      <c r="AEE53" s="13"/>
      <c r="AEF53" s="13"/>
      <c r="AEG53" s="13"/>
      <c r="AEH53" s="13"/>
      <c r="AEI53" s="13"/>
      <c r="AEJ53" s="13"/>
      <c r="AEK53" s="13"/>
      <c r="AEL53" s="13"/>
      <c r="AEM53" s="13"/>
      <c r="AEN53" s="13"/>
      <c r="AEO53" s="13"/>
      <c r="AEP53" s="13"/>
      <c r="AEQ53" s="13"/>
      <c r="AER53" s="13"/>
      <c r="AES53" s="13"/>
      <c r="AET53" s="13"/>
      <c r="AEU53" s="13"/>
      <c r="AEV53" s="13"/>
      <c r="AEW53" s="13"/>
      <c r="AEX53" s="13"/>
      <c r="AEY53" s="13"/>
      <c r="AEZ53" s="13"/>
      <c r="AFA53" s="13"/>
      <c r="AFB53" s="13"/>
      <c r="AFC53" s="13"/>
      <c r="AFD53" s="13"/>
      <c r="AFE53" s="13"/>
      <c r="AFF53" s="13"/>
      <c r="AFG53" s="13"/>
      <c r="AFH53" s="13"/>
      <c r="AFI53" s="13"/>
      <c r="AFJ53" s="13"/>
      <c r="AFK53" s="13"/>
      <c r="AFL53" s="13"/>
      <c r="AFM53" s="13"/>
      <c r="AFN53" s="13"/>
      <c r="AFO53" s="13"/>
      <c r="AFP53" s="13"/>
      <c r="AFQ53" s="13"/>
      <c r="AFR53" s="13"/>
      <c r="AFS53" s="13"/>
      <c r="AFT53" s="13"/>
      <c r="AFU53" s="13"/>
      <c r="AFV53" s="13"/>
      <c r="AFW53" s="13"/>
      <c r="AFX53" s="13"/>
      <c r="AFY53" s="13"/>
      <c r="AFZ53" s="13"/>
      <c r="AGA53" s="13"/>
      <c r="AGB53" s="13"/>
      <c r="AGC53" s="13"/>
      <c r="AGD53" s="13"/>
      <c r="AGE53" s="13"/>
      <c r="AGF53" s="13"/>
      <c r="AGG53" s="13"/>
      <c r="AGH53" s="13"/>
      <c r="AGI53" s="13"/>
      <c r="AGJ53" s="13"/>
      <c r="AGK53" s="13"/>
      <c r="AGL53" s="13"/>
      <c r="AGM53" s="13"/>
      <c r="AGN53" s="13"/>
      <c r="AGO53" s="13"/>
      <c r="AGP53" s="13"/>
      <c r="AGQ53" s="13"/>
      <c r="AGR53" s="13"/>
      <c r="AGS53" s="13"/>
      <c r="AGT53" s="13"/>
      <c r="AGU53" s="13"/>
      <c r="AGV53" s="13"/>
      <c r="AGW53" s="13"/>
      <c r="AGX53" s="13"/>
      <c r="AGY53" s="13"/>
      <c r="AGZ53" s="13"/>
      <c r="AHA53" s="13"/>
      <c r="AHB53" s="13"/>
      <c r="AHC53" s="13"/>
      <c r="AHD53" s="13"/>
      <c r="AHE53" s="13"/>
      <c r="AHF53" s="13"/>
      <c r="AHG53" s="13"/>
      <c r="AHH53" s="13"/>
      <c r="AHI53" s="13"/>
      <c r="AHJ53" s="13"/>
      <c r="AHK53" s="13"/>
      <c r="AHL53" s="13"/>
      <c r="AHM53" s="13"/>
      <c r="AHN53" s="13"/>
      <c r="AHO53" s="13"/>
      <c r="AHP53" s="13"/>
      <c r="AHQ53" s="13"/>
      <c r="AHR53" s="13"/>
      <c r="AHS53" s="13"/>
      <c r="AHT53" s="13"/>
      <c r="AHU53" s="13"/>
      <c r="AHV53" s="13"/>
      <c r="AHW53" s="13"/>
      <c r="AHX53" s="13"/>
      <c r="AHY53" s="13"/>
      <c r="AHZ53" s="13"/>
      <c r="AIA53" s="13"/>
      <c r="AIB53" s="13"/>
      <c r="AIC53" s="13"/>
      <c r="AID53" s="13"/>
      <c r="AIE53" s="13"/>
      <c r="AIF53" s="13"/>
      <c r="AIG53" s="13"/>
      <c r="AIH53" s="13"/>
      <c r="AII53" s="13"/>
      <c r="AIJ53" s="13"/>
      <c r="AIK53" s="13"/>
      <c r="AIL53" s="13"/>
      <c r="AIM53" s="13"/>
      <c r="AIN53" s="13"/>
      <c r="AIO53" s="13"/>
      <c r="AIP53" s="13"/>
      <c r="AIQ53" s="13"/>
      <c r="AIR53" s="13"/>
      <c r="AIS53" s="13"/>
      <c r="AIT53" s="13"/>
      <c r="AIU53" s="13"/>
      <c r="AIV53" s="13"/>
      <c r="AIW53" s="13"/>
      <c r="AIX53" s="13"/>
      <c r="AIY53" s="13"/>
      <c r="AIZ53" s="13"/>
      <c r="AJA53" s="13"/>
      <c r="AJB53" s="13"/>
      <c r="AJC53" s="13"/>
      <c r="AJD53" s="13"/>
      <c r="AJE53" s="13"/>
      <c r="AJF53" s="13"/>
      <c r="AJG53" s="13"/>
      <c r="AJH53" s="13"/>
      <c r="AJI53" s="13"/>
      <c r="AJJ53" s="13"/>
      <c r="AJK53" s="13"/>
      <c r="AJL53" s="13"/>
      <c r="AJM53" s="13"/>
      <c r="AJN53" s="13"/>
      <c r="AJO53" s="13"/>
      <c r="AJP53" s="13"/>
      <c r="AJQ53" s="13"/>
      <c r="AJR53" s="13"/>
      <c r="AJS53" s="13"/>
      <c r="AJT53" s="13"/>
      <c r="AJU53" s="13"/>
      <c r="AJV53" s="13"/>
      <c r="AJW53" s="13"/>
      <c r="AJX53" s="13"/>
      <c r="AJY53" s="13"/>
      <c r="AJZ53" s="13"/>
      <c r="AKA53" s="13"/>
      <c r="AKB53" s="13"/>
      <c r="AKC53" s="13"/>
      <c r="AKD53" s="13"/>
      <c r="AKE53" s="13"/>
      <c r="AKF53" s="13"/>
      <c r="AKG53" s="13"/>
      <c r="AKH53" s="13"/>
      <c r="AKI53" s="13"/>
      <c r="AKJ53" s="13"/>
      <c r="AKK53" s="13"/>
      <c r="AKL53" s="13"/>
      <c r="AKM53" s="13"/>
      <c r="AKN53" s="13"/>
      <c r="AKO53" s="13"/>
      <c r="AKP53" s="13"/>
      <c r="AKQ53" s="13"/>
      <c r="AKR53" s="13"/>
      <c r="AKS53" s="13"/>
      <c r="AKT53" s="13"/>
      <c r="AKU53" s="13"/>
      <c r="AKV53" s="13"/>
      <c r="AKW53" s="13"/>
      <c r="AKX53" s="13"/>
      <c r="AKY53" s="13"/>
      <c r="AKZ53" s="13"/>
      <c r="ALA53" s="13"/>
      <c r="ALB53" s="13"/>
      <c r="ALC53" s="13"/>
      <c r="ALD53" s="13"/>
      <c r="ALE53" s="13"/>
      <c r="ALF53" s="13"/>
      <c r="ALG53" s="13"/>
      <c r="ALH53" s="13"/>
      <c r="ALI53" s="13"/>
      <c r="ALJ53" s="13"/>
      <c r="ALK53" s="13"/>
      <c r="ALL53" s="13"/>
      <c r="ALM53" s="13"/>
      <c r="ALN53" s="13"/>
      <c r="ALO53" s="13"/>
      <c r="ALP53" s="13"/>
      <c r="ALQ53" s="13"/>
      <c r="ALR53" s="13"/>
      <c r="ALS53" s="13"/>
      <c r="ALT53" s="13"/>
      <c r="ALU53" s="13"/>
      <c r="ALV53" s="13"/>
      <c r="ALW53" s="13"/>
      <c r="ALX53" s="13"/>
      <c r="ALY53" s="13"/>
      <c r="ALZ53" s="13"/>
      <c r="AMA53" s="13"/>
      <c r="AMB53" s="13"/>
      <c r="AMC53" s="13"/>
      <c r="AMD53" s="13"/>
      <c r="AME53" s="13"/>
      <c r="AMF53" s="13"/>
      <c r="AMG53" s="13"/>
      <c r="AMH53" s="13"/>
      <c r="AMI53" s="13"/>
      <c r="AMJ53" s="13"/>
      <c r="AMK53" s="13"/>
      <c r="AML53" s="13"/>
      <c r="AMM53" s="13"/>
      <c r="AMN53" s="13"/>
      <c r="AMO53" s="13"/>
      <c r="AMP53" s="13"/>
      <c r="AMQ53" s="13"/>
      <c r="AMR53" s="13"/>
      <c r="AMS53" s="13"/>
      <c r="AMT53" s="13"/>
      <c r="AMU53" s="13"/>
      <c r="AMV53" s="13"/>
      <c r="AMW53" s="13"/>
      <c r="AMX53" s="13"/>
      <c r="AMY53" s="13"/>
      <c r="AMZ53" s="13"/>
      <c r="ANA53" s="13"/>
      <c r="ANB53" s="13"/>
      <c r="ANC53" s="13"/>
      <c r="AND53" s="13"/>
      <c r="ANE53" s="13"/>
      <c r="ANF53" s="13"/>
      <c r="ANG53" s="13"/>
      <c r="ANH53" s="13"/>
      <c r="ANI53" s="13"/>
      <c r="ANJ53" s="13"/>
      <c r="ANK53" s="13"/>
      <c r="ANL53" s="13"/>
      <c r="ANM53" s="13"/>
      <c r="ANN53" s="13"/>
      <c r="ANO53" s="13"/>
      <c r="ANP53" s="13"/>
      <c r="ANQ53" s="13"/>
      <c r="ANR53" s="13"/>
      <c r="ANS53" s="13"/>
      <c r="ANT53" s="13"/>
      <c r="ANU53" s="13"/>
      <c r="ANV53" s="13"/>
      <c r="ANW53" s="13"/>
      <c r="ANX53" s="13"/>
      <c r="ANY53" s="13"/>
      <c r="ANZ53" s="13"/>
      <c r="AOA53" s="13"/>
      <c r="AOB53" s="13"/>
      <c r="AOC53" s="13"/>
      <c r="AOD53" s="13"/>
      <c r="AOE53" s="13"/>
      <c r="AOF53" s="13"/>
      <c r="AOG53" s="13"/>
      <c r="AOH53" s="13"/>
      <c r="AOI53" s="13"/>
      <c r="AOJ53" s="13"/>
      <c r="AOK53" s="13"/>
      <c r="AOL53" s="13"/>
      <c r="AOM53" s="13"/>
      <c r="AON53" s="13"/>
      <c r="AOO53" s="13"/>
      <c r="AOP53" s="13"/>
      <c r="AOQ53" s="13"/>
      <c r="AOR53" s="13"/>
      <c r="AOS53" s="13"/>
      <c r="AOT53" s="13"/>
      <c r="AOU53" s="13"/>
      <c r="AOV53" s="13"/>
      <c r="AOW53" s="13"/>
      <c r="AOX53" s="13"/>
      <c r="AOY53" s="13"/>
      <c r="AOZ53" s="13"/>
      <c r="APA53" s="13"/>
      <c r="APB53" s="13"/>
      <c r="APC53" s="13"/>
      <c r="APD53" s="13"/>
      <c r="APE53" s="13"/>
      <c r="APF53" s="13"/>
      <c r="APG53" s="13"/>
      <c r="APH53" s="13"/>
      <c r="API53" s="13"/>
      <c r="APJ53" s="13"/>
      <c r="APK53" s="13"/>
      <c r="APL53" s="13"/>
      <c r="APM53" s="13"/>
      <c r="APN53" s="13"/>
      <c r="APO53" s="13"/>
      <c r="APP53" s="13"/>
      <c r="APQ53" s="13"/>
      <c r="APR53" s="13"/>
      <c r="APS53" s="13"/>
      <c r="APT53" s="13"/>
      <c r="APU53" s="13"/>
      <c r="APV53" s="13"/>
      <c r="APW53" s="13"/>
      <c r="APX53" s="13"/>
      <c r="APY53" s="13"/>
      <c r="APZ53" s="13"/>
      <c r="AQA53" s="13"/>
      <c r="AQB53" s="13"/>
      <c r="AQC53" s="13"/>
      <c r="AQD53" s="13"/>
      <c r="AQE53" s="13"/>
      <c r="AQF53" s="13"/>
      <c r="AQG53" s="13"/>
      <c r="AQH53" s="13"/>
      <c r="AQI53" s="13"/>
      <c r="AQJ53" s="13"/>
      <c r="AQK53" s="13"/>
      <c r="AQL53" s="13"/>
      <c r="AQM53" s="13"/>
      <c r="AQN53" s="13"/>
      <c r="AQO53" s="13"/>
      <c r="AQP53" s="13"/>
      <c r="AQQ53" s="13"/>
      <c r="AQR53" s="13"/>
      <c r="AQS53" s="13"/>
      <c r="AQT53" s="13"/>
      <c r="AQU53" s="13"/>
      <c r="AQV53" s="13"/>
      <c r="AQW53" s="13"/>
      <c r="AQX53" s="13"/>
      <c r="AQY53" s="13"/>
      <c r="AQZ53" s="13"/>
      <c r="ARA53" s="13"/>
      <c r="ARB53" s="13"/>
      <c r="ARC53" s="13"/>
      <c r="ARD53" s="13"/>
      <c r="ARE53" s="13"/>
      <c r="ARF53" s="13"/>
      <c r="ARG53" s="13"/>
      <c r="ARH53" s="13"/>
      <c r="ARI53" s="13"/>
      <c r="ARJ53" s="13"/>
      <c r="ARK53" s="13"/>
      <c r="ARL53" s="13"/>
      <c r="ARM53" s="13"/>
      <c r="ARN53" s="13"/>
      <c r="ARO53" s="13"/>
      <c r="ARP53" s="13"/>
      <c r="ARQ53" s="13"/>
      <c r="ARR53" s="13"/>
      <c r="ARS53" s="13"/>
      <c r="ART53" s="13"/>
      <c r="ARU53" s="13"/>
      <c r="ARV53" s="13"/>
      <c r="ARW53" s="13"/>
      <c r="ARX53" s="13"/>
      <c r="ARY53" s="13"/>
      <c r="ARZ53" s="13"/>
      <c r="ASA53" s="13"/>
      <c r="ASB53" s="13"/>
      <c r="ASC53" s="13"/>
      <c r="ASD53" s="13"/>
      <c r="ASE53" s="13"/>
      <c r="ASF53" s="13"/>
      <c r="ASG53" s="13"/>
      <c r="ASH53" s="13"/>
      <c r="ASI53" s="13"/>
      <c r="ASJ53" s="13"/>
      <c r="ASK53" s="13"/>
      <c r="ASL53" s="13"/>
      <c r="ASM53" s="13"/>
      <c r="ASN53" s="13"/>
      <c r="ASO53" s="13"/>
      <c r="ASP53" s="13"/>
      <c r="ASQ53" s="13"/>
      <c r="ASR53" s="13"/>
      <c r="ASS53" s="13"/>
      <c r="AST53" s="13"/>
      <c r="ASU53" s="13"/>
      <c r="ASV53" s="13"/>
      <c r="ASW53" s="13"/>
      <c r="ASX53" s="13"/>
      <c r="ASY53" s="13"/>
      <c r="ASZ53" s="13"/>
      <c r="ATA53" s="13"/>
      <c r="ATB53" s="13"/>
      <c r="ATC53" s="13"/>
      <c r="ATD53" s="13"/>
      <c r="ATE53" s="13"/>
      <c r="ATF53" s="13"/>
      <c r="ATG53" s="13"/>
      <c r="ATH53" s="13"/>
      <c r="ATI53" s="13"/>
      <c r="ATJ53" s="13"/>
      <c r="ATK53" s="13"/>
      <c r="ATL53" s="13"/>
      <c r="ATM53" s="13"/>
      <c r="ATN53" s="13"/>
      <c r="ATO53" s="13"/>
      <c r="ATP53" s="13"/>
      <c r="ATQ53" s="13"/>
      <c r="ATR53" s="13"/>
      <c r="ATS53" s="13"/>
      <c r="ATT53" s="13"/>
      <c r="ATU53" s="13"/>
      <c r="ATV53" s="13"/>
      <c r="ATW53" s="13"/>
      <c r="ATX53" s="13"/>
      <c r="ATY53" s="13"/>
      <c r="ATZ53" s="13"/>
      <c r="AUA53" s="13"/>
      <c r="AUB53" s="13"/>
      <c r="AUC53" s="13"/>
      <c r="AUD53" s="13"/>
      <c r="AUE53" s="13"/>
      <c r="AUF53" s="13"/>
      <c r="AUG53" s="13"/>
      <c r="AUH53" s="13"/>
      <c r="AUI53" s="13"/>
      <c r="AUJ53" s="13"/>
      <c r="AUK53" s="13"/>
      <c r="AUL53" s="13"/>
      <c r="AUM53" s="13"/>
      <c r="AUN53" s="13"/>
      <c r="AUO53" s="13"/>
      <c r="AUP53" s="13"/>
      <c r="AUQ53" s="13"/>
      <c r="AUR53" s="13"/>
      <c r="AUS53" s="13"/>
      <c r="AUT53" s="13"/>
      <c r="AUU53" s="13"/>
      <c r="AUV53" s="13"/>
      <c r="AUW53" s="13"/>
      <c r="AUX53" s="13"/>
      <c r="AUY53" s="13"/>
      <c r="AUZ53" s="13"/>
      <c r="AVA53" s="13"/>
      <c r="AVB53" s="13"/>
      <c r="AVC53" s="13"/>
      <c r="AVD53" s="13"/>
      <c r="AVE53" s="13"/>
      <c r="AVF53" s="13"/>
      <c r="AVG53" s="13"/>
      <c r="AVH53" s="13"/>
      <c r="AVI53" s="13"/>
      <c r="AVJ53" s="13"/>
      <c r="AVK53" s="13"/>
      <c r="AVL53" s="13"/>
      <c r="AVM53" s="13"/>
      <c r="AVN53" s="13"/>
      <c r="AVO53" s="13"/>
      <c r="AVP53" s="13"/>
      <c r="AVQ53" s="13"/>
      <c r="AVR53" s="13"/>
      <c r="AVS53" s="13"/>
      <c r="AVT53" s="13"/>
      <c r="AVU53" s="13"/>
      <c r="AVV53" s="13"/>
      <c r="AVW53" s="13"/>
      <c r="AVX53" s="13"/>
      <c r="AVY53" s="13"/>
      <c r="AVZ53" s="13"/>
      <c r="AWA53" s="13"/>
      <c r="AWB53" s="13"/>
      <c r="AWC53" s="13"/>
      <c r="AWD53" s="13"/>
      <c r="AWE53" s="13"/>
      <c r="AWF53" s="13"/>
      <c r="AWG53" s="13"/>
      <c r="AWH53" s="13"/>
      <c r="AWI53" s="13"/>
      <c r="AWJ53" s="13"/>
      <c r="AWK53" s="13"/>
      <c r="AWL53" s="13"/>
      <c r="AWM53" s="13"/>
      <c r="AWN53" s="13"/>
      <c r="AWO53" s="13"/>
      <c r="AWP53" s="13"/>
      <c r="AWQ53" s="13"/>
      <c r="AWR53" s="13"/>
      <c r="AWS53" s="13"/>
      <c r="AWT53" s="13"/>
      <c r="AWU53" s="13"/>
      <c r="AWV53" s="13"/>
      <c r="AWW53" s="13"/>
      <c r="AWX53" s="13"/>
      <c r="AWY53" s="13"/>
      <c r="AWZ53" s="13"/>
      <c r="AXA53" s="13"/>
      <c r="AXB53" s="13"/>
      <c r="AXC53" s="13"/>
      <c r="AXD53" s="13"/>
      <c r="AXE53" s="13"/>
      <c r="AXF53" s="13"/>
      <c r="AXG53" s="13"/>
      <c r="AXH53" s="13"/>
      <c r="AXI53" s="13"/>
      <c r="AXJ53" s="13"/>
      <c r="AXK53" s="13"/>
      <c r="AXL53" s="13"/>
      <c r="AXM53" s="13"/>
      <c r="AXN53" s="13"/>
      <c r="AXO53" s="13"/>
      <c r="AXP53" s="13"/>
      <c r="AXQ53" s="13"/>
      <c r="AXR53" s="13"/>
      <c r="AXS53" s="13"/>
      <c r="AXT53" s="13"/>
      <c r="AXU53" s="13"/>
      <c r="AXV53" s="13"/>
      <c r="AXW53" s="13"/>
      <c r="AXX53" s="13"/>
      <c r="AXY53" s="13"/>
      <c r="AXZ53" s="13"/>
      <c r="AYA53" s="13"/>
      <c r="AYB53" s="13"/>
      <c r="AYC53" s="13"/>
      <c r="AYD53" s="13"/>
      <c r="AYE53" s="13"/>
      <c r="AYF53" s="13"/>
      <c r="AYG53" s="13"/>
      <c r="AYH53" s="13"/>
      <c r="AYI53" s="13"/>
      <c r="AYJ53" s="13"/>
      <c r="AYK53" s="13"/>
      <c r="AYL53" s="13"/>
      <c r="AYM53" s="13"/>
      <c r="AYN53" s="13"/>
      <c r="AYO53" s="13"/>
      <c r="AYP53" s="13"/>
      <c r="AYQ53" s="13"/>
      <c r="AYR53" s="13"/>
      <c r="AYS53" s="13"/>
      <c r="AYT53" s="13"/>
      <c r="AYU53" s="13"/>
      <c r="AYV53" s="13"/>
      <c r="AYW53" s="13"/>
      <c r="AYX53" s="13"/>
      <c r="AYY53" s="13"/>
      <c r="AYZ53" s="13"/>
      <c r="AZA53" s="13"/>
      <c r="AZB53" s="13"/>
      <c r="AZC53" s="13"/>
      <c r="AZD53" s="13"/>
      <c r="AZE53" s="13"/>
      <c r="AZF53" s="13"/>
      <c r="AZG53" s="13"/>
      <c r="AZH53" s="13"/>
      <c r="AZI53" s="13"/>
      <c r="AZJ53" s="13"/>
      <c r="AZK53" s="13"/>
      <c r="AZL53" s="13"/>
      <c r="AZM53" s="13"/>
      <c r="AZN53" s="13"/>
      <c r="AZO53" s="13"/>
      <c r="AZP53" s="13"/>
      <c r="AZQ53" s="13"/>
      <c r="AZR53" s="13"/>
      <c r="AZS53" s="13"/>
      <c r="AZT53" s="13"/>
      <c r="AZU53" s="13"/>
      <c r="AZV53" s="13"/>
      <c r="AZW53" s="13"/>
      <c r="AZX53" s="13"/>
      <c r="AZY53" s="13"/>
      <c r="AZZ53" s="13"/>
      <c r="BAA53" s="13"/>
      <c r="BAB53" s="13"/>
      <c r="BAC53" s="13"/>
      <c r="BAD53" s="13"/>
      <c r="BAE53" s="13"/>
      <c r="BAF53" s="13"/>
      <c r="BAG53" s="13"/>
      <c r="BAH53" s="13"/>
      <c r="BAI53" s="13"/>
      <c r="BAJ53" s="13"/>
      <c r="BAK53" s="13"/>
      <c r="BAL53" s="13"/>
      <c r="BAM53" s="13"/>
      <c r="BAN53" s="13"/>
      <c r="BAO53" s="13"/>
      <c r="BAP53" s="13"/>
      <c r="BAQ53" s="13"/>
      <c r="BAR53" s="13"/>
      <c r="BAS53" s="13"/>
      <c r="BAT53" s="13"/>
      <c r="BAU53" s="13"/>
      <c r="BAV53" s="13"/>
      <c r="BAW53" s="13"/>
      <c r="BAX53" s="13"/>
      <c r="BAY53" s="13"/>
      <c r="BAZ53" s="13"/>
      <c r="BBA53" s="13"/>
      <c r="BBB53" s="13"/>
      <c r="BBC53" s="13"/>
      <c r="BBD53" s="13"/>
      <c r="BBE53" s="13"/>
      <c r="BBF53" s="13"/>
      <c r="BBG53" s="13"/>
      <c r="BBH53" s="13"/>
      <c r="BBI53" s="13"/>
      <c r="BBJ53" s="13"/>
      <c r="BBK53" s="13"/>
      <c r="BBL53" s="13"/>
      <c r="BBM53" s="13"/>
      <c r="BBN53" s="13"/>
      <c r="BBO53" s="13"/>
      <c r="BBP53" s="13"/>
      <c r="BBQ53" s="13"/>
      <c r="BBR53" s="13"/>
      <c r="BBS53" s="13"/>
      <c r="BBT53" s="13"/>
      <c r="BBU53" s="13"/>
      <c r="BBV53" s="13"/>
      <c r="BBW53" s="13"/>
      <c r="BBX53" s="13"/>
      <c r="BBY53" s="13"/>
      <c r="BBZ53" s="13"/>
      <c r="BCA53" s="13"/>
      <c r="BCB53" s="13"/>
      <c r="BCC53" s="13"/>
      <c r="BCD53" s="13"/>
      <c r="BCE53" s="13"/>
      <c r="BCF53" s="13"/>
      <c r="BCG53" s="13"/>
      <c r="BCH53" s="13"/>
      <c r="BCI53" s="13"/>
      <c r="BCJ53" s="13"/>
      <c r="BCK53" s="13"/>
      <c r="BCL53" s="13"/>
      <c r="BCM53" s="13"/>
      <c r="BCN53" s="13"/>
      <c r="BCO53" s="13"/>
      <c r="BCP53" s="13"/>
      <c r="BCQ53" s="13"/>
      <c r="BCR53" s="13"/>
      <c r="BCS53" s="13"/>
      <c r="BCT53" s="13"/>
      <c r="BCU53" s="13"/>
      <c r="BCV53" s="13"/>
      <c r="BCW53" s="13"/>
      <c r="BCX53" s="13"/>
      <c r="BCY53" s="13"/>
      <c r="BCZ53" s="13"/>
      <c r="BDA53" s="13"/>
      <c r="BDB53" s="13"/>
      <c r="BDC53" s="13"/>
      <c r="BDD53" s="13"/>
      <c r="BDE53" s="13"/>
      <c r="BDF53" s="13"/>
      <c r="BDG53" s="13"/>
      <c r="BDH53" s="13"/>
      <c r="BDI53" s="13"/>
      <c r="BDJ53" s="13"/>
      <c r="BDK53" s="13"/>
      <c r="BDL53" s="13"/>
      <c r="BDM53" s="13"/>
      <c r="BDN53" s="13"/>
      <c r="BDO53" s="13"/>
      <c r="BDP53" s="13"/>
      <c r="BDQ53" s="13"/>
      <c r="BDR53" s="13"/>
      <c r="BDS53" s="13"/>
      <c r="BDT53" s="13"/>
      <c r="BDU53" s="13"/>
      <c r="BDV53" s="13"/>
      <c r="BDW53" s="13"/>
      <c r="BDX53" s="13"/>
      <c r="BDY53" s="13"/>
      <c r="BDZ53" s="13"/>
      <c r="BEA53" s="13"/>
      <c r="BEB53" s="13"/>
      <c r="BEC53" s="13"/>
      <c r="BED53" s="13"/>
      <c r="BEE53" s="13"/>
      <c r="BEF53" s="13"/>
      <c r="BEG53" s="13"/>
      <c r="BEH53" s="13"/>
      <c r="BEI53" s="13"/>
      <c r="BEJ53" s="13"/>
      <c r="BEK53" s="13"/>
      <c r="BEL53" s="13"/>
      <c r="BEM53" s="13"/>
      <c r="BEN53" s="13"/>
      <c r="BEO53" s="13"/>
      <c r="BEP53" s="13"/>
      <c r="BEQ53" s="13"/>
      <c r="BER53" s="13"/>
      <c r="BES53" s="13"/>
      <c r="BET53" s="13"/>
      <c r="BEU53" s="13"/>
      <c r="BEV53" s="13"/>
      <c r="BEW53" s="13"/>
      <c r="BEX53" s="13"/>
      <c r="BEY53" s="13"/>
      <c r="BEZ53" s="13"/>
      <c r="BFA53" s="13"/>
      <c r="BFB53" s="13"/>
      <c r="BFC53" s="13"/>
      <c r="BFD53" s="13"/>
      <c r="BFE53" s="13"/>
      <c r="BFF53" s="13"/>
      <c r="BFG53" s="13"/>
      <c r="BFH53" s="13"/>
      <c r="BFI53" s="13"/>
      <c r="BFJ53" s="13"/>
      <c r="BFK53" s="13"/>
      <c r="BFL53" s="13"/>
      <c r="BFM53" s="13"/>
      <c r="BFN53" s="13"/>
      <c r="BFO53" s="13"/>
      <c r="BFP53" s="13"/>
      <c r="BFQ53" s="13"/>
      <c r="BFR53" s="13"/>
      <c r="BFS53" s="13"/>
      <c r="BFT53" s="13"/>
      <c r="BFU53" s="13"/>
      <c r="BFV53" s="13"/>
      <c r="BFW53" s="13"/>
      <c r="BFX53" s="13"/>
      <c r="BFY53" s="13"/>
      <c r="BFZ53" s="13"/>
      <c r="BGA53" s="13"/>
      <c r="BGB53" s="13"/>
      <c r="BGC53" s="13"/>
      <c r="BGD53" s="13"/>
      <c r="BGE53" s="13"/>
      <c r="BGF53" s="13"/>
      <c r="BGG53" s="13"/>
      <c r="BGH53" s="13"/>
      <c r="BGI53" s="13"/>
      <c r="BGJ53" s="13"/>
      <c r="BGK53" s="13"/>
      <c r="BGL53" s="13"/>
      <c r="BGM53" s="13"/>
      <c r="BGN53" s="13"/>
      <c r="BGO53" s="13"/>
      <c r="BGP53" s="13"/>
      <c r="BGQ53" s="13"/>
      <c r="BGR53" s="13"/>
      <c r="BGS53" s="13"/>
      <c r="BGT53" s="13"/>
      <c r="BGU53" s="13"/>
      <c r="BGV53" s="13"/>
      <c r="BGW53" s="13"/>
      <c r="BGX53" s="13"/>
      <c r="BGY53" s="13"/>
      <c r="BGZ53" s="13"/>
      <c r="BHA53" s="13"/>
      <c r="BHB53" s="13"/>
      <c r="BHC53" s="13"/>
      <c r="BHD53" s="13"/>
      <c r="BHE53" s="13"/>
      <c r="BHF53" s="13"/>
      <c r="BHG53" s="13"/>
      <c r="BHH53" s="13"/>
      <c r="BHI53" s="13"/>
      <c r="BHJ53" s="13"/>
      <c r="BHK53" s="13"/>
      <c r="BHL53" s="13"/>
      <c r="BHM53" s="13"/>
      <c r="BHN53" s="13"/>
      <c r="BHO53" s="13"/>
      <c r="BHP53" s="13"/>
      <c r="BHQ53" s="13"/>
      <c r="BHR53" s="13"/>
      <c r="BHS53" s="13"/>
      <c r="BHT53" s="13"/>
      <c r="BHU53" s="13"/>
      <c r="BHV53" s="13"/>
      <c r="BHW53" s="13"/>
      <c r="BHX53" s="13"/>
      <c r="BHY53" s="13"/>
      <c r="BHZ53" s="13"/>
      <c r="BIA53" s="13"/>
      <c r="BIB53" s="13"/>
      <c r="BIC53" s="13"/>
      <c r="BID53" s="13"/>
      <c r="BIE53" s="13"/>
      <c r="BIF53" s="13"/>
      <c r="BIG53" s="13"/>
      <c r="BIH53" s="13"/>
      <c r="BII53" s="13"/>
      <c r="BIJ53" s="13"/>
      <c r="BIK53" s="13"/>
      <c r="BIL53" s="13"/>
      <c r="BIM53" s="13"/>
      <c r="BIN53" s="13"/>
      <c r="BIO53" s="13"/>
      <c r="BIP53" s="13"/>
      <c r="BIQ53" s="13"/>
      <c r="BIR53" s="13"/>
      <c r="BIS53" s="13"/>
      <c r="BIT53" s="13"/>
      <c r="BIU53" s="13"/>
      <c r="BIV53" s="13"/>
      <c r="BIW53" s="13"/>
      <c r="BIX53" s="13"/>
      <c r="BIY53" s="13"/>
      <c r="BIZ53" s="13"/>
      <c r="BJA53" s="13"/>
      <c r="BJB53" s="13"/>
      <c r="BJC53" s="13"/>
      <c r="BJD53" s="13"/>
      <c r="BJE53" s="13"/>
      <c r="BJF53" s="13"/>
      <c r="BJG53" s="13"/>
      <c r="BJH53" s="13"/>
      <c r="BJI53" s="13"/>
      <c r="BJJ53" s="13"/>
      <c r="BJK53" s="13"/>
      <c r="BJL53" s="13"/>
      <c r="BJM53" s="13"/>
      <c r="BJN53" s="13"/>
      <c r="BJO53" s="13"/>
      <c r="BJP53" s="13"/>
      <c r="BJQ53" s="13"/>
      <c r="BJR53" s="13"/>
      <c r="BJS53" s="13"/>
      <c r="BJT53" s="13"/>
      <c r="BJU53" s="13"/>
      <c r="BJV53" s="13"/>
      <c r="BJW53" s="13"/>
      <c r="BJX53" s="13"/>
      <c r="BJY53" s="13"/>
      <c r="BJZ53" s="13"/>
      <c r="BKA53" s="13"/>
      <c r="BKB53" s="13"/>
      <c r="BKC53" s="13"/>
      <c r="BKD53" s="13"/>
      <c r="BKE53" s="13"/>
      <c r="BKF53" s="13"/>
      <c r="BKG53" s="13"/>
      <c r="BKH53" s="13"/>
      <c r="BKI53" s="13"/>
      <c r="BKJ53" s="13"/>
      <c r="BKK53" s="13"/>
      <c r="BKL53" s="13"/>
      <c r="BKM53" s="13"/>
      <c r="BKN53" s="13"/>
      <c r="BKO53" s="13"/>
      <c r="BKP53" s="13"/>
      <c r="BKQ53" s="13"/>
      <c r="BKR53" s="13"/>
      <c r="BKS53" s="13"/>
      <c r="BKT53" s="13"/>
      <c r="BKU53" s="13"/>
      <c r="BKV53" s="13"/>
      <c r="BKW53" s="13"/>
      <c r="BKX53" s="13"/>
      <c r="BKY53" s="13"/>
      <c r="BKZ53" s="13"/>
      <c r="BLA53" s="13"/>
      <c r="BLB53" s="13"/>
      <c r="BLC53" s="13"/>
      <c r="BLD53" s="13"/>
      <c r="BLE53" s="13"/>
      <c r="BLF53" s="13"/>
      <c r="BLG53" s="13"/>
      <c r="BLH53" s="13"/>
      <c r="BLI53" s="13"/>
      <c r="BLJ53" s="13"/>
      <c r="BLK53" s="13"/>
      <c r="BLL53" s="13"/>
      <c r="BLM53" s="13"/>
      <c r="BLN53" s="13"/>
      <c r="BLO53" s="13"/>
      <c r="BLP53" s="13"/>
      <c r="BLQ53" s="13"/>
      <c r="BLR53" s="13"/>
      <c r="BLS53" s="13"/>
      <c r="BLT53" s="13"/>
      <c r="BLU53" s="13"/>
      <c r="BLV53" s="13"/>
      <c r="BLW53" s="13"/>
      <c r="BLX53" s="13"/>
      <c r="BLY53" s="13"/>
      <c r="BLZ53" s="13"/>
      <c r="BMA53" s="13"/>
      <c r="BMB53" s="13"/>
      <c r="BMC53" s="13"/>
      <c r="BMD53" s="13"/>
      <c r="BME53" s="13"/>
      <c r="BMF53" s="13"/>
      <c r="BMG53" s="13"/>
      <c r="BMH53" s="13"/>
      <c r="BMI53" s="13"/>
      <c r="BMJ53" s="13"/>
      <c r="BMK53" s="13"/>
      <c r="BML53" s="13"/>
      <c r="BMM53" s="13"/>
      <c r="BMN53" s="13"/>
      <c r="BMO53" s="13"/>
      <c r="BMP53" s="13"/>
      <c r="BMQ53" s="13"/>
      <c r="BMR53" s="13"/>
      <c r="BMS53" s="13"/>
      <c r="BMT53" s="13"/>
      <c r="BMU53" s="13"/>
      <c r="BMV53" s="13"/>
      <c r="BMW53" s="13"/>
      <c r="BMX53" s="13"/>
      <c r="BMY53" s="13"/>
      <c r="BMZ53" s="13"/>
      <c r="BNA53" s="13"/>
      <c r="BNB53" s="13"/>
      <c r="BNC53" s="13"/>
      <c r="BND53" s="13"/>
      <c r="BNE53" s="13"/>
      <c r="BNF53" s="13"/>
      <c r="BNG53" s="13"/>
      <c r="BNH53" s="13"/>
      <c r="BNI53" s="13"/>
      <c r="BNJ53" s="13"/>
      <c r="BNK53" s="13"/>
      <c r="BNL53" s="13"/>
      <c r="BNM53" s="13"/>
      <c r="BNN53" s="13"/>
      <c r="BNO53" s="13"/>
      <c r="BNP53" s="13"/>
      <c r="BNQ53" s="13"/>
      <c r="BNR53" s="13"/>
      <c r="BNS53" s="13"/>
      <c r="BNT53" s="13"/>
      <c r="BNU53" s="13"/>
      <c r="BNV53" s="13"/>
      <c r="BNW53" s="13"/>
      <c r="BNX53" s="13"/>
      <c r="BNY53" s="13"/>
      <c r="BNZ53" s="13"/>
      <c r="BOA53" s="13"/>
      <c r="BOB53" s="13"/>
      <c r="BOC53" s="13"/>
      <c r="BOD53" s="13"/>
      <c r="BOE53" s="13"/>
      <c r="BOF53" s="13"/>
      <c r="BOG53" s="13"/>
      <c r="BOH53" s="13"/>
      <c r="BOI53" s="13"/>
      <c r="BOJ53" s="13"/>
      <c r="BOK53" s="13"/>
      <c r="BOL53" s="13"/>
      <c r="BOM53" s="13"/>
      <c r="BON53" s="13"/>
      <c r="BOO53" s="13"/>
      <c r="BOP53" s="13"/>
      <c r="BOQ53" s="13"/>
      <c r="BOR53" s="13"/>
      <c r="BOS53" s="13"/>
      <c r="BOT53" s="13"/>
      <c r="BOU53" s="13"/>
      <c r="BOV53" s="13"/>
      <c r="BOW53" s="13"/>
      <c r="BOX53" s="13"/>
      <c r="BOY53" s="13"/>
      <c r="BOZ53" s="13"/>
      <c r="BPA53" s="13"/>
      <c r="BPB53" s="13"/>
      <c r="BPC53" s="13"/>
      <c r="BPD53" s="13"/>
      <c r="BPE53" s="13"/>
      <c r="BPF53" s="13"/>
      <c r="BPG53" s="13"/>
      <c r="BPH53" s="13"/>
      <c r="BPI53" s="13"/>
      <c r="BPJ53" s="13"/>
      <c r="BPK53" s="13"/>
      <c r="BPL53" s="13"/>
      <c r="BPM53" s="13"/>
      <c r="BPN53" s="13"/>
      <c r="BPO53" s="13"/>
      <c r="BPP53" s="13"/>
      <c r="BPQ53" s="13"/>
      <c r="BPR53" s="13"/>
      <c r="BPS53" s="13"/>
      <c r="BPT53" s="13"/>
      <c r="BPU53" s="13"/>
      <c r="BPV53" s="13"/>
      <c r="BPW53" s="13"/>
      <c r="BPX53" s="13"/>
      <c r="BPY53" s="13"/>
      <c r="BPZ53" s="13"/>
      <c r="BQA53" s="13"/>
      <c r="BQB53" s="13"/>
      <c r="BQC53" s="13"/>
      <c r="BQD53" s="13"/>
      <c r="BQE53" s="13"/>
      <c r="BQF53" s="13"/>
      <c r="BQG53" s="13"/>
      <c r="BQH53" s="13"/>
      <c r="BQI53" s="13"/>
      <c r="BQJ53" s="13"/>
      <c r="BQK53" s="13"/>
      <c r="BQL53" s="13"/>
      <c r="BQM53" s="13"/>
      <c r="BQN53" s="13"/>
      <c r="BQO53" s="13"/>
      <c r="BQP53" s="13"/>
      <c r="BQQ53" s="13"/>
      <c r="BQR53" s="13"/>
      <c r="BQS53" s="13"/>
      <c r="BQT53" s="13"/>
      <c r="BQU53" s="13"/>
      <c r="BQV53" s="13"/>
      <c r="BQW53" s="13"/>
      <c r="BQX53" s="13"/>
      <c r="BQY53" s="13"/>
      <c r="BQZ53" s="13"/>
      <c r="BRA53" s="13"/>
      <c r="BRB53" s="13"/>
      <c r="BRC53" s="13"/>
      <c r="BRD53" s="13"/>
      <c r="BRE53" s="13"/>
      <c r="BRF53" s="13"/>
      <c r="BRG53" s="13"/>
      <c r="BRH53" s="13"/>
      <c r="BRI53" s="13"/>
      <c r="BRJ53" s="13"/>
      <c r="BRK53" s="13"/>
      <c r="BRL53" s="13"/>
      <c r="BRM53" s="13"/>
      <c r="BRN53" s="13"/>
      <c r="BRO53" s="13"/>
      <c r="BRP53" s="13"/>
      <c r="BRQ53" s="13"/>
      <c r="BRR53" s="13"/>
      <c r="BRS53" s="13"/>
      <c r="BRT53" s="13"/>
      <c r="BRU53" s="13"/>
      <c r="BRV53" s="13"/>
      <c r="BRW53" s="13"/>
      <c r="BRX53" s="13"/>
      <c r="BRY53" s="13"/>
      <c r="BRZ53" s="13"/>
      <c r="BSA53" s="13"/>
      <c r="BSB53" s="13"/>
      <c r="BSC53" s="13"/>
      <c r="BSD53" s="13"/>
      <c r="BSE53" s="13"/>
      <c r="BSF53" s="13"/>
      <c r="BSG53" s="13"/>
      <c r="BSH53" s="13"/>
      <c r="BSI53" s="13"/>
      <c r="BSJ53" s="13"/>
      <c r="BSK53" s="13"/>
      <c r="BSL53" s="13"/>
      <c r="BSM53" s="13"/>
      <c r="BSN53" s="13"/>
      <c r="BSO53" s="13"/>
      <c r="BSP53" s="13"/>
      <c r="BSQ53" s="13"/>
      <c r="BSR53" s="13"/>
      <c r="BSS53" s="13"/>
      <c r="BST53" s="13"/>
      <c r="BSU53" s="13"/>
      <c r="BSV53" s="13"/>
      <c r="BSW53" s="13"/>
      <c r="BSX53" s="13"/>
      <c r="BSY53" s="13"/>
      <c r="BSZ53" s="13"/>
      <c r="BTA53" s="13"/>
      <c r="BTB53" s="13"/>
      <c r="BTC53" s="13"/>
      <c r="BTD53" s="13"/>
      <c r="BTE53" s="13"/>
      <c r="BTF53" s="13"/>
      <c r="BTG53" s="13"/>
      <c r="BTH53" s="13"/>
      <c r="BTI53" s="13"/>
      <c r="BTJ53" s="13"/>
      <c r="BTK53" s="13"/>
      <c r="BTL53" s="13"/>
      <c r="BTM53" s="13"/>
      <c r="BTN53" s="13"/>
      <c r="BTO53" s="13"/>
      <c r="BTP53" s="13"/>
      <c r="BTQ53" s="13"/>
      <c r="BTR53" s="13"/>
      <c r="BTS53" s="13"/>
      <c r="BTT53" s="13"/>
      <c r="BTU53" s="13"/>
      <c r="BTV53" s="13"/>
      <c r="BTW53" s="13"/>
      <c r="BTX53" s="13"/>
      <c r="BTY53" s="13"/>
      <c r="BTZ53" s="13"/>
      <c r="BUA53" s="13"/>
      <c r="BUB53" s="13"/>
      <c r="BUC53" s="13"/>
      <c r="BUD53" s="13"/>
      <c r="BUE53" s="13"/>
      <c r="BUF53" s="13"/>
      <c r="BUG53" s="13"/>
      <c r="BUH53" s="13"/>
      <c r="BUI53" s="13"/>
      <c r="BUJ53" s="13"/>
      <c r="BUK53" s="13"/>
      <c r="BUL53" s="13"/>
      <c r="BUM53" s="13"/>
      <c r="BUN53" s="13"/>
      <c r="BUO53" s="13"/>
      <c r="BUP53" s="13"/>
      <c r="BUQ53" s="13"/>
      <c r="BUR53" s="13"/>
      <c r="BUS53" s="13"/>
      <c r="BUT53" s="13"/>
      <c r="BUU53" s="13"/>
      <c r="BUV53" s="13"/>
      <c r="BUW53" s="13"/>
      <c r="BUX53" s="13"/>
      <c r="BUY53" s="13"/>
      <c r="BUZ53" s="13"/>
      <c r="BVA53" s="13"/>
      <c r="BVB53" s="13"/>
      <c r="BVC53" s="13"/>
      <c r="BVD53" s="13"/>
      <c r="BVE53" s="13"/>
      <c r="BVF53" s="13"/>
      <c r="BVG53" s="13"/>
      <c r="BVH53" s="13"/>
      <c r="BVI53" s="13"/>
      <c r="BVJ53" s="13"/>
      <c r="BVK53" s="13"/>
      <c r="BVL53" s="13"/>
      <c r="BVM53" s="13"/>
      <c r="BVN53" s="13"/>
      <c r="BVO53" s="13"/>
      <c r="BVP53" s="13"/>
      <c r="BVQ53" s="13"/>
      <c r="BVR53" s="13"/>
      <c r="BVS53" s="13"/>
      <c r="BVT53" s="13"/>
      <c r="BVU53" s="13"/>
      <c r="BVV53" s="13"/>
      <c r="BVW53" s="13"/>
      <c r="BVX53" s="13"/>
      <c r="BVY53" s="13"/>
      <c r="BVZ53" s="13"/>
      <c r="BWA53" s="13"/>
      <c r="BWB53" s="13"/>
      <c r="BWC53" s="13"/>
      <c r="BWD53" s="13"/>
      <c r="BWE53" s="13"/>
      <c r="BWF53" s="13"/>
      <c r="BWG53" s="13"/>
      <c r="BWH53" s="13"/>
      <c r="BWI53" s="13"/>
      <c r="BWJ53" s="13"/>
      <c r="BWK53" s="13"/>
      <c r="BWL53" s="13"/>
      <c r="BWM53" s="13"/>
      <c r="BWN53" s="13"/>
      <c r="BWO53" s="13"/>
      <c r="BWP53" s="13"/>
      <c r="BWQ53" s="13"/>
      <c r="BWR53" s="13"/>
      <c r="BWS53" s="13"/>
      <c r="BWT53" s="13"/>
      <c r="BWU53" s="13"/>
      <c r="BWV53" s="13"/>
      <c r="BWW53" s="13"/>
      <c r="BWX53" s="13"/>
      <c r="BWY53" s="13"/>
      <c r="BWZ53" s="13"/>
      <c r="BXA53" s="13"/>
      <c r="BXB53" s="13"/>
      <c r="BXC53" s="13"/>
      <c r="BXD53" s="13"/>
      <c r="BXE53" s="13"/>
      <c r="BXF53" s="13"/>
      <c r="BXG53" s="13"/>
      <c r="BXH53" s="13"/>
      <c r="BXI53" s="13"/>
      <c r="BXJ53" s="13"/>
      <c r="BXK53" s="13"/>
      <c r="BXL53" s="13"/>
      <c r="BXM53" s="13"/>
      <c r="BXN53" s="13"/>
      <c r="BXO53" s="13"/>
      <c r="BXP53" s="13"/>
      <c r="BXQ53" s="13"/>
      <c r="BXR53" s="13"/>
      <c r="BXS53" s="13"/>
      <c r="BXT53" s="13"/>
      <c r="BXU53" s="13"/>
      <c r="BXV53" s="13"/>
      <c r="BXW53" s="13"/>
      <c r="BXX53" s="13"/>
      <c r="BXY53" s="13"/>
      <c r="BXZ53" s="13"/>
      <c r="BYA53" s="13"/>
      <c r="BYB53" s="13"/>
      <c r="BYC53" s="13"/>
      <c r="BYD53" s="13"/>
      <c r="BYE53" s="13"/>
      <c r="BYF53" s="13"/>
      <c r="BYG53" s="13"/>
      <c r="BYH53" s="13"/>
      <c r="BYI53" s="13"/>
      <c r="BYJ53" s="13"/>
      <c r="BYK53" s="13"/>
      <c r="BYL53" s="13"/>
      <c r="BYM53" s="13"/>
      <c r="BYN53" s="13"/>
      <c r="BYO53" s="13"/>
      <c r="BYP53" s="13"/>
      <c r="BYQ53" s="13"/>
      <c r="BYR53" s="13"/>
      <c r="BYS53" s="13"/>
      <c r="BYT53" s="13"/>
      <c r="BYU53" s="13"/>
      <c r="BYV53" s="13"/>
      <c r="BYW53" s="13"/>
      <c r="BYX53" s="13"/>
      <c r="BYY53" s="13"/>
      <c r="BYZ53" s="13"/>
      <c r="BZA53" s="13"/>
      <c r="BZB53" s="13"/>
      <c r="BZC53" s="13"/>
      <c r="BZD53" s="13"/>
      <c r="BZE53" s="13"/>
      <c r="BZF53" s="13"/>
      <c r="BZG53" s="13"/>
      <c r="BZH53" s="13"/>
      <c r="BZI53" s="13"/>
      <c r="BZJ53" s="13"/>
      <c r="BZK53" s="13"/>
      <c r="BZL53" s="13"/>
      <c r="BZM53" s="13"/>
      <c r="BZN53" s="13"/>
      <c r="BZO53" s="13"/>
      <c r="BZP53" s="13"/>
      <c r="BZQ53" s="13"/>
      <c r="BZR53" s="13"/>
      <c r="BZS53" s="13"/>
      <c r="BZT53" s="13"/>
      <c r="BZU53" s="13"/>
      <c r="BZV53" s="13"/>
      <c r="BZW53" s="13"/>
      <c r="BZX53" s="13"/>
      <c r="BZY53" s="13"/>
      <c r="BZZ53" s="13"/>
      <c r="CAA53" s="13"/>
      <c r="CAB53" s="13"/>
      <c r="CAC53" s="13"/>
      <c r="CAD53" s="13"/>
      <c r="CAE53" s="13"/>
      <c r="CAF53" s="13"/>
      <c r="CAG53" s="13"/>
      <c r="CAH53" s="13"/>
      <c r="CAI53" s="13"/>
      <c r="CAJ53" s="13"/>
      <c r="CAK53" s="13"/>
      <c r="CAL53" s="13"/>
      <c r="CAM53" s="13"/>
      <c r="CAN53" s="13"/>
      <c r="CAO53" s="13"/>
      <c r="CAP53" s="13"/>
      <c r="CAQ53" s="13"/>
      <c r="CAR53" s="13"/>
      <c r="CAS53" s="13"/>
      <c r="CAT53" s="13"/>
      <c r="CAU53" s="13"/>
      <c r="CAV53" s="13"/>
      <c r="CAW53" s="13"/>
      <c r="CAX53" s="13"/>
      <c r="CAY53" s="13"/>
      <c r="CAZ53" s="13"/>
      <c r="CBA53" s="13"/>
      <c r="CBB53" s="13"/>
      <c r="CBC53" s="13"/>
      <c r="CBD53" s="13"/>
      <c r="CBE53" s="13"/>
      <c r="CBF53" s="13"/>
      <c r="CBG53" s="13"/>
      <c r="CBH53" s="13"/>
      <c r="CBI53" s="13"/>
      <c r="CBJ53" s="13"/>
      <c r="CBK53" s="13"/>
      <c r="CBL53" s="13"/>
      <c r="CBM53" s="13"/>
      <c r="CBN53" s="13"/>
      <c r="CBO53" s="13"/>
      <c r="CBP53" s="13"/>
      <c r="CBQ53" s="13"/>
      <c r="CBR53" s="13"/>
      <c r="CBS53" s="13"/>
      <c r="CBT53" s="13"/>
      <c r="CBU53" s="13"/>
      <c r="CBV53" s="13"/>
      <c r="CBW53" s="13"/>
      <c r="CBX53" s="13"/>
      <c r="CBY53" s="13"/>
      <c r="CBZ53" s="13"/>
      <c r="CCA53" s="13"/>
      <c r="CCB53" s="13"/>
      <c r="CCC53" s="13"/>
      <c r="CCD53" s="13"/>
      <c r="CCE53" s="13"/>
      <c r="CCF53" s="13"/>
      <c r="CCG53" s="13"/>
      <c r="CCH53" s="13"/>
      <c r="CCI53" s="13"/>
      <c r="CCJ53" s="13"/>
      <c r="CCK53" s="13"/>
      <c r="CCL53" s="13"/>
      <c r="CCM53" s="13"/>
      <c r="CCN53" s="13"/>
      <c r="CCO53" s="13"/>
      <c r="CCP53" s="13"/>
      <c r="CCQ53" s="13"/>
      <c r="CCR53" s="13"/>
      <c r="CCS53" s="13"/>
      <c r="CCT53" s="13"/>
      <c r="CCU53" s="13"/>
      <c r="CCV53" s="13"/>
      <c r="CCW53" s="13"/>
      <c r="CCX53" s="13"/>
      <c r="CCY53" s="13"/>
      <c r="CCZ53" s="13"/>
      <c r="CDA53" s="13"/>
      <c r="CDB53" s="13"/>
      <c r="CDC53" s="13"/>
      <c r="CDD53" s="13"/>
      <c r="CDE53" s="13"/>
      <c r="CDF53" s="13"/>
      <c r="CDG53" s="13"/>
      <c r="CDH53" s="13"/>
      <c r="CDI53" s="13"/>
      <c r="CDJ53" s="13"/>
      <c r="CDK53" s="13"/>
      <c r="CDL53" s="13"/>
      <c r="CDM53" s="13"/>
      <c r="CDN53" s="13"/>
      <c r="CDO53" s="13"/>
      <c r="CDP53" s="13"/>
      <c r="CDQ53" s="13"/>
      <c r="CDR53" s="13"/>
      <c r="CDS53" s="13"/>
      <c r="CDT53" s="13"/>
      <c r="CDU53" s="13"/>
      <c r="CDV53" s="13"/>
      <c r="CDW53" s="13"/>
      <c r="CDX53" s="13"/>
      <c r="CDY53" s="13"/>
      <c r="CDZ53" s="13"/>
      <c r="CEA53" s="13"/>
      <c r="CEB53" s="13"/>
      <c r="CEC53" s="13"/>
      <c r="CED53" s="13"/>
      <c r="CEE53" s="13"/>
      <c r="CEF53" s="13"/>
      <c r="CEG53" s="13"/>
      <c r="CEH53" s="13"/>
      <c r="CEI53" s="13"/>
      <c r="CEJ53" s="13"/>
      <c r="CEK53" s="13"/>
      <c r="CEL53" s="13"/>
      <c r="CEM53" s="13"/>
      <c r="CEN53" s="13"/>
      <c r="CEO53" s="13"/>
      <c r="CEP53" s="13"/>
      <c r="CEQ53" s="13"/>
      <c r="CER53" s="13"/>
      <c r="CES53" s="13"/>
      <c r="CET53" s="13"/>
      <c r="CEU53" s="13"/>
      <c r="CEV53" s="13"/>
      <c r="CEW53" s="13"/>
      <c r="CEX53" s="13"/>
      <c r="CEY53" s="13"/>
      <c r="CEZ53" s="13"/>
      <c r="CFA53" s="13"/>
      <c r="CFB53" s="13"/>
      <c r="CFC53" s="13"/>
      <c r="CFD53" s="13"/>
      <c r="CFE53" s="13"/>
      <c r="CFF53" s="13"/>
      <c r="CFG53" s="13"/>
      <c r="CFH53" s="13"/>
      <c r="CFI53" s="13"/>
      <c r="CFJ53" s="13"/>
      <c r="CFK53" s="13"/>
      <c r="CFL53" s="13"/>
      <c r="CFM53" s="13"/>
      <c r="CFN53" s="13"/>
      <c r="CFO53" s="13"/>
      <c r="CFP53" s="13"/>
      <c r="CFQ53" s="13"/>
      <c r="CFR53" s="13"/>
      <c r="CFS53" s="13"/>
      <c r="CFT53" s="13"/>
      <c r="CFU53" s="13"/>
      <c r="CFV53" s="13"/>
      <c r="CFW53" s="13"/>
      <c r="CFX53" s="13"/>
      <c r="CFY53" s="13"/>
      <c r="CFZ53" s="13"/>
      <c r="CGA53" s="13"/>
      <c r="CGB53" s="13"/>
      <c r="CGC53" s="13"/>
      <c r="CGD53" s="13"/>
      <c r="CGE53" s="13"/>
      <c r="CGF53" s="13"/>
      <c r="CGG53" s="13"/>
      <c r="CGH53" s="13"/>
      <c r="CGI53" s="13"/>
      <c r="CGJ53" s="13"/>
      <c r="CGK53" s="13"/>
      <c r="CGL53" s="13"/>
      <c r="CGM53" s="13"/>
      <c r="CGN53" s="13"/>
      <c r="CGO53" s="13"/>
      <c r="CGP53" s="13"/>
      <c r="CGQ53" s="13"/>
      <c r="CGR53" s="13"/>
      <c r="CGS53" s="13"/>
      <c r="CGT53" s="13"/>
      <c r="CGU53" s="13"/>
      <c r="CGV53" s="13"/>
      <c r="CGW53" s="13"/>
      <c r="CGX53" s="13"/>
      <c r="CGY53" s="13"/>
      <c r="CGZ53" s="13"/>
      <c r="CHA53" s="13"/>
      <c r="CHB53" s="13"/>
      <c r="CHC53" s="13"/>
      <c r="CHD53" s="13"/>
      <c r="CHE53" s="13"/>
      <c r="CHF53" s="13"/>
      <c r="CHG53" s="13"/>
      <c r="CHH53" s="13"/>
      <c r="CHI53" s="13"/>
      <c r="CHJ53" s="13"/>
      <c r="CHK53" s="13"/>
      <c r="CHL53" s="13"/>
      <c r="CHM53" s="13"/>
      <c r="CHN53" s="13"/>
      <c r="CHO53" s="13"/>
      <c r="CHP53" s="13"/>
      <c r="CHQ53" s="13"/>
      <c r="CHR53" s="13"/>
      <c r="CHS53" s="13"/>
      <c r="CHT53" s="13"/>
      <c r="CHU53" s="13"/>
      <c r="CHV53" s="13"/>
      <c r="CHW53" s="13"/>
      <c r="CHX53" s="13"/>
      <c r="CHY53" s="13"/>
      <c r="CHZ53" s="13"/>
      <c r="CIA53" s="13"/>
      <c r="CIB53" s="13"/>
      <c r="CIC53" s="13"/>
      <c r="CID53" s="13"/>
      <c r="CIE53" s="13"/>
      <c r="CIF53" s="13"/>
      <c r="CIG53" s="13"/>
      <c r="CIH53" s="13"/>
      <c r="CII53" s="13"/>
      <c r="CIJ53" s="13"/>
      <c r="CIK53" s="13"/>
      <c r="CIL53" s="13"/>
      <c r="CIM53" s="13"/>
      <c r="CIN53" s="13"/>
      <c r="CIO53" s="13"/>
      <c r="CIP53" s="13"/>
      <c r="CIQ53" s="13"/>
      <c r="CIR53" s="13"/>
      <c r="CIS53" s="13"/>
      <c r="CIT53" s="13"/>
      <c r="CIU53" s="13"/>
      <c r="CIV53" s="13"/>
      <c r="CIW53" s="13"/>
      <c r="CIX53" s="13"/>
      <c r="CIY53" s="13"/>
      <c r="CIZ53" s="13"/>
      <c r="CJA53" s="13"/>
      <c r="CJB53" s="13"/>
      <c r="CJC53" s="13"/>
      <c r="CJD53" s="13"/>
      <c r="CJE53" s="13"/>
      <c r="CJF53" s="13"/>
      <c r="CJG53" s="13"/>
      <c r="CJH53" s="13"/>
      <c r="CJI53" s="13"/>
      <c r="CJJ53" s="13"/>
      <c r="CJK53" s="13"/>
      <c r="CJL53" s="13"/>
      <c r="CJM53" s="13"/>
      <c r="CJN53" s="13"/>
      <c r="CJO53" s="13"/>
      <c r="CJP53" s="13"/>
      <c r="CJQ53" s="13"/>
      <c r="CJR53" s="13"/>
      <c r="CJS53" s="13"/>
      <c r="CJT53" s="13"/>
      <c r="CJU53" s="13"/>
      <c r="CJV53" s="13"/>
      <c r="CJW53" s="13"/>
      <c r="CJX53" s="13"/>
      <c r="CJY53" s="13"/>
      <c r="CJZ53" s="13"/>
      <c r="CKA53" s="13"/>
      <c r="CKB53" s="13"/>
      <c r="CKC53" s="13"/>
      <c r="CKD53" s="13"/>
      <c r="CKE53" s="13"/>
      <c r="CKF53" s="13"/>
      <c r="CKG53" s="13"/>
      <c r="CKH53" s="13"/>
      <c r="CKI53" s="13"/>
      <c r="CKJ53" s="13"/>
      <c r="CKK53" s="13"/>
      <c r="CKL53" s="13"/>
      <c r="CKM53" s="13"/>
      <c r="CKN53" s="13"/>
      <c r="CKO53" s="13"/>
      <c r="CKP53" s="13"/>
      <c r="CKQ53" s="13"/>
      <c r="CKR53" s="13"/>
      <c r="CKS53" s="13"/>
      <c r="CKT53" s="13"/>
      <c r="CKU53" s="13"/>
      <c r="CKV53" s="13"/>
      <c r="CKW53" s="13"/>
      <c r="CKX53" s="13"/>
      <c r="CKY53" s="13"/>
      <c r="CKZ53" s="13"/>
      <c r="CLA53" s="13"/>
      <c r="CLB53" s="13"/>
      <c r="CLC53" s="13"/>
      <c r="CLD53" s="13"/>
      <c r="CLE53" s="13"/>
      <c r="CLF53" s="13"/>
      <c r="CLG53" s="13"/>
      <c r="CLH53" s="13"/>
      <c r="CLI53" s="13"/>
      <c r="CLJ53" s="13"/>
      <c r="CLK53" s="13"/>
      <c r="CLL53" s="13"/>
      <c r="CLM53" s="13"/>
      <c r="CLN53" s="13"/>
      <c r="CLO53" s="13"/>
      <c r="CLP53" s="13"/>
      <c r="CLQ53" s="13"/>
      <c r="CLR53" s="13"/>
      <c r="CLS53" s="13"/>
      <c r="CLT53" s="13"/>
      <c r="CLU53" s="13"/>
      <c r="CLV53" s="13"/>
      <c r="CLW53" s="13"/>
      <c r="CLX53" s="13"/>
      <c r="CLY53" s="13"/>
      <c r="CLZ53" s="13"/>
      <c r="CMA53" s="13"/>
      <c r="CMB53" s="13"/>
      <c r="CMC53" s="13"/>
      <c r="CMD53" s="13"/>
      <c r="CME53" s="13"/>
      <c r="CMF53" s="13"/>
      <c r="CMG53" s="13"/>
      <c r="CMH53" s="13"/>
      <c r="CMI53" s="13"/>
      <c r="CMJ53" s="13"/>
      <c r="CMK53" s="13"/>
      <c r="CML53" s="13"/>
      <c r="CMM53" s="13"/>
      <c r="CMN53" s="13"/>
      <c r="CMO53" s="13"/>
      <c r="CMP53" s="13"/>
      <c r="CMQ53" s="13"/>
      <c r="CMR53" s="13"/>
      <c r="CMS53" s="13"/>
      <c r="CMT53" s="13"/>
      <c r="CMU53" s="13"/>
      <c r="CMV53" s="13"/>
      <c r="CMW53" s="13"/>
      <c r="CMX53" s="13"/>
      <c r="CMY53" s="13"/>
      <c r="CMZ53" s="13"/>
      <c r="CNA53" s="13"/>
      <c r="CNB53" s="13"/>
      <c r="CNC53" s="13"/>
      <c r="CND53" s="13"/>
      <c r="CNE53" s="13"/>
      <c r="CNF53" s="13"/>
      <c r="CNG53" s="13"/>
      <c r="CNH53" s="13"/>
      <c r="CNI53" s="13"/>
      <c r="CNJ53" s="13"/>
      <c r="CNK53" s="13"/>
      <c r="CNL53" s="13"/>
      <c r="CNM53" s="13"/>
      <c r="CNN53" s="13"/>
      <c r="CNO53" s="13"/>
      <c r="CNP53" s="13"/>
      <c r="CNQ53" s="13"/>
      <c r="CNR53" s="13"/>
      <c r="CNS53" s="13"/>
      <c r="CNT53" s="13"/>
      <c r="CNU53" s="13"/>
      <c r="CNV53" s="13"/>
      <c r="CNW53" s="13"/>
      <c r="CNX53" s="13"/>
      <c r="CNY53" s="13"/>
      <c r="CNZ53" s="13"/>
      <c r="COA53" s="13"/>
      <c r="COB53" s="13"/>
      <c r="COC53" s="13"/>
      <c r="COD53" s="13"/>
      <c r="COE53" s="13"/>
      <c r="COF53" s="13"/>
      <c r="COG53" s="13"/>
      <c r="COH53" s="13"/>
      <c r="COI53" s="13"/>
      <c r="COJ53" s="13"/>
      <c r="COK53" s="13"/>
      <c r="COL53" s="13"/>
      <c r="COM53" s="13"/>
      <c r="CON53" s="13"/>
      <c r="COO53" s="13"/>
      <c r="COP53" s="13"/>
      <c r="COQ53" s="13"/>
      <c r="COR53" s="13"/>
      <c r="COS53" s="13"/>
      <c r="COT53" s="13"/>
      <c r="COU53" s="13"/>
      <c r="COV53" s="13"/>
      <c r="COW53" s="13"/>
      <c r="COX53" s="13"/>
      <c r="COY53" s="13"/>
      <c r="COZ53" s="13"/>
      <c r="CPA53" s="13"/>
      <c r="CPB53" s="13"/>
      <c r="CPC53" s="13"/>
      <c r="CPD53" s="13"/>
      <c r="CPE53" s="13"/>
      <c r="CPF53" s="13"/>
      <c r="CPG53" s="13"/>
      <c r="CPH53" s="13"/>
      <c r="CPI53" s="13"/>
      <c r="CPJ53" s="13"/>
      <c r="CPK53" s="13"/>
      <c r="CPL53" s="13"/>
      <c r="CPM53" s="13"/>
      <c r="CPN53" s="13"/>
      <c r="CPO53" s="13"/>
      <c r="CPP53" s="13"/>
      <c r="CPQ53" s="13"/>
      <c r="CPR53" s="13"/>
      <c r="CPS53" s="13"/>
      <c r="CPT53" s="13"/>
      <c r="CPU53" s="13"/>
      <c r="CPV53" s="13"/>
      <c r="CPW53" s="13"/>
      <c r="CPX53" s="13"/>
      <c r="CPY53" s="13"/>
      <c r="CPZ53" s="13"/>
      <c r="CQA53" s="13"/>
      <c r="CQB53" s="13"/>
      <c r="CQC53" s="13"/>
      <c r="CQD53" s="13"/>
      <c r="CQE53" s="13"/>
      <c r="CQF53" s="13"/>
      <c r="CQG53" s="13"/>
      <c r="CQH53" s="13"/>
      <c r="CQI53" s="13"/>
      <c r="CQJ53" s="13"/>
      <c r="CQK53" s="13"/>
      <c r="CQL53" s="13"/>
      <c r="CQM53" s="13"/>
      <c r="CQN53" s="13"/>
      <c r="CQO53" s="13"/>
      <c r="CQP53" s="13"/>
      <c r="CQQ53" s="13"/>
      <c r="CQR53" s="13"/>
      <c r="CQS53" s="13"/>
      <c r="CQT53" s="13"/>
      <c r="CQU53" s="13"/>
      <c r="CQV53" s="13"/>
      <c r="CQW53" s="13"/>
      <c r="CQX53" s="13"/>
      <c r="CQY53" s="13"/>
      <c r="CQZ53" s="13"/>
      <c r="CRA53" s="13"/>
      <c r="CRB53" s="13"/>
      <c r="CRC53" s="13"/>
      <c r="CRD53" s="13"/>
      <c r="CRE53" s="13"/>
      <c r="CRF53" s="13"/>
      <c r="CRG53" s="13"/>
      <c r="CRH53" s="13"/>
      <c r="CRI53" s="13"/>
      <c r="CRJ53" s="13"/>
      <c r="CRK53" s="13"/>
      <c r="CRL53" s="13"/>
      <c r="CRM53" s="13"/>
      <c r="CRN53" s="13"/>
      <c r="CRO53" s="13"/>
      <c r="CRP53" s="13"/>
      <c r="CRQ53" s="13"/>
      <c r="CRR53" s="13"/>
      <c r="CRS53" s="13"/>
      <c r="CRT53" s="13"/>
      <c r="CRU53" s="13"/>
      <c r="CRV53" s="13"/>
      <c r="CRW53" s="13"/>
      <c r="CRX53" s="13"/>
      <c r="CRY53" s="13"/>
      <c r="CRZ53" s="13"/>
      <c r="CSA53" s="13"/>
      <c r="CSB53" s="13"/>
      <c r="CSC53" s="13"/>
      <c r="CSD53" s="13"/>
      <c r="CSE53" s="13"/>
      <c r="CSF53" s="13"/>
      <c r="CSG53" s="13"/>
      <c r="CSH53" s="13"/>
      <c r="CSI53" s="13"/>
      <c r="CSJ53" s="13"/>
      <c r="CSK53" s="13"/>
      <c r="CSL53" s="13"/>
      <c r="CSM53" s="13"/>
      <c r="CSN53" s="13"/>
      <c r="CSO53" s="13"/>
      <c r="CSP53" s="13"/>
      <c r="CSQ53" s="13"/>
      <c r="CSR53" s="13"/>
      <c r="CSS53" s="13"/>
      <c r="CST53" s="13"/>
      <c r="CSU53" s="13"/>
      <c r="CSV53" s="13"/>
      <c r="CSW53" s="13"/>
      <c r="CSX53" s="13"/>
      <c r="CSY53" s="13"/>
      <c r="CSZ53" s="13"/>
      <c r="CTA53" s="13"/>
      <c r="CTB53" s="13"/>
      <c r="CTC53" s="13"/>
      <c r="CTD53" s="13"/>
      <c r="CTE53" s="13"/>
      <c r="CTF53" s="13"/>
      <c r="CTG53" s="13"/>
      <c r="CTH53" s="13"/>
      <c r="CTI53" s="13"/>
      <c r="CTJ53" s="13"/>
      <c r="CTK53" s="13"/>
      <c r="CTL53" s="13"/>
      <c r="CTM53" s="13"/>
      <c r="CTN53" s="13"/>
      <c r="CTO53" s="13"/>
      <c r="CTP53" s="13"/>
      <c r="CTQ53" s="13"/>
      <c r="CTR53" s="13"/>
      <c r="CTS53" s="13"/>
      <c r="CTT53" s="13"/>
      <c r="CTU53" s="13"/>
      <c r="CTV53" s="13"/>
      <c r="CTW53" s="13"/>
      <c r="CTX53" s="13"/>
      <c r="CTY53" s="13"/>
      <c r="CTZ53" s="13"/>
      <c r="CUA53" s="13"/>
      <c r="CUB53" s="13"/>
      <c r="CUC53" s="13"/>
      <c r="CUD53" s="13"/>
      <c r="CUE53" s="13"/>
      <c r="CUF53" s="13"/>
      <c r="CUG53" s="13"/>
      <c r="CUH53" s="13"/>
      <c r="CUI53" s="13"/>
      <c r="CUJ53" s="13"/>
      <c r="CUK53" s="13"/>
      <c r="CUL53" s="13"/>
      <c r="CUM53" s="13"/>
      <c r="CUN53" s="13"/>
      <c r="CUO53" s="13"/>
      <c r="CUP53" s="13"/>
      <c r="CUQ53" s="13"/>
      <c r="CUR53" s="13"/>
      <c r="CUS53" s="13"/>
      <c r="CUT53" s="13"/>
      <c r="CUU53" s="13"/>
      <c r="CUV53" s="13"/>
      <c r="CUW53" s="13"/>
      <c r="CUX53" s="13"/>
      <c r="CUY53" s="13"/>
      <c r="CUZ53" s="13"/>
      <c r="CVA53" s="13"/>
      <c r="CVB53" s="13"/>
      <c r="CVC53" s="13"/>
      <c r="CVD53" s="13"/>
      <c r="CVE53" s="13"/>
      <c r="CVF53" s="13"/>
      <c r="CVG53" s="13"/>
      <c r="CVH53" s="13"/>
      <c r="CVI53" s="13"/>
      <c r="CVJ53" s="13"/>
      <c r="CVK53" s="13"/>
      <c r="CVL53" s="13"/>
      <c r="CVM53" s="13"/>
      <c r="CVN53" s="13"/>
      <c r="CVO53" s="13"/>
      <c r="CVP53" s="13"/>
      <c r="CVQ53" s="13"/>
      <c r="CVR53" s="13"/>
      <c r="CVS53" s="13"/>
      <c r="CVT53" s="13"/>
      <c r="CVU53" s="13"/>
      <c r="CVV53" s="13"/>
      <c r="CVW53" s="13"/>
      <c r="CVX53" s="13"/>
      <c r="CVY53" s="13"/>
      <c r="CVZ53" s="13"/>
      <c r="CWA53" s="13"/>
      <c r="CWB53" s="13"/>
      <c r="CWC53" s="13"/>
      <c r="CWD53" s="13"/>
      <c r="CWE53" s="13"/>
      <c r="CWF53" s="13"/>
      <c r="CWG53" s="13"/>
      <c r="CWH53" s="13"/>
      <c r="CWI53" s="13"/>
      <c r="CWJ53" s="13"/>
      <c r="CWK53" s="13"/>
      <c r="CWL53" s="13"/>
      <c r="CWM53" s="13"/>
      <c r="CWN53" s="13"/>
      <c r="CWO53" s="13"/>
      <c r="CWP53" s="13"/>
      <c r="CWQ53" s="13"/>
      <c r="CWR53" s="13"/>
      <c r="CWS53" s="13"/>
      <c r="CWT53" s="13"/>
      <c r="CWU53" s="13"/>
      <c r="CWV53" s="13"/>
      <c r="CWW53" s="13"/>
      <c r="CWX53" s="13"/>
      <c r="CWY53" s="13"/>
      <c r="CWZ53" s="13"/>
      <c r="CXA53" s="13"/>
      <c r="CXB53" s="13"/>
      <c r="CXC53" s="13"/>
      <c r="CXD53" s="13"/>
      <c r="CXE53" s="13"/>
      <c r="CXF53" s="13"/>
      <c r="CXG53" s="13"/>
      <c r="CXH53" s="13"/>
      <c r="CXI53" s="13"/>
      <c r="CXJ53" s="13"/>
      <c r="CXK53" s="13"/>
      <c r="CXL53" s="13"/>
      <c r="CXM53" s="13"/>
      <c r="CXN53" s="13"/>
      <c r="CXO53" s="13"/>
      <c r="CXP53" s="13"/>
      <c r="CXQ53" s="13"/>
      <c r="CXR53" s="13"/>
      <c r="CXS53" s="13"/>
      <c r="CXT53" s="13"/>
      <c r="CXU53" s="13"/>
      <c r="CXV53" s="13"/>
      <c r="CXW53" s="13"/>
      <c r="CXX53" s="13"/>
      <c r="CXY53" s="13"/>
      <c r="CXZ53" s="13"/>
      <c r="CYA53" s="13"/>
      <c r="CYB53" s="13"/>
      <c r="CYC53" s="13"/>
      <c r="CYD53" s="13"/>
      <c r="CYE53" s="13"/>
      <c r="CYF53" s="13"/>
      <c r="CYG53" s="13"/>
      <c r="CYH53" s="13"/>
      <c r="CYI53" s="13"/>
      <c r="CYJ53" s="13"/>
      <c r="CYK53" s="13"/>
      <c r="CYL53" s="13"/>
      <c r="CYM53" s="13"/>
      <c r="CYN53" s="13"/>
      <c r="CYO53" s="13"/>
      <c r="CYP53" s="13"/>
      <c r="CYQ53" s="13"/>
      <c r="CYR53" s="13"/>
      <c r="CYS53" s="13"/>
      <c r="CYT53" s="13"/>
      <c r="CYU53" s="13"/>
      <c r="CYV53" s="13"/>
      <c r="CYW53" s="13"/>
      <c r="CYX53" s="13"/>
      <c r="CYY53" s="13"/>
      <c r="CYZ53" s="13"/>
      <c r="CZA53" s="13"/>
      <c r="CZB53" s="13"/>
      <c r="CZC53" s="13"/>
      <c r="CZD53" s="13"/>
      <c r="CZE53" s="13"/>
      <c r="CZF53" s="13"/>
      <c r="CZG53" s="13"/>
      <c r="CZH53" s="13"/>
      <c r="CZI53" s="13"/>
      <c r="CZJ53" s="13"/>
      <c r="CZK53" s="13"/>
      <c r="CZL53" s="13"/>
      <c r="CZM53" s="13"/>
      <c r="CZN53" s="13"/>
      <c r="CZO53" s="13"/>
      <c r="CZP53" s="13"/>
      <c r="CZQ53" s="13"/>
      <c r="CZR53" s="13"/>
      <c r="CZS53" s="13"/>
      <c r="CZT53" s="13"/>
      <c r="CZU53" s="13"/>
      <c r="CZV53" s="13"/>
      <c r="CZW53" s="13"/>
      <c r="CZX53" s="13"/>
      <c r="CZY53" s="13"/>
      <c r="CZZ53" s="13"/>
      <c r="DAA53" s="13"/>
      <c r="DAB53" s="13"/>
      <c r="DAC53" s="13"/>
      <c r="DAD53" s="13"/>
      <c r="DAE53" s="13"/>
      <c r="DAF53" s="13"/>
      <c r="DAG53" s="13"/>
      <c r="DAH53" s="13"/>
      <c r="DAI53" s="13"/>
      <c r="DAJ53" s="13"/>
      <c r="DAK53" s="13"/>
      <c r="DAL53" s="13"/>
      <c r="DAM53" s="13"/>
      <c r="DAN53" s="13"/>
      <c r="DAO53" s="13"/>
      <c r="DAP53" s="13"/>
      <c r="DAQ53" s="13"/>
      <c r="DAR53" s="13"/>
      <c r="DAS53" s="13"/>
      <c r="DAT53" s="13"/>
      <c r="DAU53" s="13"/>
      <c r="DAV53" s="13"/>
      <c r="DAW53" s="13"/>
      <c r="DAX53" s="13"/>
      <c r="DAY53" s="13"/>
      <c r="DAZ53" s="13"/>
      <c r="DBA53" s="13"/>
      <c r="DBB53" s="13"/>
      <c r="DBC53" s="13"/>
      <c r="DBD53" s="13"/>
      <c r="DBE53" s="13"/>
      <c r="DBF53" s="13"/>
      <c r="DBG53" s="13"/>
      <c r="DBH53" s="13"/>
      <c r="DBI53" s="13"/>
      <c r="DBJ53" s="13"/>
      <c r="DBK53" s="13"/>
      <c r="DBL53" s="13"/>
      <c r="DBM53" s="13"/>
      <c r="DBN53" s="13"/>
      <c r="DBO53" s="13"/>
      <c r="DBP53" s="13"/>
      <c r="DBQ53" s="13"/>
      <c r="DBR53" s="13"/>
      <c r="DBS53" s="13"/>
      <c r="DBT53" s="13"/>
      <c r="DBU53" s="13"/>
      <c r="DBV53" s="13"/>
      <c r="DBW53" s="13"/>
      <c r="DBX53" s="13"/>
      <c r="DBY53" s="13"/>
      <c r="DBZ53" s="13"/>
      <c r="DCA53" s="13"/>
      <c r="DCB53" s="13"/>
      <c r="DCC53" s="13"/>
      <c r="DCD53" s="13"/>
      <c r="DCE53" s="13"/>
      <c r="DCF53" s="13"/>
      <c r="DCG53" s="13"/>
      <c r="DCH53" s="13"/>
      <c r="DCI53" s="13"/>
      <c r="DCJ53" s="13"/>
      <c r="DCK53" s="13"/>
      <c r="DCL53" s="13"/>
      <c r="DCM53" s="13"/>
      <c r="DCN53" s="13"/>
      <c r="DCO53" s="13"/>
      <c r="DCP53" s="13"/>
      <c r="DCQ53" s="13"/>
      <c r="DCR53" s="13"/>
      <c r="DCS53" s="13"/>
      <c r="DCT53" s="13"/>
      <c r="DCU53" s="13"/>
      <c r="DCV53" s="13"/>
      <c r="DCW53" s="13"/>
      <c r="DCX53" s="13"/>
      <c r="DCY53" s="13"/>
      <c r="DCZ53" s="13"/>
      <c r="DDA53" s="13"/>
      <c r="DDB53" s="13"/>
      <c r="DDC53" s="13"/>
      <c r="DDD53" s="13"/>
      <c r="DDE53" s="13"/>
      <c r="DDF53" s="13"/>
      <c r="DDG53" s="13"/>
      <c r="DDH53" s="13"/>
      <c r="DDI53" s="13"/>
      <c r="DDJ53" s="13"/>
      <c r="DDK53" s="13"/>
      <c r="DDL53" s="13"/>
      <c r="DDM53" s="13"/>
      <c r="DDN53" s="13"/>
      <c r="DDO53" s="13"/>
      <c r="DDP53" s="13"/>
      <c r="DDQ53" s="13"/>
      <c r="DDR53" s="13"/>
      <c r="DDS53" s="13"/>
      <c r="DDT53" s="13"/>
      <c r="DDU53" s="13"/>
      <c r="DDV53" s="13"/>
      <c r="DDW53" s="13"/>
      <c r="DDX53" s="13"/>
      <c r="DDY53" s="13"/>
      <c r="DDZ53" s="13"/>
      <c r="DEA53" s="13"/>
      <c r="DEB53" s="13"/>
      <c r="DEC53" s="13"/>
      <c r="DED53" s="13"/>
      <c r="DEE53" s="13"/>
      <c r="DEF53" s="13"/>
      <c r="DEG53" s="13"/>
      <c r="DEH53" s="13"/>
      <c r="DEI53" s="13"/>
      <c r="DEJ53" s="13"/>
      <c r="DEK53" s="13"/>
      <c r="DEL53" s="13"/>
      <c r="DEM53" s="13"/>
      <c r="DEN53" s="13"/>
      <c r="DEO53" s="13"/>
      <c r="DEP53" s="13"/>
      <c r="DEQ53" s="13"/>
      <c r="DER53" s="13"/>
      <c r="DES53" s="13"/>
      <c r="DET53" s="13"/>
      <c r="DEU53" s="13"/>
      <c r="DEV53" s="13"/>
      <c r="DEW53" s="13"/>
      <c r="DEX53" s="13"/>
      <c r="DEY53" s="13"/>
      <c r="DEZ53" s="13"/>
      <c r="DFA53" s="13"/>
      <c r="DFB53" s="13"/>
      <c r="DFC53" s="13"/>
      <c r="DFD53" s="13"/>
      <c r="DFE53" s="13"/>
      <c r="DFF53" s="13"/>
      <c r="DFG53" s="13"/>
      <c r="DFH53" s="13"/>
      <c r="DFI53" s="13"/>
      <c r="DFJ53" s="13"/>
      <c r="DFK53" s="13"/>
      <c r="DFL53" s="13"/>
      <c r="DFM53" s="13"/>
      <c r="DFN53" s="13"/>
      <c r="DFO53" s="13"/>
      <c r="DFP53" s="13"/>
      <c r="DFQ53" s="13"/>
      <c r="DFR53" s="13"/>
      <c r="DFS53" s="13"/>
      <c r="DFT53" s="13"/>
      <c r="DFU53" s="13"/>
      <c r="DFV53" s="13"/>
      <c r="DFW53" s="13"/>
      <c r="DFX53" s="13"/>
      <c r="DFY53" s="13"/>
      <c r="DFZ53" s="13"/>
      <c r="DGA53" s="13"/>
      <c r="DGB53" s="13"/>
      <c r="DGC53" s="13"/>
      <c r="DGD53" s="13"/>
      <c r="DGE53" s="13"/>
      <c r="DGF53" s="13"/>
      <c r="DGG53" s="13"/>
      <c r="DGH53" s="13"/>
      <c r="DGI53" s="13"/>
      <c r="DGJ53" s="13"/>
      <c r="DGK53" s="13"/>
      <c r="DGL53" s="13"/>
      <c r="DGM53" s="13"/>
      <c r="DGN53" s="13"/>
      <c r="DGO53" s="13"/>
      <c r="DGP53" s="13"/>
      <c r="DGQ53" s="13"/>
      <c r="DGR53" s="13"/>
      <c r="DGS53" s="13"/>
      <c r="DGT53" s="13"/>
      <c r="DGU53" s="13"/>
      <c r="DGV53" s="13"/>
      <c r="DGW53" s="13"/>
      <c r="DGX53" s="13"/>
      <c r="DGY53" s="13"/>
      <c r="DGZ53" s="13"/>
      <c r="DHA53" s="13"/>
      <c r="DHB53" s="13"/>
      <c r="DHC53" s="13"/>
      <c r="DHD53" s="13"/>
      <c r="DHE53" s="13"/>
      <c r="DHF53" s="13"/>
      <c r="DHG53" s="13"/>
      <c r="DHH53" s="13"/>
      <c r="DHI53" s="13"/>
      <c r="DHJ53" s="13"/>
      <c r="DHK53" s="13"/>
      <c r="DHL53" s="13"/>
      <c r="DHM53" s="13"/>
      <c r="DHN53" s="13"/>
      <c r="DHO53" s="13"/>
      <c r="DHP53" s="13"/>
      <c r="DHQ53" s="13"/>
      <c r="DHR53" s="13"/>
      <c r="DHS53" s="13"/>
      <c r="DHT53" s="13"/>
      <c r="DHU53" s="13"/>
      <c r="DHV53" s="13"/>
      <c r="DHW53" s="13"/>
      <c r="DHX53" s="13"/>
      <c r="DHY53" s="13"/>
      <c r="DHZ53" s="13"/>
      <c r="DIA53" s="13"/>
      <c r="DIB53" s="13"/>
      <c r="DIC53" s="13"/>
      <c r="DID53" s="13"/>
      <c r="DIE53" s="13"/>
      <c r="DIF53" s="13"/>
      <c r="DIG53" s="13"/>
      <c r="DIH53" s="13"/>
      <c r="DII53" s="13"/>
      <c r="DIJ53" s="13"/>
      <c r="DIK53" s="13"/>
      <c r="DIL53" s="13"/>
      <c r="DIM53" s="13"/>
      <c r="DIN53" s="13"/>
      <c r="DIO53" s="13"/>
      <c r="DIP53" s="13"/>
      <c r="DIQ53" s="13"/>
      <c r="DIR53" s="13"/>
      <c r="DIS53" s="13"/>
      <c r="DIT53" s="13"/>
      <c r="DIU53" s="13"/>
      <c r="DIV53" s="13"/>
      <c r="DIW53" s="13"/>
      <c r="DIX53" s="13"/>
      <c r="DIY53" s="13"/>
      <c r="DIZ53" s="13"/>
      <c r="DJA53" s="13"/>
      <c r="DJB53" s="13"/>
      <c r="DJC53" s="13"/>
      <c r="DJD53" s="13"/>
      <c r="DJE53" s="13"/>
      <c r="DJF53" s="13"/>
      <c r="DJG53" s="13"/>
      <c r="DJH53" s="13"/>
      <c r="DJI53" s="13"/>
      <c r="DJJ53" s="13"/>
      <c r="DJK53" s="13"/>
      <c r="DJL53" s="13"/>
      <c r="DJM53" s="13"/>
      <c r="DJN53" s="13"/>
      <c r="DJO53" s="13"/>
      <c r="DJP53" s="13"/>
      <c r="DJQ53" s="13"/>
      <c r="DJR53" s="13"/>
      <c r="DJS53" s="13"/>
      <c r="DJT53" s="13"/>
      <c r="DJU53" s="13"/>
      <c r="DJV53" s="13"/>
      <c r="DJW53" s="13"/>
      <c r="DJX53" s="13"/>
      <c r="DJY53" s="13"/>
      <c r="DJZ53" s="13"/>
      <c r="DKA53" s="13"/>
      <c r="DKB53" s="13"/>
      <c r="DKC53" s="13"/>
      <c r="DKD53" s="13"/>
      <c r="DKE53" s="13"/>
      <c r="DKF53" s="13"/>
      <c r="DKG53" s="13"/>
      <c r="DKH53" s="13"/>
      <c r="DKI53" s="13"/>
      <c r="DKJ53" s="13"/>
      <c r="DKK53" s="13"/>
      <c r="DKL53" s="13"/>
      <c r="DKM53" s="13"/>
      <c r="DKN53" s="13"/>
      <c r="DKO53" s="13"/>
      <c r="DKP53" s="13"/>
      <c r="DKQ53" s="13"/>
      <c r="DKR53" s="13"/>
      <c r="DKS53" s="13"/>
      <c r="DKT53" s="13"/>
      <c r="DKU53" s="13"/>
      <c r="DKV53" s="13"/>
      <c r="DKW53" s="13"/>
      <c r="DKX53" s="13"/>
      <c r="DKY53" s="13"/>
      <c r="DKZ53" s="13"/>
      <c r="DLA53" s="13"/>
      <c r="DLB53" s="13"/>
      <c r="DLC53" s="13"/>
      <c r="DLD53" s="13"/>
      <c r="DLE53" s="13"/>
      <c r="DLF53" s="13"/>
      <c r="DLG53" s="13"/>
      <c r="DLH53" s="13"/>
      <c r="DLI53" s="13"/>
      <c r="DLJ53" s="13"/>
      <c r="DLK53" s="13"/>
      <c r="DLL53" s="13"/>
      <c r="DLM53" s="13"/>
      <c r="DLN53" s="13"/>
      <c r="DLO53" s="13"/>
      <c r="DLP53" s="13"/>
      <c r="DLQ53" s="13"/>
      <c r="DLR53" s="13"/>
      <c r="DLS53" s="13"/>
      <c r="DLT53" s="13"/>
      <c r="DLU53" s="13"/>
      <c r="DLV53" s="13"/>
      <c r="DLW53" s="13"/>
      <c r="DLX53" s="13"/>
      <c r="DLY53" s="13"/>
      <c r="DLZ53" s="13"/>
      <c r="DMA53" s="13"/>
      <c r="DMB53" s="13"/>
      <c r="DMC53" s="13"/>
      <c r="DMD53" s="13"/>
      <c r="DME53" s="13"/>
      <c r="DMF53" s="13"/>
      <c r="DMG53" s="13"/>
      <c r="DMH53" s="13"/>
      <c r="DMI53" s="13"/>
      <c r="DMJ53" s="13"/>
      <c r="DMK53" s="13"/>
      <c r="DML53" s="13"/>
      <c r="DMM53" s="13"/>
      <c r="DMN53" s="13"/>
      <c r="DMO53" s="13"/>
      <c r="DMP53" s="13"/>
      <c r="DMQ53" s="13"/>
      <c r="DMR53" s="13"/>
      <c r="DMS53" s="13"/>
      <c r="DMT53" s="13"/>
      <c r="DMU53" s="13"/>
      <c r="DMV53" s="13"/>
      <c r="DMW53" s="13"/>
      <c r="DMX53" s="13"/>
      <c r="DMY53" s="13"/>
      <c r="DMZ53" s="13"/>
      <c r="DNA53" s="13"/>
      <c r="DNB53" s="13"/>
      <c r="DNC53" s="13"/>
      <c r="DND53" s="13"/>
      <c r="DNE53" s="13"/>
      <c r="DNF53" s="13"/>
      <c r="DNG53" s="13"/>
      <c r="DNH53" s="13"/>
      <c r="DNI53" s="13"/>
      <c r="DNJ53" s="13"/>
      <c r="DNK53" s="13"/>
      <c r="DNL53" s="13"/>
      <c r="DNM53" s="13"/>
      <c r="DNN53" s="13"/>
      <c r="DNO53" s="13"/>
      <c r="DNP53" s="13"/>
      <c r="DNQ53" s="13"/>
      <c r="DNR53" s="13"/>
      <c r="DNS53" s="13"/>
      <c r="DNT53" s="13"/>
      <c r="DNU53" s="13"/>
      <c r="DNV53" s="13"/>
      <c r="DNW53" s="13"/>
      <c r="DNX53" s="13"/>
      <c r="DNY53" s="13"/>
      <c r="DNZ53" s="13"/>
      <c r="DOA53" s="13"/>
      <c r="DOB53" s="13"/>
      <c r="DOC53" s="13"/>
      <c r="DOD53" s="13"/>
      <c r="DOE53" s="13"/>
      <c r="DOF53" s="13"/>
      <c r="DOG53" s="13"/>
      <c r="DOH53" s="13"/>
      <c r="DOI53" s="13"/>
      <c r="DOJ53" s="13"/>
      <c r="DOK53" s="13"/>
      <c r="DOL53" s="13"/>
      <c r="DOM53" s="13"/>
      <c r="DON53" s="13"/>
      <c r="DOO53" s="13"/>
      <c r="DOP53" s="13"/>
      <c r="DOQ53" s="13"/>
      <c r="DOR53" s="13"/>
      <c r="DOS53" s="13"/>
      <c r="DOT53" s="13"/>
      <c r="DOU53" s="13"/>
      <c r="DOV53" s="13"/>
      <c r="DOW53" s="13"/>
      <c r="DOX53" s="13"/>
      <c r="DOY53" s="13"/>
      <c r="DOZ53" s="13"/>
      <c r="DPA53" s="13"/>
      <c r="DPB53" s="13"/>
      <c r="DPC53" s="13"/>
      <c r="DPD53" s="13"/>
      <c r="DPE53" s="13"/>
      <c r="DPF53" s="13"/>
      <c r="DPG53" s="13"/>
      <c r="DPH53" s="13"/>
      <c r="DPI53" s="13"/>
      <c r="DPJ53" s="13"/>
      <c r="DPK53" s="13"/>
      <c r="DPL53" s="13"/>
      <c r="DPM53" s="13"/>
      <c r="DPN53" s="13"/>
      <c r="DPO53" s="13"/>
      <c r="DPP53" s="13"/>
      <c r="DPQ53" s="13"/>
      <c r="DPR53" s="13"/>
      <c r="DPS53" s="13"/>
      <c r="DPT53" s="13"/>
      <c r="DPU53" s="13"/>
      <c r="DPV53" s="13"/>
      <c r="DPW53" s="13"/>
      <c r="DPX53" s="13"/>
      <c r="DPY53" s="13"/>
      <c r="DPZ53" s="13"/>
      <c r="DQA53" s="13"/>
      <c r="DQB53" s="13"/>
      <c r="DQC53" s="13"/>
      <c r="DQD53" s="13"/>
      <c r="DQE53" s="13"/>
      <c r="DQF53" s="13"/>
      <c r="DQG53" s="13"/>
      <c r="DQH53" s="13"/>
      <c r="DQI53" s="13"/>
      <c r="DQJ53" s="13"/>
      <c r="DQK53" s="13"/>
      <c r="DQL53" s="13"/>
      <c r="DQM53" s="13"/>
      <c r="DQN53" s="13"/>
      <c r="DQO53" s="13"/>
      <c r="DQP53" s="13"/>
      <c r="DQQ53" s="13"/>
      <c r="DQR53" s="13"/>
      <c r="DQS53" s="13"/>
      <c r="DQT53" s="13"/>
      <c r="DQU53" s="13"/>
      <c r="DQV53" s="13"/>
      <c r="DQW53" s="13"/>
      <c r="DQX53" s="13"/>
      <c r="DQY53" s="13"/>
      <c r="DQZ53" s="13"/>
      <c r="DRA53" s="13"/>
      <c r="DRB53" s="13"/>
      <c r="DRC53" s="13"/>
      <c r="DRD53" s="13"/>
      <c r="DRE53" s="13"/>
      <c r="DRF53" s="13"/>
      <c r="DRG53" s="13"/>
      <c r="DRH53" s="13"/>
      <c r="DRI53" s="13"/>
      <c r="DRJ53" s="13"/>
      <c r="DRK53" s="13"/>
      <c r="DRL53" s="13"/>
      <c r="DRM53" s="13"/>
      <c r="DRN53" s="13"/>
      <c r="DRO53" s="13"/>
      <c r="DRP53" s="13"/>
      <c r="DRQ53" s="13"/>
      <c r="DRR53" s="13"/>
      <c r="DRS53" s="13"/>
      <c r="DRT53" s="13"/>
      <c r="DRU53" s="13"/>
      <c r="DRV53" s="13"/>
      <c r="DRW53" s="13"/>
      <c r="DRX53" s="13"/>
      <c r="DRY53" s="13"/>
      <c r="DRZ53" s="13"/>
      <c r="DSA53" s="13"/>
      <c r="DSB53" s="13"/>
      <c r="DSC53" s="13"/>
      <c r="DSD53" s="13"/>
      <c r="DSE53" s="13"/>
      <c r="DSF53" s="13"/>
      <c r="DSG53" s="13"/>
      <c r="DSH53" s="13"/>
      <c r="DSI53" s="13"/>
      <c r="DSJ53" s="13"/>
      <c r="DSK53" s="13"/>
      <c r="DSL53" s="13"/>
      <c r="DSM53" s="13"/>
      <c r="DSN53" s="13"/>
      <c r="DSO53" s="13"/>
      <c r="DSP53" s="13"/>
      <c r="DSQ53" s="13"/>
      <c r="DSR53" s="13"/>
      <c r="DSS53" s="13"/>
      <c r="DST53" s="13"/>
      <c r="DSU53" s="13"/>
      <c r="DSV53" s="13"/>
      <c r="DSW53" s="13"/>
      <c r="DSX53" s="13"/>
      <c r="DSY53" s="13"/>
      <c r="DSZ53" s="13"/>
      <c r="DTA53" s="13"/>
      <c r="DTB53" s="13"/>
      <c r="DTC53" s="13"/>
      <c r="DTD53" s="13"/>
      <c r="DTE53" s="13"/>
      <c r="DTF53" s="13"/>
      <c r="DTG53" s="13"/>
      <c r="DTH53" s="13"/>
      <c r="DTI53" s="13"/>
      <c r="DTJ53" s="13"/>
      <c r="DTK53" s="13"/>
      <c r="DTL53" s="13"/>
      <c r="DTM53" s="13"/>
      <c r="DTN53" s="13"/>
      <c r="DTO53" s="13"/>
      <c r="DTP53" s="13"/>
      <c r="DTQ53" s="13"/>
      <c r="DTR53" s="13"/>
      <c r="DTS53" s="13"/>
      <c r="DTT53" s="13"/>
      <c r="DTU53" s="13"/>
      <c r="DTV53" s="13"/>
      <c r="DTW53" s="13"/>
      <c r="DTX53" s="13"/>
      <c r="DTY53" s="13"/>
      <c r="DTZ53" s="13"/>
      <c r="DUA53" s="13"/>
      <c r="DUB53" s="13"/>
      <c r="DUC53" s="13"/>
      <c r="DUD53" s="13"/>
      <c r="DUE53" s="13"/>
      <c r="DUF53" s="13"/>
      <c r="DUG53" s="13"/>
      <c r="DUH53" s="13"/>
      <c r="DUI53" s="13"/>
      <c r="DUJ53" s="13"/>
      <c r="DUK53" s="13"/>
      <c r="DUL53" s="13"/>
      <c r="DUM53" s="13"/>
      <c r="DUN53" s="13"/>
      <c r="DUO53" s="13"/>
      <c r="DUP53" s="13"/>
      <c r="DUQ53" s="13"/>
      <c r="DUR53" s="13"/>
      <c r="DUS53" s="13"/>
      <c r="DUT53" s="13"/>
      <c r="DUU53" s="13"/>
      <c r="DUV53" s="13"/>
      <c r="DUW53" s="13"/>
      <c r="DUX53" s="13"/>
      <c r="DUY53" s="13"/>
      <c r="DUZ53" s="13"/>
      <c r="DVA53" s="13"/>
      <c r="DVB53" s="13"/>
      <c r="DVC53" s="13"/>
      <c r="DVD53" s="13"/>
      <c r="DVE53" s="13"/>
      <c r="DVF53" s="13"/>
      <c r="DVG53" s="13"/>
      <c r="DVH53" s="13"/>
      <c r="DVI53" s="13"/>
      <c r="DVJ53" s="13"/>
      <c r="DVK53" s="13"/>
      <c r="DVL53" s="13"/>
      <c r="DVM53" s="13"/>
      <c r="DVN53" s="13"/>
      <c r="DVO53" s="13"/>
      <c r="DVP53" s="13"/>
      <c r="DVQ53" s="13"/>
      <c r="DVR53" s="13"/>
      <c r="DVS53" s="13"/>
      <c r="DVT53" s="13"/>
      <c r="DVU53" s="13"/>
      <c r="DVV53" s="13"/>
      <c r="DVW53" s="13"/>
      <c r="DVX53" s="13"/>
      <c r="DVY53" s="13"/>
      <c r="DVZ53" s="13"/>
      <c r="DWA53" s="13"/>
      <c r="DWB53" s="13"/>
      <c r="DWC53" s="13"/>
      <c r="DWD53" s="13"/>
      <c r="DWE53" s="13"/>
      <c r="DWF53" s="13"/>
      <c r="DWG53" s="13"/>
      <c r="DWH53" s="13"/>
      <c r="DWI53" s="13"/>
      <c r="DWJ53" s="13"/>
      <c r="DWK53" s="13"/>
      <c r="DWL53" s="13"/>
      <c r="DWM53" s="13"/>
      <c r="DWN53" s="13"/>
      <c r="DWO53" s="13"/>
      <c r="DWP53" s="13"/>
      <c r="DWQ53" s="13"/>
      <c r="DWR53" s="13"/>
      <c r="DWS53" s="13"/>
      <c r="DWT53" s="13"/>
      <c r="DWU53" s="13"/>
      <c r="DWV53" s="13"/>
      <c r="DWW53" s="13"/>
      <c r="DWX53" s="13"/>
      <c r="DWY53" s="13"/>
      <c r="DWZ53" s="13"/>
      <c r="DXA53" s="13"/>
      <c r="DXB53" s="13"/>
      <c r="DXC53" s="13"/>
      <c r="DXD53" s="13"/>
      <c r="DXE53" s="13"/>
      <c r="DXF53" s="13"/>
      <c r="DXG53" s="13"/>
      <c r="DXH53" s="13"/>
      <c r="DXI53" s="13"/>
      <c r="DXJ53" s="13"/>
      <c r="DXK53" s="13"/>
      <c r="DXL53" s="13"/>
      <c r="DXM53" s="13"/>
      <c r="DXN53" s="13"/>
      <c r="DXO53" s="13"/>
      <c r="DXP53" s="13"/>
      <c r="DXQ53" s="13"/>
      <c r="DXR53" s="13"/>
      <c r="DXS53" s="13"/>
      <c r="DXT53" s="13"/>
      <c r="DXU53" s="13"/>
      <c r="DXV53" s="13"/>
      <c r="DXW53" s="13"/>
      <c r="DXX53" s="13"/>
      <c r="DXY53" s="13"/>
      <c r="DXZ53" s="13"/>
      <c r="DYA53" s="13"/>
      <c r="DYB53" s="13"/>
      <c r="DYC53" s="13"/>
      <c r="DYD53" s="13"/>
      <c r="DYE53" s="13"/>
      <c r="DYF53" s="13"/>
      <c r="DYG53" s="13"/>
      <c r="DYH53" s="13"/>
      <c r="DYI53" s="13"/>
      <c r="DYJ53" s="13"/>
      <c r="DYK53" s="13"/>
      <c r="DYL53" s="13"/>
      <c r="DYM53" s="13"/>
      <c r="DYN53" s="13"/>
      <c r="DYO53" s="13"/>
      <c r="DYP53" s="13"/>
      <c r="DYQ53" s="13"/>
      <c r="DYR53" s="13"/>
      <c r="DYS53" s="13"/>
      <c r="DYT53" s="13"/>
      <c r="DYU53" s="13"/>
      <c r="DYV53" s="13"/>
      <c r="DYW53" s="13"/>
      <c r="DYX53" s="13"/>
      <c r="DYY53" s="13"/>
      <c r="DYZ53" s="13"/>
      <c r="DZA53" s="13"/>
      <c r="DZB53" s="13"/>
      <c r="DZC53" s="13"/>
      <c r="DZD53" s="13"/>
      <c r="DZE53" s="13"/>
      <c r="DZF53" s="13"/>
      <c r="DZG53" s="13"/>
      <c r="DZH53" s="13"/>
      <c r="DZI53" s="13"/>
      <c r="DZJ53" s="13"/>
      <c r="DZK53" s="13"/>
      <c r="DZL53" s="13"/>
      <c r="DZM53" s="13"/>
      <c r="DZN53" s="13"/>
      <c r="DZO53" s="13"/>
      <c r="DZP53" s="13"/>
      <c r="DZQ53" s="13"/>
      <c r="DZR53" s="13"/>
      <c r="DZS53" s="13"/>
      <c r="DZT53" s="13"/>
      <c r="DZU53" s="13"/>
      <c r="DZV53" s="13"/>
      <c r="DZW53" s="13"/>
      <c r="DZX53" s="13"/>
      <c r="DZY53" s="13"/>
      <c r="DZZ53" s="13"/>
      <c r="EAA53" s="13"/>
      <c r="EAB53" s="13"/>
      <c r="EAC53" s="13"/>
      <c r="EAD53" s="13"/>
      <c r="EAE53" s="13"/>
      <c r="EAF53" s="13"/>
      <c r="EAG53" s="13"/>
      <c r="EAH53" s="13"/>
      <c r="EAI53" s="13"/>
      <c r="EAJ53" s="13"/>
      <c r="EAK53" s="13"/>
      <c r="EAL53" s="13"/>
      <c r="EAM53" s="13"/>
      <c r="EAN53" s="13"/>
      <c r="EAO53" s="13"/>
      <c r="EAP53" s="13"/>
      <c r="EAQ53" s="13"/>
      <c r="EAR53" s="13"/>
      <c r="EAS53" s="13"/>
      <c r="EAT53" s="13"/>
      <c r="EAU53" s="13"/>
      <c r="EAV53" s="13"/>
      <c r="EAW53" s="13"/>
      <c r="EAX53" s="13"/>
      <c r="EAY53" s="13"/>
      <c r="EAZ53" s="13"/>
      <c r="EBA53" s="13"/>
      <c r="EBB53" s="13"/>
      <c r="EBC53" s="13"/>
      <c r="EBD53" s="13"/>
      <c r="EBE53" s="13"/>
      <c r="EBF53" s="13"/>
      <c r="EBG53" s="13"/>
      <c r="EBH53" s="13"/>
      <c r="EBI53" s="13"/>
      <c r="EBJ53" s="13"/>
      <c r="EBK53" s="13"/>
      <c r="EBL53" s="13"/>
      <c r="EBM53" s="13"/>
      <c r="EBN53" s="13"/>
      <c r="EBO53" s="13"/>
      <c r="EBP53" s="13"/>
      <c r="EBQ53" s="13"/>
      <c r="EBR53" s="13"/>
      <c r="EBS53" s="13"/>
      <c r="EBT53" s="13"/>
      <c r="EBU53" s="13"/>
      <c r="EBV53" s="13"/>
      <c r="EBW53" s="13"/>
      <c r="EBX53" s="13"/>
      <c r="EBY53" s="13"/>
      <c r="EBZ53" s="13"/>
      <c r="ECA53" s="13"/>
      <c r="ECB53" s="13"/>
      <c r="ECC53" s="13"/>
      <c r="ECD53" s="13"/>
      <c r="ECE53" s="13"/>
      <c r="ECF53" s="13"/>
      <c r="ECG53" s="13"/>
      <c r="ECH53" s="13"/>
      <c r="ECI53" s="13"/>
      <c r="ECJ53" s="13"/>
      <c r="ECK53" s="13"/>
      <c r="ECL53" s="13"/>
      <c r="ECM53" s="13"/>
      <c r="ECN53" s="13"/>
      <c r="ECO53" s="13"/>
      <c r="ECP53" s="13"/>
      <c r="ECQ53" s="13"/>
      <c r="ECR53" s="13"/>
      <c r="ECS53" s="13"/>
      <c r="ECT53" s="13"/>
      <c r="ECU53" s="13"/>
      <c r="ECV53" s="13"/>
      <c r="ECW53" s="13"/>
      <c r="ECX53" s="13"/>
      <c r="ECY53" s="13"/>
      <c r="ECZ53" s="13"/>
      <c r="EDA53" s="13"/>
      <c r="EDB53" s="13"/>
      <c r="EDC53" s="13"/>
      <c r="EDD53" s="13"/>
      <c r="EDE53" s="13"/>
      <c r="EDF53" s="13"/>
      <c r="EDG53" s="13"/>
      <c r="EDH53" s="13"/>
      <c r="EDI53" s="13"/>
      <c r="EDJ53" s="13"/>
      <c r="EDK53" s="13"/>
      <c r="EDL53" s="13"/>
      <c r="EDM53" s="13"/>
      <c r="EDN53" s="13"/>
      <c r="EDO53" s="13"/>
      <c r="EDP53" s="13"/>
      <c r="EDQ53" s="13"/>
      <c r="EDR53" s="13"/>
      <c r="EDS53" s="13"/>
      <c r="EDT53" s="13"/>
      <c r="EDU53" s="13"/>
      <c r="EDV53" s="13"/>
      <c r="EDW53" s="13"/>
      <c r="EDX53" s="13"/>
      <c r="EDY53" s="13"/>
      <c r="EDZ53" s="13"/>
      <c r="EEA53" s="13"/>
      <c r="EEB53" s="13"/>
      <c r="EEC53" s="13"/>
      <c r="EED53" s="13"/>
      <c r="EEE53" s="13"/>
      <c r="EEF53" s="13"/>
      <c r="EEG53" s="13"/>
      <c r="EEH53" s="13"/>
      <c r="EEI53" s="13"/>
      <c r="EEJ53" s="13"/>
      <c r="EEK53" s="13"/>
      <c r="EEL53" s="13"/>
      <c r="EEM53" s="13"/>
      <c r="EEN53" s="13"/>
      <c r="EEO53" s="13"/>
      <c r="EEP53" s="13"/>
      <c r="EEQ53" s="13"/>
      <c r="EER53" s="13"/>
      <c r="EES53" s="13"/>
      <c r="EET53" s="13"/>
      <c r="EEU53" s="13"/>
      <c r="EEV53" s="13"/>
      <c r="EEW53" s="13"/>
      <c r="EEX53" s="13"/>
      <c r="EEY53" s="13"/>
      <c r="EEZ53" s="13"/>
      <c r="EFA53" s="13"/>
      <c r="EFB53" s="13"/>
      <c r="EFC53" s="13"/>
      <c r="EFD53" s="13"/>
      <c r="EFE53" s="13"/>
      <c r="EFF53" s="13"/>
      <c r="EFG53" s="13"/>
      <c r="EFH53" s="13"/>
      <c r="EFI53" s="13"/>
      <c r="EFJ53" s="13"/>
      <c r="EFK53" s="13"/>
      <c r="EFL53" s="13"/>
      <c r="EFM53" s="13"/>
      <c r="EFN53" s="13"/>
      <c r="EFO53" s="13"/>
      <c r="EFP53" s="13"/>
      <c r="EFQ53" s="13"/>
      <c r="EFR53" s="13"/>
      <c r="EFS53" s="13"/>
      <c r="EFT53" s="13"/>
      <c r="EFU53" s="13"/>
      <c r="EFV53" s="13"/>
      <c r="EFW53" s="13"/>
      <c r="EFX53" s="13"/>
      <c r="EFY53" s="13"/>
      <c r="EFZ53" s="13"/>
      <c r="EGA53" s="13"/>
      <c r="EGB53" s="13"/>
      <c r="EGC53" s="13"/>
      <c r="EGD53" s="13"/>
      <c r="EGE53" s="13"/>
      <c r="EGF53" s="13"/>
      <c r="EGG53" s="13"/>
      <c r="EGH53" s="13"/>
      <c r="EGI53" s="13"/>
      <c r="EGJ53" s="13"/>
      <c r="EGK53" s="13"/>
      <c r="EGL53" s="13"/>
      <c r="EGM53" s="13"/>
      <c r="EGN53" s="13"/>
      <c r="EGO53" s="13"/>
      <c r="EGP53" s="13"/>
      <c r="EGQ53" s="13"/>
      <c r="EGR53" s="13"/>
      <c r="EGS53" s="13"/>
      <c r="EGT53" s="13"/>
      <c r="EGU53" s="13"/>
      <c r="EGV53" s="13"/>
      <c r="EGW53" s="13"/>
      <c r="EGX53" s="13"/>
      <c r="EGY53" s="13"/>
      <c r="EGZ53" s="13"/>
      <c r="EHA53" s="13"/>
      <c r="EHB53" s="13"/>
      <c r="EHC53" s="13"/>
      <c r="EHD53" s="13"/>
      <c r="EHE53" s="13"/>
      <c r="EHF53" s="13"/>
      <c r="EHG53" s="13"/>
      <c r="EHH53" s="13"/>
      <c r="EHI53" s="13"/>
      <c r="EHJ53" s="13"/>
      <c r="EHK53" s="13"/>
      <c r="EHL53" s="13"/>
      <c r="EHM53" s="13"/>
      <c r="EHN53" s="13"/>
      <c r="EHO53" s="13"/>
      <c r="EHP53" s="13"/>
      <c r="EHQ53" s="13"/>
      <c r="EHR53" s="13"/>
      <c r="EHS53" s="13"/>
      <c r="EHT53" s="13"/>
      <c r="EHU53" s="13"/>
      <c r="EHV53" s="13"/>
      <c r="EHW53" s="13"/>
      <c r="EHX53" s="13"/>
      <c r="EHY53" s="13"/>
      <c r="EHZ53" s="13"/>
      <c r="EIA53" s="13"/>
      <c r="EIB53" s="13"/>
      <c r="EIC53" s="13"/>
      <c r="EID53" s="13"/>
      <c r="EIE53" s="13"/>
      <c r="EIF53" s="13"/>
      <c r="EIG53" s="13"/>
      <c r="EIH53" s="13"/>
      <c r="EII53" s="13"/>
      <c r="EIJ53" s="13"/>
      <c r="EIK53" s="13"/>
      <c r="EIL53" s="13"/>
      <c r="EIM53" s="13"/>
      <c r="EIN53" s="13"/>
      <c r="EIO53" s="13"/>
      <c r="EIP53" s="13"/>
      <c r="EIQ53" s="13"/>
      <c r="EIR53" s="13"/>
      <c r="EIS53" s="13"/>
      <c r="EIT53" s="13"/>
      <c r="EIU53" s="13"/>
      <c r="EIV53" s="13"/>
      <c r="EIW53" s="13"/>
      <c r="EIX53" s="13"/>
      <c r="EIY53" s="13"/>
      <c r="EIZ53" s="13"/>
      <c r="EJA53" s="13"/>
      <c r="EJB53" s="13"/>
      <c r="EJC53" s="13"/>
      <c r="EJD53" s="13"/>
      <c r="EJE53" s="13"/>
      <c r="EJF53" s="13"/>
      <c r="EJG53" s="13"/>
      <c r="EJH53" s="13"/>
      <c r="EJI53" s="13"/>
      <c r="EJJ53" s="13"/>
      <c r="EJK53" s="13"/>
      <c r="EJL53" s="13"/>
      <c r="EJM53" s="13"/>
      <c r="EJN53" s="13"/>
      <c r="EJO53" s="13"/>
      <c r="EJP53" s="13"/>
      <c r="EJQ53" s="13"/>
      <c r="EJR53" s="13"/>
      <c r="EJS53" s="13"/>
      <c r="EJT53" s="13"/>
      <c r="EJU53" s="13"/>
      <c r="EJV53" s="13"/>
      <c r="EJW53" s="13"/>
      <c r="EJX53" s="13"/>
      <c r="EJY53" s="13"/>
      <c r="EJZ53" s="13"/>
      <c r="EKA53" s="13"/>
      <c r="EKB53" s="13"/>
      <c r="EKC53" s="13"/>
      <c r="EKD53" s="13"/>
      <c r="EKE53" s="13"/>
      <c r="EKF53" s="13"/>
      <c r="EKG53" s="13"/>
      <c r="EKH53" s="13"/>
      <c r="EKI53" s="13"/>
      <c r="EKJ53" s="13"/>
      <c r="EKK53" s="13"/>
      <c r="EKL53" s="13"/>
      <c r="EKM53" s="13"/>
      <c r="EKN53" s="13"/>
      <c r="EKO53" s="13"/>
      <c r="EKP53" s="13"/>
      <c r="EKQ53" s="13"/>
      <c r="EKR53" s="13"/>
      <c r="EKS53" s="13"/>
      <c r="EKT53" s="13"/>
      <c r="EKU53" s="13"/>
      <c r="EKV53" s="13"/>
      <c r="EKW53" s="13"/>
      <c r="EKX53" s="13"/>
      <c r="EKY53" s="13"/>
      <c r="EKZ53" s="13"/>
      <c r="ELA53" s="13"/>
      <c r="ELB53" s="13"/>
      <c r="ELC53" s="13"/>
      <c r="ELD53" s="13"/>
      <c r="ELE53" s="13"/>
      <c r="ELF53" s="13"/>
      <c r="ELG53" s="13"/>
      <c r="ELH53" s="13"/>
      <c r="ELI53" s="13"/>
      <c r="ELJ53" s="13"/>
      <c r="ELK53" s="13"/>
      <c r="ELL53" s="13"/>
      <c r="ELM53" s="13"/>
      <c r="ELN53" s="13"/>
      <c r="ELO53" s="13"/>
      <c r="ELP53" s="13"/>
      <c r="ELQ53" s="13"/>
      <c r="ELR53" s="13"/>
      <c r="ELS53" s="13"/>
      <c r="ELT53" s="13"/>
      <c r="ELU53" s="13"/>
      <c r="ELV53" s="13"/>
      <c r="ELW53" s="13"/>
      <c r="ELX53" s="13"/>
      <c r="ELY53" s="13"/>
      <c r="ELZ53" s="13"/>
      <c r="EMA53" s="13"/>
      <c r="EMB53" s="13"/>
      <c r="EMC53" s="13"/>
      <c r="EMD53" s="13"/>
      <c r="EME53" s="13"/>
      <c r="EMF53" s="13"/>
      <c r="EMG53" s="13"/>
      <c r="EMH53" s="13"/>
      <c r="EMI53" s="13"/>
      <c r="EMJ53" s="13"/>
      <c r="EMK53" s="13"/>
      <c r="EML53" s="13"/>
      <c r="EMM53" s="13"/>
      <c r="EMN53" s="13"/>
      <c r="EMO53" s="13"/>
      <c r="EMP53" s="13"/>
      <c r="EMQ53" s="13"/>
      <c r="EMR53" s="13"/>
      <c r="EMS53" s="13"/>
      <c r="EMT53" s="13"/>
      <c r="EMU53" s="13"/>
      <c r="EMV53" s="13"/>
      <c r="EMW53" s="13"/>
      <c r="EMX53" s="13"/>
      <c r="EMY53" s="13"/>
      <c r="EMZ53" s="13"/>
      <c r="ENA53" s="13"/>
      <c r="ENB53" s="13"/>
      <c r="ENC53" s="13"/>
      <c r="END53" s="13"/>
      <c r="ENE53" s="13"/>
      <c r="ENF53" s="13"/>
      <c r="ENG53" s="13"/>
      <c r="ENH53" s="13"/>
      <c r="ENI53" s="13"/>
      <c r="ENJ53" s="13"/>
      <c r="ENK53" s="13"/>
      <c r="ENL53" s="13"/>
      <c r="ENM53" s="13"/>
      <c r="ENN53" s="13"/>
      <c r="ENO53" s="13"/>
      <c r="ENP53" s="13"/>
      <c r="ENQ53" s="13"/>
      <c r="ENR53" s="13"/>
      <c r="ENS53" s="13"/>
      <c r="ENT53" s="13"/>
      <c r="ENU53" s="13"/>
      <c r="ENV53" s="13"/>
      <c r="ENW53" s="13"/>
      <c r="ENX53" s="13"/>
      <c r="ENY53" s="13"/>
      <c r="ENZ53" s="13"/>
      <c r="EOA53" s="13"/>
      <c r="EOB53" s="13"/>
      <c r="EOC53" s="13"/>
      <c r="EOD53" s="13"/>
      <c r="EOE53" s="13"/>
      <c r="EOF53" s="13"/>
      <c r="EOG53" s="13"/>
      <c r="EOH53" s="13"/>
      <c r="EOI53" s="13"/>
      <c r="EOJ53" s="13"/>
      <c r="EOK53" s="13"/>
      <c r="EOL53" s="13"/>
      <c r="EOM53" s="13"/>
      <c r="EON53" s="13"/>
      <c r="EOO53" s="13"/>
      <c r="EOP53" s="13"/>
      <c r="EOQ53" s="13"/>
      <c r="EOR53" s="13"/>
      <c r="EOS53" s="13"/>
      <c r="EOT53" s="13"/>
      <c r="EOU53" s="13"/>
      <c r="EOV53" s="13"/>
      <c r="EOW53" s="13"/>
      <c r="EOX53" s="13"/>
      <c r="EOY53" s="13"/>
      <c r="EOZ53" s="13"/>
      <c r="EPA53" s="13"/>
      <c r="EPB53" s="13"/>
      <c r="EPC53" s="13"/>
      <c r="EPD53" s="13"/>
      <c r="EPE53" s="13"/>
      <c r="EPF53" s="13"/>
      <c r="EPG53" s="13"/>
      <c r="EPH53" s="13"/>
      <c r="EPI53" s="13"/>
      <c r="EPJ53" s="13"/>
      <c r="EPK53" s="13"/>
      <c r="EPL53" s="13"/>
      <c r="EPM53" s="13"/>
      <c r="EPN53" s="13"/>
      <c r="EPO53" s="13"/>
      <c r="EPP53" s="13"/>
      <c r="EPQ53" s="13"/>
      <c r="EPR53" s="13"/>
      <c r="EPS53" s="13"/>
      <c r="EPT53" s="13"/>
      <c r="EPU53" s="13"/>
      <c r="EPV53" s="13"/>
      <c r="EPW53" s="13"/>
      <c r="EPX53" s="13"/>
      <c r="EPY53" s="13"/>
      <c r="EPZ53" s="13"/>
      <c r="EQA53" s="13"/>
      <c r="EQB53" s="13"/>
      <c r="EQC53" s="13"/>
      <c r="EQD53" s="13"/>
      <c r="EQE53" s="13"/>
      <c r="EQF53" s="13"/>
      <c r="EQG53" s="13"/>
      <c r="EQH53" s="13"/>
      <c r="EQI53" s="13"/>
      <c r="EQJ53" s="13"/>
      <c r="EQK53" s="13"/>
      <c r="EQL53" s="13"/>
      <c r="EQM53" s="13"/>
      <c r="EQN53" s="13"/>
      <c r="EQO53" s="13"/>
      <c r="EQP53" s="13"/>
      <c r="EQQ53" s="13"/>
      <c r="EQR53" s="13"/>
      <c r="EQS53" s="13"/>
      <c r="EQT53" s="13"/>
      <c r="EQU53" s="13"/>
      <c r="EQV53" s="13"/>
      <c r="EQW53" s="13"/>
      <c r="EQX53" s="13"/>
      <c r="EQY53" s="13"/>
      <c r="EQZ53" s="13"/>
      <c r="ERA53" s="13"/>
      <c r="ERB53" s="13"/>
      <c r="ERC53" s="13"/>
      <c r="ERD53" s="13"/>
      <c r="ERE53" s="13"/>
      <c r="ERF53" s="13"/>
      <c r="ERG53" s="13"/>
      <c r="ERH53" s="13"/>
      <c r="ERI53" s="13"/>
      <c r="ERJ53" s="13"/>
      <c r="ERK53" s="13"/>
      <c r="ERL53" s="13"/>
      <c r="ERM53" s="13"/>
      <c r="ERN53" s="13"/>
      <c r="ERO53" s="13"/>
      <c r="ERP53" s="13"/>
      <c r="ERQ53" s="13"/>
      <c r="ERR53" s="13"/>
      <c r="ERS53" s="13"/>
      <c r="ERT53" s="13"/>
      <c r="ERU53" s="13"/>
      <c r="ERV53" s="13"/>
      <c r="ERW53" s="13"/>
      <c r="ERX53" s="13"/>
      <c r="ERY53" s="13"/>
      <c r="ERZ53" s="13"/>
      <c r="ESA53" s="13"/>
      <c r="ESB53" s="13"/>
      <c r="ESC53" s="13"/>
      <c r="ESD53" s="13"/>
      <c r="ESE53" s="13"/>
      <c r="ESF53" s="13"/>
      <c r="ESG53" s="13"/>
      <c r="ESH53" s="13"/>
      <c r="ESI53" s="13"/>
      <c r="ESJ53" s="13"/>
      <c r="ESK53" s="13"/>
      <c r="ESL53" s="13"/>
      <c r="ESM53" s="13"/>
      <c r="ESN53" s="13"/>
      <c r="ESO53" s="13"/>
      <c r="ESP53" s="13"/>
      <c r="ESQ53" s="13"/>
      <c r="ESR53" s="13"/>
      <c r="ESS53" s="13"/>
      <c r="EST53" s="13"/>
      <c r="ESU53" s="13"/>
      <c r="ESV53" s="13"/>
      <c r="ESW53" s="13"/>
      <c r="ESX53" s="13"/>
      <c r="ESY53" s="13"/>
      <c r="ESZ53" s="13"/>
      <c r="ETA53" s="13"/>
      <c r="ETB53" s="13"/>
      <c r="ETC53" s="13"/>
      <c r="ETD53" s="13"/>
      <c r="ETE53" s="13"/>
      <c r="ETF53" s="13"/>
      <c r="ETG53" s="13"/>
      <c r="ETH53" s="13"/>
      <c r="ETI53" s="13"/>
      <c r="ETJ53" s="13"/>
      <c r="ETK53" s="13"/>
      <c r="ETL53" s="13"/>
      <c r="ETM53" s="13"/>
      <c r="ETN53" s="13"/>
      <c r="ETO53" s="13"/>
      <c r="ETP53" s="13"/>
      <c r="ETQ53" s="13"/>
      <c r="ETR53" s="13"/>
      <c r="ETS53" s="13"/>
      <c r="ETT53" s="13"/>
      <c r="ETU53" s="13"/>
      <c r="ETV53" s="13"/>
      <c r="ETW53" s="13"/>
      <c r="ETX53" s="13"/>
      <c r="ETY53" s="13"/>
      <c r="ETZ53" s="13"/>
      <c r="EUA53" s="13"/>
      <c r="EUB53" s="13"/>
      <c r="EUC53" s="13"/>
      <c r="EUD53" s="13"/>
      <c r="EUE53" s="13"/>
      <c r="EUF53" s="13"/>
      <c r="EUG53" s="13"/>
      <c r="EUH53" s="13"/>
      <c r="EUI53" s="13"/>
      <c r="EUJ53" s="13"/>
      <c r="EUK53" s="13"/>
      <c r="EUL53" s="13"/>
      <c r="EUM53" s="13"/>
      <c r="EUN53" s="13"/>
      <c r="EUO53" s="13"/>
      <c r="EUP53" s="13"/>
      <c r="EUQ53" s="13"/>
      <c r="EUR53" s="13"/>
      <c r="EUS53" s="13"/>
      <c r="EUT53" s="13"/>
      <c r="EUU53" s="13"/>
      <c r="EUV53" s="13"/>
      <c r="EUW53" s="13"/>
      <c r="EUX53" s="13"/>
      <c r="EUY53" s="13"/>
      <c r="EUZ53" s="13"/>
      <c r="EVA53" s="13"/>
      <c r="EVB53" s="13"/>
      <c r="EVC53" s="13"/>
      <c r="EVD53" s="13"/>
      <c r="EVE53" s="13"/>
      <c r="EVF53" s="13"/>
      <c r="EVG53" s="13"/>
      <c r="EVH53" s="13"/>
      <c r="EVI53" s="13"/>
      <c r="EVJ53" s="13"/>
      <c r="EVK53" s="13"/>
      <c r="EVL53" s="13"/>
      <c r="EVM53" s="13"/>
      <c r="EVN53" s="13"/>
      <c r="EVO53" s="13"/>
      <c r="EVP53" s="13"/>
      <c r="EVQ53" s="13"/>
      <c r="EVR53" s="13"/>
      <c r="EVS53" s="13"/>
      <c r="EVT53" s="13"/>
      <c r="EVU53" s="13"/>
      <c r="EVV53" s="13"/>
      <c r="EVW53" s="13"/>
      <c r="EVX53" s="13"/>
      <c r="EVY53" s="13"/>
      <c r="EVZ53" s="13"/>
      <c r="EWA53" s="13"/>
      <c r="EWB53" s="13"/>
      <c r="EWC53" s="13"/>
      <c r="EWD53" s="13"/>
      <c r="EWE53" s="13"/>
      <c r="EWF53" s="13"/>
      <c r="EWG53" s="13"/>
      <c r="EWH53" s="13"/>
      <c r="EWI53" s="13"/>
      <c r="EWJ53" s="13"/>
      <c r="EWK53" s="13"/>
      <c r="EWL53" s="13"/>
      <c r="EWM53" s="13"/>
      <c r="EWN53" s="13"/>
      <c r="EWO53" s="13"/>
      <c r="EWP53" s="13"/>
      <c r="EWQ53" s="13"/>
      <c r="EWR53" s="13"/>
      <c r="EWS53" s="13"/>
      <c r="EWT53" s="13"/>
      <c r="EWU53" s="13"/>
      <c r="EWV53" s="13"/>
      <c r="EWW53" s="13"/>
      <c r="EWX53" s="13"/>
      <c r="EWY53" s="13"/>
      <c r="EWZ53" s="13"/>
      <c r="EXA53" s="13"/>
      <c r="EXB53" s="13"/>
      <c r="EXC53" s="13"/>
      <c r="EXD53" s="13"/>
      <c r="EXE53" s="13"/>
      <c r="EXF53" s="13"/>
      <c r="EXG53" s="13"/>
      <c r="EXH53" s="13"/>
      <c r="EXI53" s="13"/>
      <c r="EXJ53" s="13"/>
      <c r="EXK53" s="13"/>
      <c r="EXL53" s="13"/>
      <c r="EXM53" s="13"/>
      <c r="EXN53" s="13"/>
      <c r="EXO53" s="13"/>
      <c r="EXP53" s="13"/>
      <c r="EXQ53" s="13"/>
      <c r="EXR53" s="13"/>
      <c r="EXS53" s="13"/>
      <c r="EXT53" s="13"/>
      <c r="EXU53" s="13"/>
      <c r="EXV53" s="13"/>
      <c r="EXW53" s="13"/>
      <c r="EXX53" s="13"/>
      <c r="EXY53" s="13"/>
      <c r="EXZ53" s="13"/>
      <c r="EYA53" s="13"/>
      <c r="EYB53" s="13"/>
      <c r="EYC53" s="13"/>
      <c r="EYD53" s="13"/>
      <c r="EYE53" s="13"/>
      <c r="EYF53" s="13"/>
      <c r="EYG53" s="13"/>
      <c r="EYH53" s="13"/>
      <c r="EYI53" s="13"/>
      <c r="EYJ53" s="13"/>
      <c r="EYK53" s="13"/>
      <c r="EYL53" s="13"/>
      <c r="EYM53" s="13"/>
      <c r="EYN53" s="13"/>
      <c r="EYO53" s="13"/>
      <c r="EYP53" s="13"/>
      <c r="EYQ53" s="13"/>
      <c r="EYR53" s="13"/>
      <c r="EYS53" s="13"/>
      <c r="EYT53" s="13"/>
      <c r="EYU53" s="13"/>
      <c r="EYV53" s="13"/>
      <c r="EYW53" s="13"/>
      <c r="EYX53" s="13"/>
      <c r="EYY53" s="13"/>
      <c r="EYZ53" s="13"/>
      <c r="EZA53" s="13"/>
      <c r="EZB53" s="13"/>
      <c r="EZC53" s="13"/>
      <c r="EZD53" s="13"/>
      <c r="EZE53" s="13"/>
      <c r="EZF53" s="13"/>
      <c r="EZG53" s="13"/>
      <c r="EZH53" s="13"/>
      <c r="EZI53" s="13"/>
      <c r="EZJ53" s="13"/>
      <c r="EZK53" s="13"/>
      <c r="EZL53" s="13"/>
      <c r="EZM53" s="13"/>
      <c r="EZN53" s="13"/>
      <c r="EZO53" s="13"/>
      <c r="EZP53" s="13"/>
      <c r="EZQ53" s="13"/>
      <c r="EZR53" s="13"/>
      <c r="EZS53" s="13"/>
      <c r="EZT53" s="13"/>
      <c r="EZU53" s="13"/>
      <c r="EZV53" s="13"/>
      <c r="EZW53" s="13"/>
      <c r="EZX53" s="13"/>
      <c r="EZY53" s="13"/>
      <c r="EZZ53" s="13"/>
      <c r="FAA53" s="13"/>
      <c r="FAB53" s="13"/>
      <c r="FAC53" s="13"/>
      <c r="FAD53" s="13"/>
      <c r="FAE53" s="13"/>
      <c r="FAF53" s="13"/>
      <c r="FAG53" s="13"/>
      <c r="FAH53" s="13"/>
      <c r="FAI53" s="13"/>
      <c r="FAJ53" s="13"/>
      <c r="FAK53" s="13"/>
      <c r="FAL53" s="13"/>
      <c r="FAM53" s="13"/>
      <c r="FAN53" s="13"/>
      <c r="FAO53" s="13"/>
      <c r="FAP53" s="13"/>
      <c r="FAQ53" s="13"/>
      <c r="FAR53" s="13"/>
      <c r="FAS53" s="13"/>
      <c r="FAT53" s="13"/>
      <c r="FAU53" s="13"/>
      <c r="FAV53" s="13"/>
      <c r="FAW53" s="13"/>
      <c r="FAX53" s="13"/>
      <c r="FAY53" s="13"/>
      <c r="FAZ53" s="13"/>
      <c r="FBA53" s="13"/>
      <c r="FBB53" s="13"/>
      <c r="FBC53" s="13"/>
      <c r="FBD53" s="13"/>
      <c r="FBE53" s="13"/>
      <c r="FBF53" s="13"/>
      <c r="FBG53" s="13"/>
      <c r="FBH53" s="13"/>
      <c r="FBI53" s="13"/>
      <c r="FBJ53" s="13"/>
      <c r="FBK53" s="13"/>
      <c r="FBL53" s="13"/>
      <c r="FBM53" s="13"/>
      <c r="FBN53" s="13"/>
      <c r="FBO53" s="13"/>
      <c r="FBP53" s="13"/>
      <c r="FBQ53" s="13"/>
      <c r="FBR53" s="13"/>
      <c r="FBS53" s="13"/>
      <c r="FBT53" s="13"/>
      <c r="FBU53" s="13"/>
      <c r="FBV53" s="13"/>
      <c r="FBW53" s="13"/>
      <c r="FBX53" s="13"/>
      <c r="FBY53" s="13"/>
      <c r="FBZ53" s="13"/>
      <c r="FCA53" s="13"/>
      <c r="FCB53" s="13"/>
      <c r="FCC53" s="13"/>
      <c r="FCD53" s="13"/>
      <c r="FCE53" s="13"/>
      <c r="FCF53" s="13"/>
      <c r="FCG53" s="13"/>
      <c r="FCH53" s="13"/>
      <c r="FCI53" s="13"/>
      <c r="FCJ53" s="13"/>
      <c r="FCK53" s="13"/>
      <c r="FCL53" s="13"/>
      <c r="FCM53" s="13"/>
      <c r="FCN53" s="13"/>
      <c r="FCO53" s="13"/>
      <c r="FCP53" s="13"/>
      <c r="FCQ53" s="13"/>
      <c r="FCR53" s="13"/>
      <c r="FCS53" s="13"/>
      <c r="FCT53" s="13"/>
      <c r="FCU53" s="13"/>
      <c r="FCV53" s="13"/>
      <c r="FCW53" s="13"/>
      <c r="FCX53" s="13"/>
      <c r="FCY53" s="13"/>
      <c r="FCZ53" s="13"/>
      <c r="FDA53" s="13"/>
      <c r="FDB53" s="13"/>
      <c r="FDC53" s="13"/>
      <c r="FDD53" s="13"/>
      <c r="FDE53" s="13"/>
      <c r="FDF53" s="13"/>
      <c r="FDG53" s="13"/>
      <c r="FDH53" s="13"/>
      <c r="FDI53" s="13"/>
      <c r="FDJ53" s="13"/>
      <c r="FDK53" s="13"/>
      <c r="FDL53" s="13"/>
      <c r="FDM53" s="13"/>
      <c r="FDN53" s="13"/>
      <c r="FDO53" s="13"/>
      <c r="FDP53" s="13"/>
      <c r="FDQ53" s="13"/>
      <c r="FDR53" s="13"/>
      <c r="FDS53" s="13"/>
      <c r="FDT53" s="13"/>
      <c r="FDU53" s="13"/>
      <c r="FDV53" s="13"/>
      <c r="FDW53" s="13"/>
      <c r="FDX53" s="13"/>
      <c r="FDY53" s="13"/>
      <c r="FDZ53" s="13"/>
      <c r="FEA53" s="13"/>
      <c r="FEB53" s="13"/>
      <c r="FEC53" s="13"/>
      <c r="FED53" s="13"/>
      <c r="FEE53" s="13"/>
      <c r="FEF53" s="13"/>
      <c r="FEG53" s="13"/>
      <c r="FEH53" s="13"/>
      <c r="FEI53" s="13"/>
      <c r="FEJ53" s="13"/>
      <c r="FEK53" s="13"/>
      <c r="FEL53" s="13"/>
      <c r="FEM53" s="13"/>
      <c r="FEN53" s="13"/>
      <c r="FEO53" s="13"/>
      <c r="FEP53" s="13"/>
      <c r="FEQ53" s="13"/>
      <c r="FER53" s="13"/>
      <c r="FES53" s="13"/>
      <c r="FET53" s="13"/>
      <c r="FEU53" s="13"/>
      <c r="FEV53" s="13"/>
      <c r="FEW53" s="13"/>
      <c r="FEX53" s="13"/>
      <c r="FEY53" s="13"/>
      <c r="FEZ53" s="13"/>
      <c r="FFA53" s="13"/>
      <c r="FFB53" s="13"/>
      <c r="FFC53" s="13"/>
      <c r="FFD53" s="13"/>
      <c r="FFE53" s="13"/>
      <c r="FFF53" s="13"/>
      <c r="FFG53" s="13"/>
      <c r="FFH53" s="13"/>
      <c r="FFI53" s="13"/>
      <c r="FFJ53" s="13"/>
      <c r="FFK53" s="13"/>
      <c r="FFL53" s="13"/>
      <c r="FFM53" s="13"/>
      <c r="FFN53" s="13"/>
      <c r="FFO53" s="13"/>
      <c r="FFP53" s="13"/>
      <c r="FFQ53" s="13"/>
      <c r="FFR53" s="13"/>
      <c r="FFS53" s="13"/>
      <c r="FFT53" s="13"/>
      <c r="FFU53" s="13"/>
      <c r="FFV53" s="13"/>
      <c r="FFW53" s="13"/>
      <c r="FFX53" s="13"/>
      <c r="FFY53" s="13"/>
      <c r="FFZ53" s="13"/>
      <c r="FGA53" s="13"/>
      <c r="FGB53" s="13"/>
      <c r="FGC53" s="13"/>
      <c r="FGD53" s="13"/>
      <c r="FGE53" s="13"/>
      <c r="FGF53" s="13"/>
      <c r="FGG53" s="13"/>
      <c r="FGH53" s="13"/>
      <c r="FGI53" s="13"/>
      <c r="FGJ53" s="13"/>
      <c r="FGK53" s="13"/>
      <c r="FGL53" s="13"/>
      <c r="FGM53" s="13"/>
      <c r="FGN53" s="13"/>
      <c r="FGO53" s="13"/>
      <c r="FGP53" s="13"/>
      <c r="FGQ53" s="13"/>
      <c r="FGR53" s="13"/>
      <c r="FGS53" s="13"/>
      <c r="FGT53" s="13"/>
      <c r="FGU53" s="13"/>
      <c r="FGV53" s="13"/>
      <c r="FGW53" s="13"/>
      <c r="FGX53" s="13"/>
      <c r="FGY53" s="13"/>
      <c r="FGZ53" s="13"/>
      <c r="FHA53" s="13"/>
      <c r="FHB53" s="13"/>
      <c r="FHC53" s="13"/>
      <c r="FHD53" s="13"/>
      <c r="FHE53" s="13"/>
      <c r="FHF53" s="13"/>
      <c r="FHG53" s="13"/>
      <c r="FHH53" s="13"/>
      <c r="FHI53" s="13"/>
      <c r="FHJ53" s="13"/>
      <c r="FHK53" s="13"/>
      <c r="FHL53" s="13"/>
      <c r="FHM53" s="13"/>
      <c r="FHN53" s="13"/>
      <c r="FHO53" s="13"/>
      <c r="FHP53" s="13"/>
      <c r="FHQ53" s="13"/>
      <c r="FHR53" s="13"/>
      <c r="FHS53" s="13"/>
      <c r="FHT53" s="13"/>
      <c r="FHU53" s="13"/>
      <c r="FHV53" s="13"/>
      <c r="FHW53" s="13"/>
      <c r="FHX53" s="13"/>
      <c r="FHY53" s="13"/>
      <c r="FHZ53" s="13"/>
      <c r="FIA53" s="13"/>
      <c r="FIB53" s="13"/>
      <c r="FIC53" s="13"/>
      <c r="FID53" s="13"/>
      <c r="FIE53" s="13"/>
      <c r="FIF53" s="13"/>
      <c r="FIG53" s="13"/>
      <c r="FIH53" s="13"/>
      <c r="FII53" s="13"/>
      <c r="FIJ53" s="13"/>
      <c r="FIK53" s="13"/>
      <c r="FIL53" s="13"/>
      <c r="FIM53" s="13"/>
      <c r="FIN53" s="13"/>
      <c r="FIO53" s="13"/>
      <c r="FIP53" s="13"/>
      <c r="FIQ53" s="13"/>
      <c r="FIR53" s="13"/>
      <c r="FIS53" s="13"/>
      <c r="FIT53" s="13"/>
      <c r="FIU53" s="13"/>
      <c r="FIV53" s="13"/>
      <c r="FIW53" s="13"/>
      <c r="FIX53" s="13"/>
      <c r="FIY53" s="13"/>
      <c r="FIZ53" s="13"/>
      <c r="FJA53" s="13"/>
      <c r="FJB53" s="13"/>
      <c r="FJC53" s="13"/>
      <c r="FJD53" s="13"/>
      <c r="FJE53" s="13"/>
      <c r="FJF53" s="13"/>
      <c r="FJG53" s="13"/>
      <c r="FJH53" s="13"/>
      <c r="FJI53" s="13"/>
      <c r="FJJ53" s="13"/>
      <c r="FJK53" s="13"/>
      <c r="FJL53" s="13"/>
      <c r="FJM53" s="13"/>
      <c r="FJN53" s="13"/>
      <c r="FJO53" s="13"/>
      <c r="FJP53" s="13"/>
      <c r="FJQ53" s="13"/>
      <c r="FJR53" s="13"/>
      <c r="FJS53" s="13"/>
      <c r="FJT53" s="13"/>
      <c r="FJU53" s="13"/>
      <c r="FJV53" s="13"/>
      <c r="FJW53" s="13"/>
      <c r="FJX53" s="13"/>
      <c r="FJY53" s="13"/>
      <c r="FJZ53" s="13"/>
      <c r="FKA53" s="13"/>
      <c r="FKB53" s="13"/>
      <c r="FKC53" s="13"/>
      <c r="FKD53" s="13"/>
      <c r="FKE53" s="13"/>
      <c r="FKF53" s="13"/>
      <c r="FKG53" s="13"/>
      <c r="FKH53" s="13"/>
      <c r="FKI53" s="13"/>
      <c r="FKJ53" s="13"/>
      <c r="FKK53" s="13"/>
      <c r="FKL53" s="13"/>
      <c r="FKM53" s="13"/>
      <c r="FKN53" s="13"/>
      <c r="FKO53" s="13"/>
      <c r="FKP53" s="13"/>
      <c r="FKQ53" s="13"/>
      <c r="FKR53" s="13"/>
      <c r="FKS53" s="13"/>
      <c r="FKT53" s="13"/>
      <c r="FKU53" s="13"/>
      <c r="FKV53" s="13"/>
      <c r="FKW53" s="13"/>
      <c r="FKX53" s="13"/>
      <c r="FKY53" s="13"/>
      <c r="FKZ53" s="13"/>
      <c r="FLA53" s="13"/>
      <c r="FLB53" s="13"/>
      <c r="FLC53" s="13"/>
      <c r="FLD53" s="13"/>
      <c r="FLE53" s="13"/>
      <c r="FLF53" s="13"/>
      <c r="FLG53" s="13"/>
      <c r="FLH53" s="13"/>
      <c r="FLI53" s="13"/>
      <c r="FLJ53" s="13"/>
      <c r="FLK53" s="13"/>
      <c r="FLL53" s="13"/>
      <c r="FLM53" s="13"/>
      <c r="FLN53" s="13"/>
      <c r="FLO53" s="13"/>
      <c r="FLP53" s="13"/>
      <c r="FLQ53" s="13"/>
      <c r="FLR53" s="13"/>
      <c r="FLS53" s="13"/>
      <c r="FLT53" s="13"/>
      <c r="FLU53" s="13"/>
      <c r="FLV53" s="13"/>
      <c r="FLW53" s="13"/>
      <c r="FLX53" s="13"/>
      <c r="FLY53" s="13"/>
      <c r="FLZ53" s="13"/>
      <c r="FMA53" s="13"/>
      <c r="FMB53" s="13"/>
      <c r="FMC53" s="13"/>
      <c r="FMD53" s="13"/>
      <c r="FME53" s="13"/>
      <c r="FMF53" s="13"/>
      <c r="FMG53" s="13"/>
      <c r="FMH53" s="13"/>
      <c r="FMI53" s="13"/>
      <c r="FMJ53" s="13"/>
      <c r="FMK53" s="13"/>
      <c r="FML53" s="13"/>
      <c r="FMM53" s="13"/>
      <c r="FMN53" s="13"/>
      <c r="FMO53" s="13"/>
      <c r="FMP53" s="13"/>
      <c r="FMQ53" s="13"/>
      <c r="FMR53" s="13"/>
      <c r="FMS53" s="13"/>
      <c r="FMT53" s="13"/>
      <c r="FMU53" s="13"/>
      <c r="FMV53" s="13"/>
      <c r="FMW53" s="13"/>
      <c r="FMX53" s="13"/>
      <c r="FMY53" s="13"/>
      <c r="FMZ53" s="13"/>
      <c r="FNA53" s="13"/>
      <c r="FNB53" s="13"/>
      <c r="FNC53" s="13"/>
      <c r="FND53" s="13"/>
      <c r="FNE53" s="13"/>
      <c r="FNF53" s="13"/>
      <c r="FNG53" s="13"/>
      <c r="FNH53" s="13"/>
      <c r="FNI53" s="13"/>
      <c r="FNJ53" s="13"/>
      <c r="FNK53" s="13"/>
      <c r="FNL53" s="13"/>
      <c r="FNM53" s="13"/>
      <c r="FNN53" s="13"/>
      <c r="FNO53" s="13"/>
      <c r="FNP53" s="13"/>
      <c r="FNQ53" s="13"/>
      <c r="FNR53" s="13"/>
      <c r="FNS53" s="13"/>
      <c r="FNT53" s="13"/>
      <c r="FNU53" s="13"/>
      <c r="FNV53" s="13"/>
      <c r="FNW53" s="13"/>
      <c r="FNX53" s="13"/>
      <c r="FNY53" s="13"/>
      <c r="FNZ53" s="13"/>
      <c r="FOA53" s="13"/>
      <c r="FOB53" s="13"/>
      <c r="FOC53" s="13"/>
      <c r="FOD53" s="13"/>
      <c r="FOE53" s="13"/>
      <c r="FOF53" s="13"/>
      <c r="FOG53" s="13"/>
      <c r="FOH53" s="13"/>
      <c r="FOI53" s="13"/>
      <c r="FOJ53" s="13"/>
      <c r="FOK53" s="13"/>
      <c r="FOL53" s="13"/>
      <c r="FOM53" s="13"/>
      <c r="FON53" s="13"/>
      <c r="FOO53" s="13"/>
      <c r="FOP53" s="13"/>
      <c r="FOQ53" s="13"/>
      <c r="FOR53" s="13"/>
      <c r="FOS53" s="13"/>
      <c r="FOT53" s="13"/>
      <c r="FOU53" s="13"/>
      <c r="FOV53" s="13"/>
      <c r="FOW53" s="13"/>
      <c r="FOX53" s="13"/>
      <c r="FOY53" s="13"/>
      <c r="FOZ53" s="13"/>
      <c r="FPA53" s="13"/>
      <c r="FPB53" s="13"/>
      <c r="FPC53" s="13"/>
      <c r="FPD53" s="13"/>
      <c r="FPE53" s="13"/>
      <c r="FPF53" s="13"/>
      <c r="FPG53" s="13"/>
      <c r="FPH53" s="13"/>
      <c r="FPI53" s="13"/>
      <c r="FPJ53" s="13"/>
      <c r="FPK53" s="13"/>
      <c r="FPL53" s="13"/>
      <c r="FPM53" s="13"/>
      <c r="FPN53" s="13"/>
      <c r="FPO53" s="13"/>
      <c r="FPP53" s="13"/>
      <c r="FPQ53" s="13"/>
      <c r="FPR53" s="13"/>
      <c r="FPS53" s="13"/>
      <c r="FPT53" s="13"/>
      <c r="FPU53" s="13"/>
      <c r="FPV53" s="13"/>
      <c r="FPW53" s="13"/>
      <c r="FPX53" s="13"/>
      <c r="FPY53" s="13"/>
      <c r="FPZ53" s="13"/>
      <c r="FQA53" s="13"/>
      <c r="FQB53" s="13"/>
      <c r="FQC53" s="13"/>
      <c r="FQD53" s="13"/>
      <c r="FQE53" s="13"/>
      <c r="FQF53" s="13"/>
      <c r="FQG53" s="13"/>
      <c r="FQH53" s="13"/>
      <c r="FQI53" s="13"/>
      <c r="FQJ53" s="13"/>
      <c r="FQK53" s="13"/>
      <c r="FQL53" s="13"/>
      <c r="FQM53" s="13"/>
      <c r="FQN53" s="13"/>
      <c r="FQO53" s="13"/>
      <c r="FQP53" s="13"/>
      <c r="FQQ53" s="13"/>
      <c r="FQR53" s="13"/>
      <c r="FQS53" s="13"/>
      <c r="FQT53" s="13"/>
      <c r="FQU53" s="13"/>
      <c r="FQV53" s="13"/>
      <c r="FQW53" s="13"/>
      <c r="FQX53" s="13"/>
      <c r="FQY53" s="13"/>
      <c r="FQZ53" s="13"/>
      <c r="FRA53" s="13"/>
      <c r="FRB53" s="13"/>
      <c r="FRC53" s="13"/>
      <c r="FRD53" s="13"/>
      <c r="FRE53" s="13"/>
      <c r="FRF53" s="13"/>
      <c r="FRG53" s="13"/>
      <c r="FRH53" s="13"/>
      <c r="FRI53" s="13"/>
      <c r="FRJ53" s="13"/>
      <c r="FRK53" s="13"/>
      <c r="FRL53" s="13"/>
      <c r="FRM53" s="13"/>
      <c r="FRN53" s="13"/>
      <c r="FRO53" s="13"/>
      <c r="FRP53" s="13"/>
      <c r="FRQ53" s="13"/>
      <c r="FRR53" s="13"/>
      <c r="FRS53" s="13"/>
      <c r="FRT53" s="13"/>
      <c r="FRU53" s="13"/>
      <c r="FRV53" s="13"/>
      <c r="FRW53" s="13"/>
      <c r="FRX53" s="13"/>
      <c r="FRY53" s="13"/>
      <c r="FRZ53" s="13"/>
      <c r="FSA53" s="13"/>
      <c r="FSB53" s="13"/>
      <c r="FSC53" s="13"/>
      <c r="FSD53" s="13"/>
      <c r="FSE53" s="13"/>
      <c r="FSF53" s="13"/>
      <c r="FSG53" s="13"/>
      <c r="FSH53" s="13"/>
      <c r="FSI53" s="13"/>
      <c r="FSJ53" s="13"/>
      <c r="FSK53" s="13"/>
      <c r="FSL53" s="13"/>
      <c r="FSM53" s="13"/>
      <c r="FSN53" s="13"/>
      <c r="FSO53" s="13"/>
      <c r="FSP53" s="13"/>
      <c r="FSQ53" s="13"/>
      <c r="FSR53" s="13"/>
      <c r="FSS53" s="13"/>
      <c r="FST53" s="13"/>
      <c r="FSU53" s="13"/>
      <c r="FSV53" s="13"/>
      <c r="FSW53" s="13"/>
      <c r="FSX53" s="13"/>
      <c r="FSY53" s="13"/>
      <c r="FSZ53" s="13"/>
      <c r="FTA53" s="13"/>
      <c r="FTB53" s="13"/>
      <c r="FTC53" s="13"/>
      <c r="FTD53" s="13"/>
      <c r="FTE53" s="13"/>
      <c r="FTF53" s="13"/>
      <c r="FTG53" s="13"/>
      <c r="FTH53" s="13"/>
      <c r="FTI53" s="13"/>
      <c r="FTJ53" s="13"/>
      <c r="FTK53" s="13"/>
      <c r="FTL53" s="13"/>
      <c r="FTM53" s="13"/>
      <c r="FTN53" s="13"/>
      <c r="FTO53" s="13"/>
      <c r="FTP53" s="13"/>
      <c r="FTQ53" s="13"/>
      <c r="FTR53" s="13"/>
      <c r="FTS53" s="13"/>
      <c r="FTT53" s="13"/>
      <c r="FTU53" s="13"/>
      <c r="FTV53" s="13"/>
      <c r="FTW53" s="13"/>
      <c r="FTX53" s="13"/>
      <c r="FTY53" s="13"/>
      <c r="FTZ53" s="13"/>
      <c r="FUA53" s="13"/>
      <c r="FUB53" s="13"/>
      <c r="FUC53" s="13"/>
      <c r="FUD53" s="13"/>
      <c r="FUE53" s="13"/>
      <c r="FUF53" s="13"/>
      <c r="FUG53" s="13"/>
      <c r="FUH53" s="13"/>
      <c r="FUI53" s="13"/>
      <c r="FUJ53" s="13"/>
      <c r="FUK53" s="13"/>
      <c r="FUL53" s="13"/>
      <c r="FUM53" s="13"/>
      <c r="FUN53" s="13"/>
      <c r="FUO53" s="13"/>
      <c r="FUP53" s="13"/>
      <c r="FUQ53" s="13"/>
      <c r="FUR53" s="13"/>
      <c r="FUS53" s="13"/>
      <c r="FUT53" s="13"/>
      <c r="FUU53" s="13"/>
      <c r="FUV53" s="13"/>
      <c r="FUW53" s="13"/>
      <c r="FUX53" s="13"/>
      <c r="FUY53" s="13"/>
      <c r="FUZ53" s="13"/>
      <c r="FVA53" s="13"/>
      <c r="FVB53" s="13"/>
      <c r="FVC53" s="13"/>
      <c r="FVD53" s="13"/>
      <c r="FVE53" s="13"/>
      <c r="FVF53" s="13"/>
      <c r="FVG53" s="13"/>
      <c r="FVH53" s="13"/>
      <c r="FVI53" s="13"/>
      <c r="FVJ53" s="13"/>
      <c r="FVK53" s="13"/>
      <c r="FVL53" s="13"/>
      <c r="FVM53" s="13"/>
      <c r="FVN53" s="13"/>
      <c r="FVO53" s="13"/>
      <c r="FVP53" s="13"/>
      <c r="FVQ53" s="13"/>
      <c r="FVR53" s="13"/>
      <c r="FVS53" s="13"/>
      <c r="FVT53" s="13"/>
      <c r="FVU53" s="13"/>
      <c r="FVV53" s="13"/>
      <c r="FVW53" s="13"/>
      <c r="FVX53" s="13"/>
      <c r="FVY53" s="13"/>
      <c r="FVZ53" s="13"/>
      <c r="FWA53" s="13"/>
      <c r="FWB53" s="13"/>
      <c r="FWC53" s="13"/>
      <c r="FWD53" s="13"/>
      <c r="FWE53" s="13"/>
      <c r="FWF53" s="13"/>
      <c r="FWG53" s="13"/>
      <c r="FWH53" s="13"/>
      <c r="FWI53" s="13"/>
      <c r="FWJ53" s="13"/>
      <c r="FWK53" s="13"/>
      <c r="FWL53" s="13"/>
      <c r="FWM53" s="13"/>
      <c r="FWN53" s="13"/>
      <c r="FWO53" s="13"/>
      <c r="FWP53" s="13"/>
      <c r="FWQ53" s="13"/>
      <c r="FWR53" s="13"/>
      <c r="FWS53" s="13"/>
      <c r="FWT53" s="13"/>
      <c r="FWU53" s="13"/>
      <c r="FWV53" s="13"/>
      <c r="FWW53" s="13"/>
      <c r="FWX53" s="13"/>
      <c r="FWY53" s="13"/>
      <c r="FWZ53" s="13"/>
      <c r="FXA53" s="13"/>
      <c r="FXB53" s="13"/>
      <c r="FXC53" s="13"/>
      <c r="FXD53" s="13"/>
      <c r="FXE53" s="13"/>
      <c r="FXF53" s="13"/>
      <c r="FXG53" s="13"/>
      <c r="FXH53" s="13"/>
      <c r="FXI53" s="13"/>
      <c r="FXJ53" s="13"/>
      <c r="FXK53" s="13"/>
      <c r="FXL53" s="13"/>
      <c r="FXM53" s="13"/>
      <c r="FXN53" s="13"/>
      <c r="FXO53" s="13"/>
      <c r="FXP53" s="13"/>
      <c r="FXQ53" s="13"/>
      <c r="FXR53" s="13"/>
      <c r="FXS53" s="13"/>
      <c r="FXT53" s="13"/>
      <c r="FXU53" s="13"/>
      <c r="FXV53" s="13"/>
      <c r="FXW53" s="13"/>
      <c r="FXX53" s="13"/>
      <c r="FXY53" s="13"/>
      <c r="FXZ53" s="13"/>
      <c r="FYA53" s="13"/>
      <c r="FYB53" s="13"/>
      <c r="FYC53" s="13"/>
      <c r="FYD53" s="13"/>
      <c r="FYE53" s="13"/>
      <c r="FYF53" s="13"/>
      <c r="FYG53" s="13"/>
      <c r="FYH53" s="13"/>
      <c r="FYI53" s="13"/>
      <c r="FYJ53" s="13"/>
      <c r="FYK53" s="13"/>
      <c r="FYL53" s="13"/>
      <c r="FYM53" s="13"/>
      <c r="FYN53" s="13"/>
      <c r="FYO53" s="13"/>
      <c r="FYP53" s="13"/>
      <c r="FYQ53" s="13"/>
      <c r="FYR53" s="13"/>
      <c r="FYS53" s="13"/>
      <c r="FYT53" s="13"/>
      <c r="FYU53" s="13"/>
      <c r="FYV53" s="13"/>
      <c r="FYW53" s="13"/>
      <c r="FYX53" s="13"/>
      <c r="FYY53" s="13"/>
      <c r="FYZ53" s="13"/>
      <c r="FZA53" s="13"/>
      <c r="FZB53" s="13"/>
      <c r="FZC53" s="13"/>
      <c r="FZD53" s="13"/>
      <c r="FZE53" s="13"/>
      <c r="FZF53" s="13"/>
      <c r="FZG53" s="13"/>
      <c r="FZH53" s="13"/>
      <c r="FZI53" s="13"/>
      <c r="FZJ53" s="13"/>
      <c r="FZK53" s="13"/>
      <c r="FZL53" s="13"/>
      <c r="FZM53" s="13"/>
      <c r="FZN53" s="13"/>
      <c r="FZO53" s="13"/>
      <c r="FZP53" s="13"/>
      <c r="FZQ53" s="13"/>
      <c r="FZR53" s="13"/>
      <c r="FZS53" s="13"/>
      <c r="FZT53" s="13"/>
      <c r="FZU53" s="13"/>
      <c r="FZV53" s="13"/>
      <c r="FZW53" s="13"/>
      <c r="FZX53" s="13"/>
      <c r="FZY53" s="13"/>
      <c r="FZZ53" s="13"/>
      <c r="GAA53" s="13"/>
      <c r="GAB53" s="13"/>
      <c r="GAC53" s="13"/>
      <c r="GAD53" s="13"/>
      <c r="GAE53" s="13"/>
      <c r="GAF53" s="13"/>
      <c r="GAG53" s="13"/>
      <c r="GAH53" s="13"/>
      <c r="GAI53" s="13"/>
      <c r="GAJ53" s="13"/>
      <c r="GAK53" s="13"/>
      <c r="GAL53" s="13"/>
      <c r="GAM53" s="13"/>
      <c r="GAN53" s="13"/>
      <c r="GAO53" s="13"/>
      <c r="GAP53" s="13"/>
      <c r="GAQ53" s="13"/>
      <c r="GAR53" s="13"/>
      <c r="GAS53" s="13"/>
      <c r="GAT53" s="13"/>
      <c r="GAU53" s="13"/>
      <c r="GAV53" s="13"/>
      <c r="GAW53" s="13"/>
      <c r="GAX53" s="13"/>
      <c r="GAY53" s="13"/>
      <c r="GAZ53" s="13"/>
      <c r="GBA53" s="13"/>
      <c r="GBB53" s="13"/>
      <c r="GBC53" s="13"/>
      <c r="GBD53" s="13"/>
      <c r="GBE53" s="13"/>
      <c r="GBF53" s="13"/>
      <c r="GBG53" s="13"/>
      <c r="GBH53" s="13"/>
      <c r="GBI53" s="13"/>
      <c r="GBJ53" s="13"/>
      <c r="GBK53" s="13"/>
      <c r="GBL53" s="13"/>
      <c r="GBM53" s="13"/>
      <c r="GBN53" s="13"/>
      <c r="GBO53" s="13"/>
      <c r="GBP53" s="13"/>
      <c r="GBQ53" s="13"/>
      <c r="GBR53" s="13"/>
      <c r="GBS53" s="13"/>
      <c r="GBT53" s="13"/>
      <c r="GBU53" s="13"/>
      <c r="GBV53" s="13"/>
      <c r="GBW53" s="13"/>
      <c r="GBX53" s="13"/>
      <c r="GBY53" s="13"/>
      <c r="GBZ53" s="13"/>
      <c r="GCA53" s="13"/>
      <c r="GCB53" s="13"/>
      <c r="GCC53" s="13"/>
      <c r="GCD53" s="13"/>
      <c r="GCE53" s="13"/>
      <c r="GCF53" s="13"/>
      <c r="GCG53" s="13"/>
      <c r="GCH53" s="13"/>
      <c r="GCI53" s="13"/>
      <c r="GCJ53" s="13"/>
      <c r="GCK53" s="13"/>
      <c r="GCL53" s="13"/>
      <c r="GCM53" s="13"/>
      <c r="GCN53" s="13"/>
      <c r="GCO53" s="13"/>
      <c r="GCP53" s="13"/>
      <c r="GCQ53" s="13"/>
      <c r="GCR53" s="13"/>
      <c r="GCS53" s="13"/>
      <c r="GCT53" s="13"/>
      <c r="GCU53" s="13"/>
      <c r="GCV53" s="13"/>
      <c r="GCW53" s="13"/>
      <c r="GCX53" s="13"/>
      <c r="GCY53" s="13"/>
      <c r="GCZ53" s="13"/>
      <c r="GDA53" s="13"/>
      <c r="GDB53" s="13"/>
      <c r="GDC53" s="13"/>
      <c r="GDD53" s="13"/>
      <c r="GDE53" s="13"/>
      <c r="GDF53" s="13"/>
      <c r="GDG53" s="13"/>
      <c r="GDH53" s="13"/>
      <c r="GDI53" s="13"/>
      <c r="GDJ53" s="13"/>
      <c r="GDK53" s="13"/>
      <c r="GDL53" s="13"/>
      <c r="GDM53" s="13"/>
      <c r="GDN53" s="13"/>
      <c r="GDO53" s="13"/>
      <c r="GDP53" s="13"/>
      <c r="GDQ53" s="13"/>
      <c r="GDR53" s="13"/>
      <c r="GDS53" s="13"/>
      <c r="GDT53" s="13"/>
      <c r="GDU53" s="13"/>
      <c r="GDV53" s="13"/>
      <c r="GDW53" s="13"/>
      <c r="GDX53" s="13"/>
      <c r="GDY53" s="13"/>
      <c r="GDZ53" s="13"/>
      <c r="GEA53" s="13"/>
      <c r="GEB53" s="13"/>
      <c r="GEC53" s="13"/>
      <c r="GED53" s="13"/>
      <c r="GEE53" s="13"/>
      <c r="GEF53" s="13"/>
      <c r="GEG53" s="13"/>
      <c r="GEH53" s="13"/>
      <c r="GEI53" s="13"/>
      <c r="GEJ53" s="13"/>
      <c r="GEK53" s="13"/>
      <c r="GEL53" s="13"/>
      <c r="GEM53" s="13"/>
      <c r="GEN53" s="13"/>
      <c r="GEO53" s="13"/>
      <c r="GEP53" s="13"/>
      <c r="GEQ53" s="13"/>
      <c r="GER53" s="13"/>
      <c r="GES53" s="13"/>
      <c r="GET53" s="13"/>
      <c r="GEU53" s="13"/>
      <c r="GEV53" s="13"/>
      <c r="GEW53" s="13"/>
      <c r="GEX53" s="13"/>
      <c r="GEY53" s="13"/>
      <c r="GEZ53" s="13"/>
      <c r="GFA53" s="13"/>
      <c r="GFB53" s="13"/>
      <c r="GFC53" s="13"/>
      <c r="GFD53" s="13"/>
      <c r="GFE53" s="13"/>
      <c r="GFF53" s="13"/>
      <c r="GFG53" s="13"/>
      <c r="GFH53" s="13"/>
      <c r="GFI53" s="13"/>
      <c r="GFJ53" s="13"/>
      <c r="GFK53" s="13"/>
      <c r="GFL53" s="13"/>
      <c r="GFM53" s="13"/>
      <c r="GFN53" s="13"/>
      <c r="GFO53" s="13"/>
      <c r="GFP53" s="13"/>
      <c r="GFQ53" s="13"/>
      <c r="GFR53" s="13"/>
      <c r="GFS53" s="13"/>
      <c r="GFT53" s="13"/>
      <c r="GFU53" s="13"/>
      <c r="GFV53" s="13"/>
      <c r="GFW53" s="13"/>
      <c r="GFX53" s="13"/>
      <c r="GFY53" s="13"/>
      <c r="GFZ53" s="13"/>
      <c r="GGA53" s="13"/>
      <c r="GGB53" s="13"/>
      <c r="GGC53" s="13"/>
      <c r="GGD53" s="13"/>
      <c r="GGE53" s="13"/>
      <c r="GGF53" s="13"/>
      <c r="GGG53" s="13"/>
      <c r="GGH53" s="13"/>
      <c r="GGI53" s="13"/>
      <c r="GGJ53" s="13"/>
      <c r="GGK53" s="13"/>
      <c r="GGL53" s="13"/>
      <c r="GGM53" s="13"/>
      <c r="GGN53" s="13"/>
      <c r="GGO53" s="13"/>
      <c r="GGP53" s="13"/>
      <c r="GGQ53" s="13"/>
      <c r="GGR53" s="13"/>
      <c r="GGS53" s="13"/>
      <c r="GGT53" s="13"/>
      <c r="GGU53" s="13"/>
      <c r="GGV53" s="13"/>
      <c r="GGW53" s="13"/>
      <c r="GGX53" s="13"/>
      <c r="GGY53" s="13"/>
      <c r="GGZ53" s="13"/>
      <c r="GHA53" s="13"/>
      <c r="GHB53" s="13"/>
      <c r="GHC53" s="13"/>
      <c r="GHD53" s="13"/>
      <c r="GHE53" s="13"/>
      <c r="GHF53" s="13"/>
      <c r="GHG53" s="13"/>
      <c r="GHH53" s="13"/>
      <c r="GHI53" s="13"/>
      <c r="GHJ53" s="13"/>
      <c r="GHK53" s="13"/>
      <c r="GHL53" s="13"/>
      <c r="GHM53" s="13"/>
      <c r="GHN53" s="13"/>
      <c r="GHO53" s="13"/>
      <c r="GHP53" s="13"/>
      <c r="GHQ53" s="13"/>
      <c r="GHR53" s="13"/>
      <c r="GHS53" s="13"/>
      <c r="GHT53" s="13"/>
      <c r="GHU53" s="13"/>
      <c r="GHV53" s="13"/>
      <c r="GHW53" s="13"/>
      <c r="GHX53" s="13"/>
      <c r="GHY53" s="13"/>
      <c r="GHZ53" s="13"/>
      <c r="GIA53" s="13"/>
      <c r="GIB53" s="13"/>
      <c r="GIC53" s="13"/>
      <c r="GID53" s="13"/>
      <c r="GIE53" s="13"/>
      <c r="GIF53" s="13"/>
      <c r="GIG53" s="13"/>
      <c r="GIH53" s="13"/>
      <c r="GII53" s="13"/>
      <c r="GIJ53" s="13"/>
      <c r="GIK53" s="13"/>
      <c r="GIL53" s="13"/>
      <c r="GIM53" s="13"/>
      <c r="GIN53" s="13"/>
      <c r="GIO53" s="13"/>
      <c r="GIP53" s="13"/>
      <c r="GIQ53" s="13"/>
      <c r="GIR53" s="13"/>
      <c r="GIS53" s="13"/>
      <c r="GIT53" s="13"/>
      <c r="GIU53" s="13"/>
      <c r="GIV53" s="13"/>
      <c r="GIW53" s="13"/>
      <c r="GIX53" s="13"/>
      <c r="GIY53" s="13"/>
      <c r="GIZ53" s="13"/>
      <c r="GJA53" s="13"/>
      <c r="GJB53" s="13"/>
      <c r="GJC53" s="13"/>
      <c r="GJD53" s="13"/>
      <c r="GJE53" s="13"/>
      <c r="GJF53" s="13"/>
      <c r="GJG53" s="13"/>
      <c r="GJH53" s="13"/>
      <c r="GJI53" s="13"/>
      <c r="GJJ53" s="13"/>
      <c r="GJK53" s="13"/>
      <c r="GJL53" s="13"/>
      <c r="GJM53" s="13"/>
      <c r="GJN53" s="13"/>
      <c r="GJO53" s="13"/>
      <c r="GJP53" s="13"/>
      <c r="GJQ53" s="13"/>
      <c r="GJR53" s="13"/>
      <c r="GJS53" s="13"/>
      <c r="GJT53" s="13"/>
      <c r="GJU53" s="13"/>
      <c r="GJV53" s="13"/>
      <c r="GJW53" s="13"/>
      <c r="GJX53" s="13"/>
      <c r="GJY53" s="13"/>
      <c r="GJZ53" s="13"/>
      <c r="GKA53" s="13"/>
      <c r="GKB53" s="13"/>
      <c r="GKC53" s="13"/>
      <c r="GKD53" s="13"/>
      <c r="GKE53" s="13"/>
      <c r="GKF53" s="13"/>
      <c r="GKG53" s="13"/>
      <c r="GKH53" s="13"/>
      <c r="GKI53" s="13"/>
      <c r="GKJ53" s="13"/>
      <c r="GKK53" s="13"/>
      <c r="GKL53" s="13"/>
      <c r="GKM53" s="13"/>
      <c r="GKN53" s="13"/>
      <c r="GKO53" s="13"/>
      <c r="GKP53" s="13"/>
      <c r="GKQ53" s="13"/>
      <c r="GKR53" s="13"/>
      <c r="GKS53" s="13"/>
      <c r="GKT53" s="13"/>
      <c r="GKU53" s="13"/>
      <c r="GKV53" s="13"/>
      <c r="GKW53" s="13"/>
      <c r="GKX53" s="13"/>
      <c r="GKY53" s="13"/>
      <c r="GKZ53" s="13"/>
      <c r="GLA53" s="13"/>
      <c r="GLB53" s="13"/>
      <c r="GLC53" s="13"/>
      <c r="GLD53" s="13"/>
      <c r="GLE53" s="13"/>
      <c r="GLF53" s="13"/>
      <c r="GLG53" s="13"/>
      <c r="GLH53" s="13"/>
      <c r="GLI53" s="13"/>
      <c r="GLJ53" s="13"/>
      <c r="GLK53" s="13"/>
      <c r="GLL53" s="13"/>
      <c r="GLM53" s="13"/>
      <c r="GLN53" s="13"/>
      <c r="GLO53" s="13"/>
      <c r="GLP53" s="13"/>
      <c r="GLQ53" s="13"/>
      <c r="GLR53" s="13"/>
      <c r="GLS53" s="13"/>
      <c r="GLT53" s="13"/>
      <c r="GLU53" s="13"/>
      <c r="GLV53" s="13"/>
      <c r="GLW53" s="13"/>
      <c r="GLX53" s="13"/>
      <c r="GLY53" s="13"/>
      <c r="GLZ53" s="13"/>
      <c r="GMA53" s="13"/>
      <c r="GMB53" s="13"/>
      <c r="GMC53" s="13"/>
      <c r="GMD53" s="13"/>
      <c r="GME53" s="13"/>
      <c r="GMF53" s="13"/>
      <c r="GMG53" s="13"/>
      <c r="GMH53" s="13"/>
      <c r="GMI53" s="13"/>
      <c r="GMJ53" s="13"/>
      <c r="GMK53" s="13"/>
      <c r="GML53" s="13"/>
      <c r="GMM53" s="13"/>
      <c r="GMN53" s="13"/>
      <c r="GMO53" s="13"/>
      <c r="GMP53" s="13"/>
      <c r="GMQ53" s="13"/>
      <c r="GMR53" s="13"/>
      <c r="GMS53" s="13"/>
      <c r="GMT53" s="13"/>
      <c r="GMU53" s="13"/>
      <c r="GMV53" s="13"/>
      <c r="GMW53" s="13"/>
      <c r="GMX53" s="13"/>
      <c r="GMY53" s="13"/>
      <c r="GMZ53" s="13"/>
      <c r="GNA53" s="13"/>
      <c r="GNB53" s="13"/>
      <c r="GNC53" s="13"/>
      <c r="GND53" s="13"/>
      <c r="GNE53" s="13"/>
      <c r="GNF53" s="13"/>
      <c r="GNG53" s="13"/>
      <c r="GNH53" s="13"/>
      <c r="GNI53" s="13"/>
      <c r="GNJ53" s="13"/>
      <c r="GNK53" s="13"/>
      <c r="GNL53" s="13"/>
      <c r="GNM53" s="13"/>
      <c r="GNN53" s="13"/>
      <c r="GNO53" s="13"/>
      <c r="GNP53" s="13"/>
      <c r="GNQ53" s="13"/>
      <c r="GNR53" s="13"/>
      <c r="GNS53" s="13"/>
      <c r="GNT53" s="13"/>
      <c r="GNU53" s="13"/>
      <c r="GNV53" s="13"/>
      <c r="GNW53" s="13"/>
      <c r="GNX53" s="13"/>
      <c r="GNY53" s="13"/>
      <c r="GNZ53" s="13"/>
      <c r="GOA53" s="13"/>
      <c r="GOB53" s="13"/>
      <c r="GOC53" s="13"/>
      <c r="GOD53" s="13"/>
      <c r="GOE53" s="13"/>
      <c r="GOF53" s="13"/>
      <c r="GOG53" s="13"/>
      <c r="GOH53" s="13"/>
      <c r="GOI53" s="13"/>
      <c r="GOJ53" s="13"/>
      <c r="GOK53" s="13"/>
      <c r="GOL53" s="13"/>
      <c r="GOM53" s="13"/>
      <c r="GON53" s="13"/>
      <c r="GOO53" s="13"/>
      <c r="GOP53" s="13"/>
      <c r="GOQ53" s="13"/>
      <c r="GOR53" s="13"/>
      <c r="GOS53" s="13"/>
      <c r="GOT53" s="13"/>
      <c r="GOU53" s="13"/>
      <c r="GOV53" s="13"/>
      <c r="GOW53" s="13"/>
      <c r="GOX53" s="13"/>
      <c r="GOY53" s="13"/>
      <c r="GOZ53" s="13"/>
      <c r="GPA53" s="13"/>
      <c r="GPB53" s="13"/>
      <c r="GPC53" s="13"/>
      <c r="GPD53" s="13"/>
      <c r="GPE53" s="13"/>
      <c r="GPF53" s="13"/>
      <c r="GPG53" s="13"/>
      <c r="GPH53" s="13"/>
      <c r="GPI53" s="13"/>
      <c r="GPJ53" s="13"/>
      <c r="GPK53" s="13"/>
      <c r="GPL53" s="13"/>
      <c r="GPM53" s="13"/>
      <c r="GPN53" s="13"/>
      <c r="GPO53" s="13"/>
      <c r="GPP53" s="13"/>
      <c r="GPQ53" s="13"/>
      <c r="GPR53" s="13"/>
      <c r="GPS53" s="13"/>
      <c r="GPT53" s="13"/>
      <c r="GPU53" s="13"/>
      <c r="GPV53" s="13"/>
      <c r="GPW53" s="13"/>
      <c r="GPX53" s="13"/>
      <c r="GPY53" s="13"/>
      <c r="GPZ53" s="13"/>
      <c r="GQA53" s="13"/>
      <c r="GQB53" s="13"/>
      <c r="GQC53" s="13"/>
      <c r="GQD53" s="13"/>
      <c r="GQE53" s="13"/>
      <c r="GQF53" s="13"/>
      <c r="GQG53" s="13"/>
      <c r="GQH53" s="13"/>
      <c r="GQI53" s="13"/>
      <c r="GQJ53" s="13"/>
      <c r="GQK53" s="13"/>
      <c r="GQL53" s="13"/>
      <c r="GQM53" s="13"/>
      <c r="GQN53" s="13"/>
      <c r="GQO53" s="13"/>
      <c r="GQP53" s="13"/>
      <c r="GQQ53" s="13"/>
      <c r="GQR53" s="13"/>
      <c r="GQS53" s="13"/>
      <c r="GQT53" s="13"/>
    </row>
    <row r="54" spans="1:5194" s="14" customFormat="1" ht="13.25" customHeight="1" x14ac:dyDescent="0.3">
      <c r="A54" s="6" t="s">
        <v>147</v>
      </c>
      <c r="B54" s="186"/>
      <c r="C54" s="186"/>
      <c r="D54" s="186"/>
      <c r="E54" s="190" t="s">
        <v>144</v>
      </c>
      <c r="F54" s="191"/>
      <c r="G54" s="191"/>
      <c r="H54" s="191"/>
      <c r="I54" s="186"/>
      <c r="J54" s="186"/>
      <c r="K54" s="187"/>
      <c r="L54" s="187"/>
      <c r="M54" s="187"/>
      <c r="N54" s="6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  <c r="IX54" s="13"/>
      <c r="IY54" s="13"/>
      <c r="IZ54" s="13"/>
      <c r="JA54" s="13"/>
      <c r="JB54" s="13"/>
      <c r="JC54" s="13"/>
      <c r="JD54" s="13"/>
      <c r="JE54" s="13"/>
      <c r="JF54" s="13"/>
      <c r="JG54" s="13"/>
      <c r="JH54" s="13"/>
      <c r="JI54" s="13"/>
      <c r="JJ54" s="13"/>
      <c r="JK54" s="13"/>
      <c r="JL54" s="13"/>
      <c r="JM54" s="13"/>
      <c r="JN54" s="13"/>
      <c r="JO54" s="13"/>
      <c r="JP54" s="13"/>
      <c r="JQ54" s="13"/>
      <c r="JR54" s="13"/>
      <c r="JS54" s="13"/>
      <c r="JT54" s="13"/>
      <c r="JU54" s="13"/>
      <c r="JV54" s="13"/>
      <c r="JW54" s="13"/>
      <c r="JX54" s="13"/>
      <c r="JY54" s="13"/>
      <c r="JZ54" s="13"/>
      <c r="KA54" s="13"/>
      <c r="KB54" s="13"/>
      <c r="KC54" s="13"/>
      <c r="KD54" s="13"/>
      <c r="KE54" s="13"/>
      <c r="KF54" s="13"/>
      <c r="KG54" s="13"/>
      <c r="KH54" s="13"/>
      <c r="KI54" s="13"/>
      <c r="KJ54" s="13"/>
      <c r="KK54" s="13"/>
      <c r="KL54" s="13"/>
      <c r="KM54" s="13"/>
      <c r="KN54" s="13"/>
      <c r="KO54" s="13"/>
      <c r="KP54" s="13"/>
      <c r="KQ54" s="13"/>
      <c r="KR54" s="13"/>
      <c r="KS54" s="13"/>
      <c r="KT54" s="13"/>
      <c r="KU54" s="13"/>
      <c r="KV54" s="13"/>
      <c r="KW54" s="13"/>
      <c r="KX54" s="13"/>
      <c r="KY54" s="13"/>
      <c r="KZ54" s="13"/>
      <c r="LA54" s="13"/>
      <c r="LB54" s="13"/>
      <c r="LC54" s="13"/>
      <c r="LD54" s="13"/>
      <c r="LE54" s="13"/>
      <c r="LF54" s="13"/>
      <c r="LG54" s="13"/>
      <c r="LH54" s="13"/>
      <c r="LI54" s="13"/>
      <c r="LJ54" s="13"/>
      <c r="LK54" s="13"/>
      <c r="LL54" s="13"/>
      <c r="LM54" s="13"/>
      <c r="LN54" s="13"/>
      <c r="LO54" s="13"/>
      <c r="LP54" s="13"/>
      <c r="LQ54" s="13"/>
      <c r="LR54" s="13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13"/>
      <c r="MD54" s="13"/>
      <c r="ME54" s="13"/>
      <c r="MF54" s="13"/>
      <c r="MG54" s="13"/>
      <c r="MH54" s="13"/>
      <c r="MI54" s="13"/>
      <c r="MJ54" s="13"/>
      <c r="MK54" s="13"/>
      <c r="ML54" s="13"/>
      <c r="MM54" s="13"/>
      <c r="MN54" s="13"/>
      <c r="MO54" s="13"/>
      <c r="MP54" s="13"/>
      <c r="MQ54" s="13"/>
      <c r="MR54" s="13"/>
      <c r="MS54" s="13"/>
      <c r="MT54" s="13"/>
      <c r="MU54" s="13"/>
      <c r="MV54" s="13"/>
      <c r="MW54" s="13"/>
      <c r="MX54" s="13"/>
      <c r="MY54" s="13"/>
      <c r="MZ54" s="13"/>
      <c r="NA54" s="13"/>
      <c r="NB54" s="13"/>
      <c r="NC54" s="13"/>
      <c r="ND54" s="13"/>
      <c r="NE54" s="13"/>
      <c r="NF54" s="13"/>
      <c r="NG54" s="13"/>
      <c r="NH54" s="13"/>
      <c r="NI54" s="13"/>
      <c r="NJ54" s="13"/>
      <c r="NK54" s="13"/>
      <c r="NL54" s="13"/>
      <c r="NM54" s="13"/>
      <c r="NN54" s="13"/>
      <c r="NO54" s="13"/>
      <c r="NP54" s="13"/>
      <c r="NQ54" s="13"/>
      <c r="NR54" s="13"/>
      <c r="NS54" s="13"/>
      <c r="NT54" s="13"/>
      <c r="NU54" s="13"/>
      <c r="NV54" s="13"/>
      <c r="NW54" s="13"/>
      <c r="NX54" s="13"/>
      <c r="NY54" s="13"/>
      <c r="NZ54" s="13"/>
      <c r="OA54" s="13"/>
      <c r="OB54" s="13"/>
      <c r="OC54" s="13"/>
      <c r="OD54" s="13"/>
      <c r="OE54" s="13"/>
      <c r="OF54" s="13"/>
      <c r="OG54" s="13"/>
      <c r="OH54" s="13"/>
      <c r="OI54" s="13"/>
      <c r="OJ54" s="13"/>
      <c r="OK54" s="13"/>
      <c r="OL54" s="13"/>
      <c r="OM54" s="13"/>
      <c r="ON54" s="13"/>
      <c r="OO54" s="13"/>
      <c r="OP54" s="13"/>
      <c r="OQ54" s="13"/>
      <c r="OR54" s="13"/>
      <c r="OS54" s="13"/>
      <c r="OT54" s="13"/>
      <c r="OU54" s="13"/>
      <c r="OV54" s="13"/>
      <c r="OW54" s="13"/>
      <c r="OX54" s="13"/>
      <c r="OY54" s="13"/>
      <c r="OZ54" s="13"/>
      <c r="PA54" s="13"/>
      <c r="PB54" s="13"/>
      <c r="PC54" s="13"/>
      <c r="PD54" s="13"/>
      <c r="PE54" s="13"/>
      <c r="PF54" s="13"/>
      <c r="PG54" s="13"/>
      <c r="PH54" s="13"/>
      <c r="PI54" s="13"/>
      <c r="PJ54" s="13"/>
      <c r="PK54" s="13"/>
      <c r="PL54" s="13"/>
      <c r="PM54" s="13"/>
      <c r="PN54" s="13"/>
      <c r="PO54" s="13"/>
      <c r="PP54" s="13"/>
      <c r="PQ54" s="13"/>
      <c r="PR54" s="13"/>
      <c r="PS54" s="13"/>
      <c r="PT54" s="13"/>
      <c r="PU54" s="13"/>
      <c r="PV54" s="13"/>
      <c r="PW54" s="13"/>
      <c r="PX54" s="13"/>
      <c r="PY54" s="13"/>
      <c r="PZ54" s="13"/>
      <c r="QA54" s="13"/>
      <c r="QB54" s="13"/>
      <c r="QC54" s="13"/>
      <c r="QD54" s="13"/>
      <c r="QE54" s="13"/>
      <c r="QF54" s="13"/>
      <c r="QG54" s="13"/>
      <c r="QH54" s="13"/>
      <c r="QI54" s="13"/>
      <c r="QJ54" s="13"/>
      <c r="QK54" s="13"/>
      <c r="QL54" s="13"/>
      <c r="QM54" s="13"/>
      <c r="QN54" s="13"/>
      <c r="QO54" s="13"/>
      <c r="QP54" s="13"/>
      <c r="QQ54" s="13"/>
      <c r="QR54" s="13"/>
      <c r="QS54" s="13"/>
      <c r="QT54" s="13"/>
      <c r="QU54" s="13"/>
      <c r="QV54" s="13"/>
      <c r="QW54" s="13"/>
      <c r="QX54" s="13"/>
      <c r="QY54" s="13"/>
      <c r="QZ54" s="13"/>
      <c r="RA54" s="13"/>
      <c r="RB54" s="13"/>
      <c r="RC54" s="13"/>
      <c r="RD54" s="13"/>
      <c r="RE54" s="13"/>
      <c r="RF54" s="13"/>
      <c r="RG54" s="13"/>
      <c r="RH54" s="13"/>
      <c r="RI54" s="13"/>
      <c r="RJ54" s="13"/>
      <c r="RK54" s="13"/>
      <c r="RL54" s="13"/>
      <c r="RM54" s="13"/>
      <c r="RN54" s="13"/>
      <c r="RO54" s="13"/>
      <c r="RP54" s="13"/>
      <c r="RQ54" s="13"/>
      <c r="RR54" s="13"/>
      <c r="RS54" s="13"/>
      <c r="RT54" s="13"/>
      <c r="RU54" s="13"/>
      <c r="RV54" s="13"/>
      <c r="RW54" s="13"/>
      <c r="RX54" s="13"/>
      <c r="RY54" s="13"/>
      <c r="RZ54" s="13"/>
      <c r="SA54" s="13"/>
      <c r="SB54" s="13"/>
      <c r="SC54" s="13"/>
      <c r="SD54" s="13"/>
      <c r="SE54" s="13"/>
      <c r="SF54" s="13"/>
      <c r="SG54" s="13"/>
      <c r="SH54" s="13"/>
      <c r="SI54" s="13"/>
      <c r="SJ54" s="13"/>
      <c r="SK54" s="13"/>
      <c r="SL54" s="13"/>
      <c r="SM54" s="13"/>
      <c r="SN54" s="13"/>
      <c r="SO54" s="13"/>
      <c r="SP54" s="13"/>
      <c r="SQ54" s="13"/>
      <c r="SR54" s="13"/>
      <c r="SS54" s="13"/>
      <c r="ST54" s="13"/>
      <c r="SU54" s="13"/>
      <c r="SV54" s="13"/>
      <c r="SW54" s="13"/>
      <c r="SX54" s="13"/>
      <c r="SY54" s="13"/>
      <c r="SZ54" s="13"/>
      <c r="TA54" s="13"/>
      <c r="TB54" s="13"/>
      <c r="TC54" s="13"/>
      <c r="TD54" s="13"/>
      <c r="TE54" s="13"/>
      <c r="TF54" s="13"/>
      <c r="TG54" s="13"/>
      <c r="TH54" s="13"/>
      <c r="TI54" s="13"/>
      <c r="TJ54" s="13"/>
      <c r="TK54" s="13"/>
      <c r="TL54" s="13"/>
      <c r="TM54" s="13"/>
      <c r="TN54" s="13"/>
      <c r="TO54" s="13"/>
      <c r="TP54" s="13"/>
      <c r="TQ54" s="13"/>
      <c r="TR54" s="13"/>
      <c r="TS54" s="13"/>
      <c r="TT54" s="13"/>
      <c r="TU54" s="13"/>
      <c r="TV54" s="13"/>
      <c r="TW54" s="13"/>
      <c r="TX54" s="13"/>
      <c r="TY54" s="13"/>
      <c r="TZ54" s="13"/>
      <c r="UA54" s="13"/>
      <c r="UB54" s="13"/>
      <c r="UC54" s="13"/>
      <c r="UD54" s="13"/>
      <c r="UE54" s="13"/>
      <c r="UF54" s="13"/>
      <c r="UG54" s="13"/>
      <c r="UH54" s="13"/>
      <c r="UI54" s="13"/>
      <c r="UJ54" s="13"/>
      <c r="UK54" s="13"/>
      <c r="UL54" s="13"/>
      <c r="UM54" s="13"/>
      <c r="UN54" s="13"/>
      <c r="UO54" s="13"/>
      <c r="UP54" s="13"/>
      <c r="UQ54" s="13"/>
      <c r="UR54" s="13"/>
      <c r="US54" s="13"/>
      <c r="UT54" s="13"/>
      <c r="UU54" s="13"/>
      <c r="UV54" s="13"/>
      <c r="UW54" s="13"/>
      <c r="UX54" s="13"/>
      <c r="UY54" s="13"/>
      <c r="UZ54" s="13"/>
      <c r="VA54" s="13"/>
      <c r="VB54" s="13"/>
      <c r="VC54" s="13"/>
      <c r="VD54" s="13"/>
      <c r="VE54" s="13"/>
      <c r="VF54" s="13"/>
      <c r="VG54" s="13"/>
      <c r="VH54" s="13"/>
      <c r="VI54" s="13"/>
      <c r="VJ54" s="13"/>
      <c r="VK54" s="13"/>
      <c r="VL54" s="13"/>
      <c r="VM54" s="13"/>
      <c r="VN54" s="13"/>
      <c r="VO54" s="13"/>
      <c r="VP54" s="13"/>
      <c r="VQ54" s="13"/>
      <c r="VR54" s="13"/>
      <c r="VS54" s="13"/>
      <c r="VT54" s="13"/>
      <c r="VU54" s="13"/>
      <c r="VV54" s="13"/>
      <c r="VW54" s="13"/>
      <c r="VX54" s="13"/>
      <c r="VY54" s="13"/>
      <c r="VZ54" s="13"/>
      <c r="WA54" s="13"/>
      <c r="WB54" s="13"/>
      <c r="WC54" s="13"/>
      <c r="WD54" s="13"/>
      <c r="WE54" s="13"/>
      <c r="WF54" s="13"/>
      <c r="WG54" s="13"/>
      <c r="WH54" s="13"/>
      <c r="WI54" s="13"/>
      <c r="WJ54" s="13"/>
      <c r="WK54" s="13"/>
      <c r="WL54" s="13"/>
      <c r="WM54" s="13"/>
      <c r="WN54" s="13"/>
      <c r="WO54" s="13"/>
      <c r="WP54" s="13"/>
      <c r="WQ54" s="13"/>
      <c r="WR54" s="13"/>
      <c r="WS54" s="13"/>
      <c r="WT54" s="13"/>
      <c r="WU54" s="13"/>
      <c r="WV54" s="13"/>
      <c r="WW54" s="13"/>
      <c r="WX54" s="13"/>
      <c r="WY54" s="13"/>
      <c r="WZ54" s="13"/>
      <c r="XA54" s="13"/>
      <c r="XB54" s="13"/>
      <c r="XC54" s="13"/>
      <c r="XD54" s="13"/>
      <c r="XE54" s="13"/>
      <c r="XF54" s="13"/>
      <c r="XG54" s="13"/>
      <c r="XH54" s="13"/>
      <c r="XI54" s="13"/>
      <c r="XJ54" s="13"/>
      <c r="XK54" s="13"/>
      <c r="XL54" s="13"/>
      <c r="XM54" s="13"/>
      <c r="XN54" s="13"/>
      <c r="XO54" s="13"/>
      <c r="XP54" s="13"/>
      <c r="XQ54" s="13"/>
      <c r="XR54" s="13"/>
      <c r="XS54" s="13"/>
      <c r="XT54" s="13"/>
      <c r="XU54" s="13"/>
      <c r="XV54" s="13"/>
      <c r="XW54" s="13"/>
      <c r="XX54" s="13"/>
      <c r="XY54" s="13"/>
      <c r="XZ54" s="13"/>
      <c r="YA54" s="13"/>
      <c r="YB54" s="13"/>
      <c r="YC54" s="13"/>
      <c r="YD54" s="13"/>
      <c r="YE54" s="13"/>
      <c r="YF54" s="13"/>
      <c r="YG54" s="13"/>
      <c r="YH54" s="13"/>
      <c r="YI54" s="13"/>
      <c r="YJ54" s="13"/>
      <c r="YK54" s="13"/>
      <c r="YL54" s="13"/>
      <c r="YM54" s="13"/>
      <c r="YN54" s="13"/>
      <c r="YO54" s="13"/>
      <c r="YP54" s="13"/>
      <c r="YQ54" s="13"/>
      <c r="YR54" s="13"/>
      <c r="YS54" s="13"/>
      <c r="YT54" s="13"/>
      <c r="YU54" s="13"/>
      <c r="YV54" s="13"/>
      <c r="YW54" s="13"/>
      <c r="YX54" s="13"/>
      <c r="YY54" s="13"/>
      <c r="YZ54" s="13"/>
      <c r="ZA54" s="13"/>
      <c r="ZB54" s="13"/>
      <c r="ZC54" s="13"/>
      <c r="ZD54" s="13"/>
      <c r="ZE54" s="13"/>
      <c r="ZF54" s="13"/>
      <c r="ZG54" s="13"/>
      <c r="ZH54" s="13"/>
      <c r="ZI54" s="13"/>
      <c r="ZJ54" s="13"/>
      <c r="ZK54" s="13"/>
      <c r="ZL54" s="13"/>
      <c r="ZM54" s="13"/>
      <c r="ZN54" s="13"/>
      <c r="ZO54" s="13"/>
      <c r="ZP54" s="13"/>
      <c r="ZQ54" s="13"/>
      <c r="ZR54" s="13"/>
      <c r="ZS54" s="13"/>
      <c r="ZT54" s="13"/>
      <c r="ZU54" s="13"/>
      <c r="ZV54" s="13"/>
      <c r="ZW54" s="13"/>
      <c r="ZX54" s="13"/>
      <c r="ZY54" s="13"/>
      <c r="ZZ54" s="13"/>
      <c r="AAA54" s="13"/>
      <c r="AAB54" s="13"/>
      <c r="AAC54" s="13"/>
      <c r="AAD54" s="13"/>
      <c r="AAE54" s="13"/>
      <c r="AAF54" s="13"/>
      <c r="AAG54" s="13"/>
      <c r="AAH54" s="13"/>
      <c r="AAI54" s="13"/>
      <c r="AAJ54" s="13"/>
      <c r="AAK54" s="13"/>
      <c r="AAL54" s="13"/>
      <c r="AAM54" s="13"/>
      <c r="AAN54" s="13"/>
      <c r="AAO54" s="13"/>
      <c r="AAP54" s="13"/>
      <c r="AAQ54" s="13"/>
      <c r="AAR54" s="13"/>
      <c r="AAS54" s="13"/>
      <c r="AAT54" s="13"/>
      <c r="AAU54" s="13"/>
      <c r="AAV54" s="13"/>
      <c r="AAW54" s="13"/>
      <c r="AAX54" s="13"/>
      <c r="AAY54" s="13"/>
      <c r="AAZ54" s="13"/>
      <c r="ABA54" s="13"/>
      <c r="ABB54" s="13"/>
      <c r="ABC54" s="13"/>
      <c r="ABD54" s="13"/>
      <c r="ABE54" s="13"/>
      <c r="ABF54" s="13"/>
      <c r="ABG54" s="13"/>
      <c r="ABH54" s="13"/>
      <c r="ABI54" s="13"/>
      <c r="ABJ54" s="13"/>
      <c r="ABK54" s="13"/>
      <c r="ABL54" s="13"/>
      <c r="ABM54" s="13"/>
      <c r="ABN54" s="13"/>
      <c r="ABO54" s="13"/>
      <c r="ABP54" s="13"/>
      <c r="ABQ54" s="13"/>
      <c r="ABR54" s="13"/>
      <c r="ABS54" s="13"/>
      <c r="ABT54" s="13"/>
      <c r="ABU54" s="13"/>
      <c r="ABV54" s="13"/>
      <c r="ABW54" s="13"/>
      <c r="ABX54" s="13"/>
      <c r="ABY54" s="13"/>
      <c r="ABZ54" s="13"/>
      <c r="ACA54" s="13"/>
      <c r="ACB54" s="13"/>
      <c r="ACC54" s="13"/>
      <c r="ACD54" s="13"/>
      <c r="ACE54" s="13"/>
      <c r="ACF54" s="13"/>
      <c r="ACG54" s="13"/>
      <c r="ACH54" s="13"/>
      <c r="ACI54" s="13"/>
      <c r="ACJ54" s="13"/>
      <c r="ACK54" s="13"/>
      <c r="ACL54" s="13"/>
      <c r="ACM54" s="13"/>
      <c r="ACN54" s="13"/>
      <c r="ACO54" s="13"/>
      <c r="ACP54" s="13"/>
      <c r="ACQ54" s="13"/>
      <c r="ACR54" s="13"/>
      <c r="ACS54" s="13"/>
      <c r="ACT54" s="13"/>
      <c r="ACU54" s="13"/>
      <c r="ACV54" s="13"/>
      <c r="ACW54" s="13"/>
      <c r="ACX54" s="13"/>
      <c r="ACY54" s="13"/>
      <c r="ACZ54" s="13"/>
      <c r="ADA54" s="13"/>
      <c r="ADB54" s="13"/>
      <c r="ADC54" s="13"/>
      <c r="ADD54" s="13"/>
      <c r="ADE54" s="13"/>
      <c r="ADF54" s="13"/>
      <c r="ADG54" s="13"/>
      <c r="ADH54" s="13"/>
      <c r="ADI54" s="13"/>
      <c r="ADJ54" s="13"/>
      <c r="ADK54" s="13"/>
      <c r="ADL54" s="13"/>
      <c r="ADM54" s="13"/>
      <c r="ADN54" s="13"/>
      <c r="ADO54" s="13"/>
      <c r="ADP54" s="13"/>
      <c r="ADQ54" s="13"/>
      <c r="ADR54" s="13"/>
      <c r="ADS54" s="13"/>
      <c r="ADT54" s="13"/>
      <c r="ADU54" s="13"/>
      <c r="ADV54" s="13"/>
      <c r="ADW54" s="13"/>
      <c r="ADX54" s="13"/>
      <c r="ADY54" s="13"/>
      <c r="ADZ54" s="13"/>
      <c r="AEA54" s="13"/>
      <c r="AEB54" s="13"/>
      <c r="AEC54" s="13"/>
      <c r="AED54" s="13"/>
      <c r="AEE54" s="13"/>
      <c r="AEF54" s="13"/>
      <c r="AEG54" s="13"/>
      <c r="AEH54" s="13"/>
      <c r="AEI54" s="13"/>
      <c r="AEJ54" s="13"/>
      <c r="AEK54" s="13"/>
      <c r="AEL54" s="13"/>
      <c r="AEM54" s="13"/>
      <c r="AEN54" s="13"/>
      <c r="AEO54" s="13"/>
      <c r="AEP54" s="13"/>
      <c r="AEQ54" s="13"/>
      <c r="AER54" s="13"/>
      <c r="AES54" s="13"/>
      <c r="AET54" s="13"/>
      <c r="AEU54" s="13"/>
      <c r="AEV54" s="13"/>
      <c r="AEW54" s="13"/>
      <c r="AEX54" s="13"/>
      <c r="AEY54" s="13"/>
      <c r="AEZ54" s="13"/>
      <c r="AFA54" s="13"/>
      <c r="AFB54" s="13"/>
      <c r="AFC54" s="13"/>
      <c r="AFD54" s="13"/>
      <c r="AFE54" s="13"/>
      <c r="AFF54" s="13"/>
      <c r="AFG54" s="13"/>
      <c r="AFH54" s="13"/>
      <c r="AFI54" s="13"/>
      <c r="AFJ54" s="13"/>
      <c r="AFK54" s="13"/>
      <c r="AFL54" s="13"/>
      <c r="AFM54" s="13"/>
      <c r="AFN54" s="13"/>
      <c r="AFO54" s="13"/>
      <c r="AFP54" s="13"/>
      <c r="AFQ54" s="13"/>
      <c r="AFR54" s="13"/>
      <c r="AFS54" s="13"/>
      <c r="AFT54" s="13"/>
      <c r="AFU54" s="13"/>
      <c r="AFV54" s="13"/>
      <c r="AFW54" s="13"/>
      <c r="AFX54" s="13"/>
      <c r="AFY54" s="13"/>
      <c r="AFZ54" s="13"/>
      <c r="AGA54" s="13"/>
      <c r="AGB54" s="13"/>
      <c r="AGC54" s="13"/>
      <c r="AGD54" s="13"/>
      <c r="AGE54" s="13"/>
      <c r="AGF54" s="13"/>
      <c r="AGG54" s="13"/>
      <c r="AGH54" s="13"/>
      <c r="AGI54" s="13"/>
      <c r="AGJ54" s="13"/>
      <c r="AGK54" s="13"/>
      <c r="AGL54" s="13"/>
      <c r="AGM54" s="13"/>
      <c r="AGN54" s="13"/>
      <c r="AGO54" s="13"/>
      <c r="AGP54" s="13"/>
      <c r="AGQ54" s="13"/>
      <c r="AGR54" s="13"/>
      <c r="AGS54" s="13"/>
      <c r="AGT54" s="13"/>
      <c r="AGU54" s="13"/>
      <c r="AGV54" s="13"/>
      <c r="AGW54" s="13"/>
      <c r="AGX54" s="13"/>
      <c r="AGY54" s="13"/>
      <c r="AGZ54" s="13"/>
      <c r="AHA54" s="13"/>
      <c r="AHB54" s="13"/>
      <c r="AHC54" s="13"/>
      <c r="AHD54" s="13"/>
      <c r="AHE54" s="13"/>
      <c r="AHF54" s="13"/>
      <c r="AHG54" s="13"/>
      <c r="AHH54" s="13"/>
      <c r="AHI54" s="13"/>
      <c r="AHJ54" s="13"/>
      <c r="AHK54" s="13"/>
      <c r="AHL54" s="13"/>
      <c r="AHM54" s="13"/>
      <c r="AHN54" s="13"/>
      <c r="AHO54" s="13"/>
      <c r="AHP54" s="13"/>
      <c r="AHQ54" s="13"/>
      <c r="AHR54" s="13"/>
      <c r="AHS54" s="13"/>
      <c r="AHT54" s="13"/>
      <c r="AHU54" s="13"/>
      <c r="AHV54" s="13"/>
      <c r="AHW54" s="13"/>
      <c r="AHX54" s="13"/>
      <c r="AHY54" s="13"/>
      <c r="AHZ54" s="13"/>
      <c r="AIA54" s="13"/>
      <c r="AIB54" s="13"/>
      <c r="AIC54" s="13"/>
      <c r="AID54" s="13"/>
      <c r="AIE54" s="13"/>
      <c r="AIF54" s="13"/>
      <c r="AIG54" s="13"/>
      <c r="AIH54" s="13"/>
      <c r="AII54" s="13"/>
      <c r="AIJ54" s="13"/>
      <c r="AIK54" s="13"/>
      <c r="AIL54" s="13"/>
      <c r="AIM54" s="13"/>
      <c r="AIN54" s="13"/>
      <c r="AIO54" s="13"/>
      <c r="AIP54" s="13"/>
      <c r="AIQ54" s="13"/>
      <c r="AIR54" s="13"/>
      <c r="AIS54" s="13"/>
      <c r="AIT54" s="13"/>
      <c r="AIU54" s="13"/>
      <c r="AIV54" s="13"/>
      <c r="AIW54" s="13"/>
      <c r="AIX54" s="13"/>
      <c r="AIY54" s="13"/>
      <c r="AIZ54" s="13"/>
      <c r="AJA54" s="13"/>
      <c r="AJB54" s="13"/>
      <c r="AJC54" s="13"/>
      <c r="AJD54" s="13"/>
      <c r="AJE54" s="13"/>
      <c r="AJF54" s="13"/>
      <c r="AJG54" s="13"/>
      <c r="AJH54" s="13"/>
      <c r="AJI54" s="13"/>
      <c r="AJJ54" s="13"/>
      <c r="AJK54" s="13"/>
      <c r="AJL54" s="13"/>
      <c r="AJM54" s="13"/>
      <c r="AJN54" s="13"/>
      <c r="AJO54" s="13"/>
      <c r="AJP54" s="13"/>
      <c r="AJQ54" s="13"/>
      <c r="AJR54" s="13"/>
      <c r="AJS54" s="13"/>
      <c r="AJT54" s="13"/>
      <c r="AJU54" s="13"/>
      <c r="AJV54" s="13"/>
      <c r="AJW54" s="13"/>
      <c r="AJX54" s="13"/>
      <c r="AJY54" s="13"/>
      <c r="AJZ54" s="13"/>
      <c r="AKA54" s="13"/>
      <c r="AKB54" s="13"/>
      <c r="AKC54" s="13"/>
      <c r="AKD54" s="13"/>
      <c r="AKE54" s="13"/>
      <c r="AKF54" s="13"/>
      <c r="AKG54" s="13"/>
      <c r="AKH54" s="13"/>
      <c r="AKI54" s="13"/>
      <c r="AKJ54" s="13"/>
      <c r="AKK54" s="13"/>
      <c r="AKL54" s="13"/>
      <c r="AKM54" s="13"/>
      <c r="AKN54" s="13"/>
      <c r="AKO54" s="13"/>
      <c r="AKP54" s="13"/>
      <c r="AKQ54" s="13"/>
      <c r="AKR54" s="13"/>
      <c r="AKS54" s="13"/>
      <c r="AKT54" s="13"/>
      <c r="AKU54" s="13"/>
      <c r="AKV54" s="13"/>
      <c r="AKW54" s="13"/>
      <c r="AKX54" s="13"/>
      <c r="AKY54" s="13"/>
      <c r="AKZ54" s="13"/>
      <c r="ALA54" s="13"/>
      <c r="ALB54" s="13"/>
      <c r="ALC54" s="13"/>
      <c r="ALD54" s="13"/>
      <c r="ALE54" s="13"/>
      <c r="ALF54" s="13"/>
      <c r="ALG54" s="13"/>
      <c r="ALH54" s="13"/>
      <c r="ALI54" s="13"/>
      <c r="ALJ54" s="13"/>
      <c r="ALK54" s="13"/>
      <c r="ALL54" s="13"/>
      <c r="ALM54" s="13"/>
      <c r="ALN54" s="13"/>
      <c r="ALO54" s="13"/>
      <c r="ALP54" s="13"/>
      <c r="ALQ54" s="13"/>
      <c r="ALR54" s="13"/>
      <c r="ALS54" s="13"/>
      <c r="ALT54" s="13"/>
      <c r="ALU54" s="13"/>
      <c r="ALV54" s="13"/>
      <c r="ALW54" s="13"/>
      <c r="ALX54" s="13"/>
      <c r="ALY54" s="13"/>
      <c r="ALZ54" s="13"/>
      <c r="AMA54" s="13"/>
      <c r="AMB54" s="13"/>
      <c r="AMC54" s="13"/>
      <c r="AMD54" s="13"/>
      <c r="AME54" s="13"/>
      <c r="AMF54" s="13"/>
      <c r="AMG54" s="13"/>
      <c r="AMH54" s="13"/>
      <c r="AMI54" s="13"/>
      <c r="AMJ54" s="13"/>
      <c r="AMK54" s="13"/>
      <c r="AML54" s="13"/>
      <c r="AMM54" s="13"/>
      <c r="AMN54" s="13"/>
      <c r="AMO54" s="13"/>
      <c r="AMP54" s="13"/>
      <c r="AMQ54" s="13"/>
      <c r="AMR54" s="13"/>
      <c r="AMS54" s="13"/>
      <c r="AMT54" s="13"/>
      <c r="AMU54" s="13"/>
      <c r="AMV54" s="13"/>
      <c r="AMW54" s="13"/>
      <c r="AMX54" s="13"/>
      <c r="AMY54" s="13"/>
      <c r="AMZ54" s="13"/>
      <c r="ANA54" s="13"/>
      <c r="ANB54" s="13"/>
      <c r="ANC54" s="13"/>
      <c r="AND54" s="13"/>
      <c r="ANE54" s="13"/>
      <c r="ANF54" s="13"/>
      <c r="ANG54" s="13"/>
      <c r="ANH54" s="13"/>
      <c r="ANI54" s="13"/>
      <c r="ANJ54" s="13"/>
      <c r="ANK54" s="13"/>
      <c r="ANL54" s="13"/>
      <c r="ANM54" s="13"/>
      <c r="ANN54" s="13"/>
      <c r="ANO54" s="13"/>
      <c r="ANP54" s="13"/>
      <c r="ANQ54" s="13"/>
      <c r="ANR54" s="13"/>
      <c r="ANS54" s="13"/>
      <c r="ANT54" s="13"/>
      <c r="ANU54" s="13"/>
      <c r="ANV54" s="13"/>
      <c r="ANW54" s="13"/>
      <c r="ANX54" s="13"/>
      <c r="ANY54" s="13"/>
      <c r="ANZ54" s="13"/>
      <c r="AOA54" s="13"/>
      <c r="AOB54" s="13"/>
      <c r="AOC54" s="13"/>
      <c r="AOD54" s="13"/>
      <c r="AOE54" s="13"/>
      <c r="AOF54" s="13"/>
      <c r="AOG54" s="13"/>
      <c r="AOH54" s="13"/>
      <c r="AOI54" s="13"/>
      <c r="AOJ54" s="13"/>
      <c r="AOK54" s="13"/>
      <c r="AOL54" s="13"/>
      <c r="AOM54" s="13"/>
      <c r="AON54" s="13"/>
      <c r="AOO54" s="13"/>
      <c r="AOP54" s="13"/>
      <c r="AOQ54" s="13"/>
      <c r="AOR54" s="13"/>
      <c r="AOS54" s="13"/>
      <c r="AOT54" s="13"/>
      <c r="AOU54" s="13"/>
      <c r="AOV54" s="13"/>
      <c r="AOW54" s="13"/>
      <c r="AOX54" s="13"/>
      <c r="AOY54" s="13"/>
      <c r="AOZ54" s="13"/>
      <c r="APA54" s="13"/>
      <c r="APB54" s="13"/>
      <c r="APC54" s="13"/>
      <c r="APD54" s="13"/>
      <c r="APE54" s="13"/>
      <c r="APF54" s="13"/>
      <c r="APG54" s="13"/>
      <c r="APH54" s="13"/>
      <c r="API54" s="13"/>
      <c r="APJ54" s="13"/>
      <c r="APK54" s="13"/>
      <c r="APL54" s="13"/>
      <c r="APM54" s="13"/>
      <c r="APN54" s="13"/>
      <c r="APO54" s="13"/>
      <c r="APP54" s="13"/>
      <c r="APQ54" s="13"/>
      <c r="APR54" s="13"/>
      <c r="APS54" s="13"/>
      <c r="APT54" s="13"/>
      <c r="APU54" s="13"/>
      <c r="APV54" s="13"/>
      <c r="APW54" s="13"/>
      <c r="APX54" s="13"/>
      <c r="APY54" s="13"/>
      <c r="APZ54" s="13"/>
      <c r="AQA54" s="13"/>
      <c r="AQB54" s="13"/>
      <c r="AQC54" s="13"/>
      <c r="AQD54" s="13"/>
      <c r="AQE54" s="13"/>
      <c r="AQF54" s="13"/>
      <c r="AQG54" s="13"/>
      <c r="AQH54" s="13"/>
      <c r="AQI54" s="13"/>
      <c r="AQJ54" s="13"/>
      <c r="AQK54" s="13"/>
      <c r="AQL54" s="13"/>
      <c r="AQM54" s="13"/>
      <c r="AQN54" s="13"/>
      <c r="AQO54" s="13"/>
      <c r="AQP54" s="13"/>
      <c r="AQQ54" s="13"/>
      <c r="AQR54" s="13"/>
      <c r="AQS54" s="13"/>
      <c r="AQT54" s="13"/>
      <c r="AQU54" s="13"/>
      <c r="AQV54" s="13"/>
      <c r="AQW54" s="13"/>
      <c r="AQX54" s="13"/>
      <c r="AQY54" s="13"/>
      <c r="AQZ54" s="13"/>
      <c r="ARA54" s="13"/>
      <c r="ARB54" s="13"/>
      <c r="ARC54" s="13"/>
      <c r="ARD54" s="13"/>
      <c r="ARE54" s="13"/>
      <c r="ARF54" s="13"/>
      <c r="ARG54" s="13"/>
      <c r="ARH54" s="13"/>
      <c r="ARI54" s="13"/>
      <c r="ARJ54" s="13"/>
      <c r="ARK54" s="13"/>
      <c r="ARL54" s="13"/>
      <c r="ARM54" s="13"/>
      <c r="ARN54" s="13"/>
      <c r="ARO54" s="13"/>
      <c r="ARP54" s="13"/>
      <c r="ARQ54" s="13"/>
      <c r="ARR54" s="13"/>
      <c r="ARS54" s="13"/>
      <c r="ART54" s="13"/>
      <c r="ARU54" s="13"/>
      <c r="ARV54" s="13"/>
      <c r="ARW54" s="13"/>
      <c r="ARX54" s="13"/>
      <c r="ARY54" s="13"/>
      <c r="ARZ54" s="13"/>
      <c r="ASA54" s="13"/>
      <c r="ASB54" s="13"/>
      <c r="ASC54" s="13"/>
      <c r="ASD54" s="13"/>
      <c r="ASE54" s="13"/>
      <c r="ASF54" s="13"/>
      <c r="ASG54" s="13"/>
      <c r="ASH54" s="13"/>
      <c r="ASI54" s="13"/>
      <c r="ASJ54" s="13"/>
      <c r="ASK54" s="13"/>
      <c r="ASL54" s="13"/>
      <c r="ASM54" s="13"/>
      <c r="ASN54" s="13"/>
      <c r="ASO54" s="13"/>
      <c r="ASP54" s="13"/>
      <c r="ASQ54" s="13"/>
      <c r="ASR54" s="13"/>
      <c r="ASS54" s="13"/>
      <c r="AST54" s="13"/>
      <c r="ASU54" s="13"/>
      <c r="ASV54" s="13"/>
      <c r="ASW54" s="13"/>
      <c r="ASX54" s="13"/>
      <c r="ASY54" s="13"/>
      <c r="ASZ54" s="13"/>
      <c r="ATA54" s="13"/>
      <c r="ATB54" s="13"/>
      <c r="ATC54" s="13"/>
      <c r="ATD54" s="13"/>
      <c r="ATE54" s="13"/>
      <c r="ATF54" s="13"/>
      <c r="ATG54" s="13"/>
      <c r="ATH54" s="13"/>
      <c r="ATI54" s="13"/>
      <c r="ATJ54" s="13"/>
      <c r="ATK54" s="13"/>
      <c r="ATL54" s="13"/>
      <c r="ATM54" s="13"/>
      <c r="ATN54" s="13"/>
      <c r="ATO54" s="13"/>
      <c r="ATP54" s="13"/>
      <c r="ATQ54" s="13"/>
      <c r="ATR54" s="13"/>
      <c r="ATS54" s="13"/>
      <c r="ATT54" s="13"/>
      <c r="ATU54" s="13"/>
      <c r="ATV54" s="13"/>
      <c r="ATW54" s="13"/>
      <c r="ATX54" s="13"/>
      <c r="ATY54" s="13"/>
      <c r="ATZ54" s="13"/>
      <c r="AUA54" s="13"/>
      <c r="AUB54" s="13"/>
      <c r="AUC54" s="13"/>
      <c r="AUD54" s="13"/>
      <c r="AUE54" s="13"/>
      <c r="AUF54" s="13"/>
      <c r="AUG54" s="13"/>
      <c r="AUH54" s="13"/>
      <c r="AUI54" s="13"/>
      <c r="AUJ54" s="13"/>
      <c r="AUK54" s="13"/>
      <c r="AUL54" s="13"/>
      <c r="AUM54" s="13"/>
      <c r="AUN54" s="13"/>
      <c r="AUO54" s="13"/>
      <c r="AUP54" s="13"/>
      <c r="AUQ54" s="13"/>
      <c r="AUR54" s="13"/>
      <c r="AUS54" s="13"/>
      <c r="AUT54" s="13"/>
      <c r="AUU54" s="13"/>
      <c r="AUV54" s="13"/>
      <c r="AUW54" s="13"/>
      <c r="AUX54" s="13"/>
      <c r="AUY54" s="13"/>
      <c r="AUZ54" s="13"/>
      <c r="AVA54" s="13"/>
      <c r="AVB54" s="13"/>
      <c r="AVC54" s="13"/>
      <c r="AVD54" s="13"/>
      <c r="AVE54" s="13"/>
      <c r="AVF54" s="13"/>
      <c r="AVG54" s="13"/>
      <c r="AVH54" s="13"/>
      <c r="AVI54" s="13"/>
      <c r="AVJ54" s="13"/>
      <c r="AVK54" s="13"/>
      <c r="AVL54" s="13"/>
      <c r="AVM54" s="13"/>
      <c r="AVN54" s="13"/>
      <c r="AVO54" s="13"/>
      <c r="AVP54" s="13"/>
      <c r="AVQ54" s="13"/>
      <c r="AVR54" s="13"/>
      <c r="AVS54" s="13"/>
      <c r="AVT54" s="13"/>
      <c r="AVU54" s="13"/>
      <c r="AVV54" s="13"/>
      <c r="AVW54" s="13"/>
      <c r="AVX54" s="13"/>
      <c r="AVY54" s="13"/>
      <c r="AVZ54" s="13"/>
      <c r="AWA54" s="13"/>
      <c r="AWB54" s="13"/>
      <c r="AWC54" s="13"/>
      <c r="AWD54" s="13"/>
      <c r="AWE54" s="13"/>
      <c r="AWF54" s="13"/>
      <c r="AWG54" s="13"/>
      <c r="AWH54" s="13"/>
      <c r="AWI54" s="13"/>
      <c r="AWJ54" s="13"/>
      <c r="AWK54" s="13"/>
      <c r="AWL54" s="13"/>
      <c r="AWM54" s="13"/>
      <c r="AWN54" s="13"/>
      <c r="AWO54" s="13"/>
      <c r="AWP54" s="13"/>
      <c r="AWQ54" s="13"/>
      <c r="AWR54" s="13"/>
      <c r="AWS54" s="13"/>
      <c r="AWT54" s="13"/>
      <c r="AWU54" s="13"/>
      <c r="AWV54" s="13"/>
      <c r="AWW54" s="13"/>
      <c r="AWX54" s="13"/>
      <c r="AWY54" s="13"/>
      <c r="AWZ54" s="13"/>
      <c r="AXA54" s="13"/>
      <c r="AXB54" s="13"/>
      <c r="AXC54" s="13"/>
      <c r="AXD54" s="13"/>
      <c r="AXE54" s="13"/>
      <c r="AXF54" s="13"/>
      <c r="AXG54" s="13"/>
      <c r="AXH54" s="13"/>
      <c r="AXI54" s="13"/>
      <c r="AXJ54" s="13"/>
      <c r="AXK54" s="13"/>
      <c r="AXL54" s="13"/>
      <c r="AXM54" s="13"/>
      <c r="AXN54" s="13"/>
      <c r="AXO54" s="13"/>
      <c r="AXP54" s="13"/>
      <c r="AXQ54" s="13"/>
      <c r="AXR54" s="13"/>
      <c r="AXS54" s="13"/>
      <c r="AXT54" s="13"/>
      <c r="AXU54" s="13"/>
      <c r="AXV54" s="13"/>
      <c r="AXW54" s="13"/>
      <c r="AXX54" s="13"/>
      <c r="AXY54" s="13"/>
      <c r="AXZ54" s="13"/>
      <c r="AYA54" s="13"/>
      <c r="AYB54" s="13"/>
      <c r="AYC54" s="13"/>
      <c r="AYD54" s="13"/>
      <c r="AYE54" s="13"/>
      <c r="AYF54" s="13"/>
      <c r="AYG54" s="13"/>
      <c r="AYH54" s="13"/>
      <c r="AYI54" s="13"/>
      <c r="AYJ54" s="13"/>
      <c r="AYK54" s="13"/>
      <c r="AYL54" s="13"/>
      <c r="AYM54" s="13"/>
      <c r="AYN54" s="13"/>
      <c r="AYO54" s="13"/>
      <c r="AYP54" s="13"/>
      <c r="AYQ54" s="13"/>
      <c r="AYR54" s="13"/>
      <c r="AYS54" s="13"/>
      <c r="AYT54" s="13"/>
      <c r="AYU54" s="13"/>
      <c r="AYV54" s="13"/>
      <c r="AYW54" s="13"/>
      <c r="AYX54" s="13"/>
      <c r="AYY54" s="13"/>
      <c r="AYZ54" s="13"/>
      <c r="AZA54" s="13"/>
      <c r="AZB54" s="13"/>
      <c r="AZC54" s="13"/>
      <c r="AZD54" s="13"/>
      <c r="AZE54" s="13"/>
      <c r="AZF54" s="13"/>
      <c r="AZG54" s="13"/>
      <c r="AZH54" s="13"/>
      <c r="AZI54" s="13"/>
      <c r="AZJ54" s="13"/>
      <c r="AZK54" s="13"/>
      <c r="AZL54" s="13"/>
      <c r="AZM54" s="13"/>
      <c r="AZN54" s="13"/>
      <c r="AZO54" s="13"/>
      <c r="AZP54" s="13"/>
      <c r="AZQ54" s="13"/>
      <c r="AZR54" s="13"/>
      <c r="AZS54" s="13"/>
      <c r="AZT54" s="13"/>
      <c r="AZU54" s="13"/>
      <c r="AZV54" s="13"/>
      <c r="AZW54" s="13"/>
      <c r="AZX54" s="13"/>
      <c r="AZY54" s="13"/>
      <c r="AZZ54" s="13"/>
      <c r="BAA54" s="13"/>
      <c r="BAB54" s="13"/>
      <c r="BAC54" s="13"/>
      <c r="BAD54" s="13"/>
      <c r="BAE54" s="13"/>
      <c r="BAF54" s="13"/>
      <c r="BAG54" s="13"/>
      <c r="BAH54" s="13"/>
      <c r="BAI54" s="13"/>
      <c r="BAJ54" s="13"/>
      <c r="BAK54" s="13"/>
      <c r="BAL54" s="13"/>
      <c r="BAM54" s="13"/>
      <c r="BAN54" s="13"/>
      <c r="BAO54" s="13"/>
      <c r="BAP54" s="13"/>
      <c r="BAQ54" s="13"/>
      <c r="BAR54" s="13"/>
      <c r="BAS54" s="13"/>
      <c r="BAT54" s="13"/>
      <c r="BAU54" s="13"/>
      <c r="BAV54" s="13"/>
      <c r="BAW54" s="13"/>
      <c r="BAX54" s="13"/>
      <c r="BAY54" s="13"/>
      <c r="BAZ54" s="13"/>
      <c r="BBA54" s="13"/>
      <c r="BBB54" s="13"/>
      <c r="BBC54" s="13"/>
      <c r="BBD54" s="13"/>
      <c r="BBE54" s="13"/>
      <c r="BBF54" s="13"/>
      <c r="BBG54" s="13"/>
      <c r="BBH54" s="13"/>
      <c r="BBI54" s="13"/>
      <c r="BBJ54" s="13"/>
      <c r="BBK54" s="13"/>
      <c r="BBL54" s="13"/>
      <c r="BBM54" s="13"/>
      <c r="BBN54" s="13"/>
      <c r="BBO54" s="13"/>
      <c r="BBP54" s="13"/>
      <c r="BBQ54" s="13"/>
      <c r="BBR54" s="13"/>
      <c r="BBS54" s="13"/>
      <c r="BBT54" s="13"/>
      <c r="BBU54" s="13"/>
      <c r="BBV54" s="13"/>
      <c r="BBW54" s="13"/>
      <c r="BBX54" s="13"/>
      <c r="BBY54" s="13"/>
      <c r="BBZ54" s="13"/>
      <c r="BCA54" s="13"/>
      <c r="BCB54" s="13"/>
      <c r="BCC54" s="13"/>
      <c r="BCD54" s="13"/>
      <c r="BCE54" s="13"/>
      <c r="BCF54" s="13"/>
      <c r="BCG54" s="13"/>
      <c r="BCH54" s="13"/>
      <c r="BCI54" s="13"/>
      <c r="BCJ54" s="13"/>
      <c r="BCK54" s="13"/>
      <c r="BCL54" s="13"/>
      <c r="BCM54" s="13"/>
      <c r="BCN54" s="13"/>
      <c r="BCO54" s="13"/>
      <c r="BCP54" s="13"/>
      <c r="BCQ54" s="13"/>
      <c r="BCR54" s="13"/>
      <c r="BCS54" s="13"/>
      <c r="BCT54" s="13"/>
      <c r="BCU54" s="13"/>
      <c r="BCV54" s="13"/>
      <c r="BCW54" s="13"/>
      <c r="BCX54" s="13"/>
      <c r="BCY54" s="13"/>
      <c r="BCZ54" s="13"/>
      <c r="BDA54" s="13"/>
      <c r="BDB54" s="13"/>
      <c r="BDC54" s="13"/>
      <c r="BDD54" s="13"/>
      <c r="BDE54" s="13"/>
      <c r="BDF54" s="13"/>
      <c r="BDG54" s="13"/>
      <c r="BDH54" s="13"/>
      <c r="BDI54" s="13"/>
      <c r="BDJ54" s="13"/>
      <c r="BDK54" s="13"/>
      <c r="BDL54" s="13"/>
      <c r="BDM54" s="13"/>
      <c r="BDN54" s="13"/>
      <c r="BDO54" s="13"/>
      <c r="BDP54" s="13"/>
      <c r="BDQ54" s="13"/>
      <c r="BDR54" s="13"/>
      <c r="BDS54" s="13"/>
      <c r="BDT54" s="13"/>
      <c r="BDU54" s="13"/>
      <c r="BDV54" s="13"/>
      <c r="BDW54" s="13"/>
      <c r="BDX54" s="13"/>
      <c r="BDY54" s="13"/>
      <c r="BDZ54" s="13"/>
      <c r="BEA54" s="13"/>
      <c r="BEB54" s="13"/>
      <c r="BEC54" s="13"/>
      <c r="BED54" s="13"/>
      <c r="BEE54" s="13"/>
      <c r="BEF54" s="13"/>
      <c r="BEG54" s="13"/>
      <c r="BEH54" s="13"/>
      <c r="BEI54" s="13"/>
      <c r="BEJ54" s="13"/>
      <c r="BEK54" s="13"/>
      <c r="BEL54" s="13"/>
      <c r="BEM54" s="13"/>
      <c r="BEN54" s="13"/>
      <c r="BEO54" s="13"/>
      <c r="BEP54" s="13"/>
      <c r="BEQ54" s="13"/>
      <c r="BER54" s="13"/>
      <c r="BES54" s="13"/>
      <c r="BET54" s="13"/>
      <c r="BEU54" s="13"/>
      <c r="BEV54" s="13"/>
      <c r="BEW54" s="13"/>
      <c r="BEX54" s="13"/>
      <c r="BEY54" s="13"/>
      <c r="BEZ54" s="13"/>
      <c r="BFA54" s="13"/>
      <c r="BFB54" s="13"/>
      <c r="BFC54" s="13"/>
      <c r="BFD54" s="13"/>
      <c r="BFE54" s="13"/>
      <c r="BFF54" s="13"/>
      <c r="BFG54" s="13"/>
      <c r="BFH54" s="13"/>
      <c r="BFI54" s="13"/>
      <c r="BFJ54" s="13"/>
      <c r="BFK54" s="13"/>
      <c r="BFL54" s="13"/>
      <c r="BFM54" s="13"/>
      <c r="BFN54" s="13"/>
      <c r="BFO54" s="13"/>
      <c r="BFP54" s="13"/>
      <c r="BFQ54" s="13"/>
      <c r="BFR54" s="13"/>
      <c r="BFS54" s="13"/>
      <c r="BFT54" s="13"/>
      <c r="BFU54" s="13"/>
      <c r="BFV54" s="13"/>
      <c r="BFW54" s="13"/>
      <c r="BFX54" s="13"/>
      <c r="BFY54" s="13"/>
      <c r="BFZ54" s="13"/>
      <c r="BGA54" s="13"/>
      <c r="BGB54" s="13"/>
      <c r="BGC54" s="13"/>
      <c r="BGD54" s="13"/>
      <c r="BGE54" s="13"/>
      <c r="BGF54" s="13"/>
      <c r="BGG54" s="13"/>
      <c r="BGH54" s="13"/>
      <c r="BGI54" s="13"/>
      <c r="BGJ54" s="13"/>
      <c r="BGK54" s="13"/>
      <c r="BGL54" s="13"/>
      <c r="BGM54" s="13"/>
      <c r="BGN54" s="13"/>
      <c r="BGO54" s="13"/>
      <c r="BGP54" s="13"/>
      <c r="BGQ54" s="13"/>
      <c r="BGR54" s="13"/>
      <c r="BGS54" s="13"/>
      <c r="BGT54" s="13"/>
      <c r="BGU54" s="13"/>
      <c r="BGV54" s="13"/>
      <c r="BGW54" s="13"/>
      <c r="BGX54" s="13"/>
      <c r="BGY54" s="13"/>
      <c r="BGZ54" s="13"/>
      <c r="BHA54" s="13"/>
      <c r="BHB54" s="13"/>
      <c r="BHC54" s="13"/>
      <c r="BHD54" s="13"/>
      <c r="BHE54" s="13"/>
      <c r="BHF54" s="13"/>
      <c r="BHG54" s="13"/>
      <c r="BHH54" s="13"/>
      <c r="BHI54" s="13"/>
      <c r="BHJ54" s="13"/>
      <c r="BHK54" s="13"/>
      <c r="BHL54" s="13"/>
      <c r="BHM54" s="13"/>
      <c r="BHN54" s="13"/>
      <c r="BHO54" s="13"/>
      <c r="BHP54" s="13"/>
      <c r="BHQ54" s="13"/>
      <c r="BHR54" s="13"/>
      <c r="BHS54" s="13"/>
      <c r="BHT54" s="13"/>
      <c r="BHU54" s="13"/>
      <c r="BHV54" s="13"/>
      <c r="BHW54" s="13"/>
      <c r="BHX54" s="13"/>
      <c r="BHY54" s="13"/>
      <c r="BHZ54" s="13"/>
      <c r="BIA54" s="13"/>
      <c r="BIB54" s="13"/>
      <c r="BIC54" s="13"/>
      <c r="BID54" s="13"/>
      <c r="BIE54" s="13"/>
      <c r="BIF54" s="13"/>
      <c r="BIG54" s="13"/>
      <c r="BIH54" s="13"/>
      <c r="BII54" s="13"/>
      <c r="BIJ54" s="13"/>
      <c r="BIK54" s="13"/>
      <c r="BIL54" s="13"/>
      <c r="BIM54" s="13"/>
      <c r="BIN54" s="13"/>
      <c r="BIO54" s="13"/>
      <c r="BIP54" s="13"/>
      <c r="BIQ54" s="13"/>
      <c r="BIR54" s="13"/>
      <c r="BIS54" s="13"/>
      <c r="BIT54" s="13"/>
      <c r="BIU54" s="13"/>
      <c r="BIV54" s="13"/>
      <c r="BIW54" s="13"/>
      <c r="BIX54" s="13"/>
      <c r="BIY54" s="13"/>
      <c r="BIZ54" s="13"/>
      <c r="BJA54" s="13"/>
      <c r="BJB54" s="13"/>
      <c r="BJC54" s="13"/>
      <c r="BJD54" s="13"/>
      <c r="BJE54" s="13"/>
      <c r="BJF54" s="13"/>
      <c r="BJG54" s="13"/>
      <c r="BJH54" s="13"/>
      <c r="BJI54" s="13"/>
      <c r="BJJ54" s="13"/>
      <c r="BJK54" s="13"/>
      <c r="BJL54" s="13"/>
      <c r="BJM54" s="13"/>
      <c r="BJN54" s="13"/>
      <c r="BJO54" s="13"/>
      <c r="BJP54" s="13"/>
      <c r="BJQ54" s="13"/>
      <c r="BJR54" s="13"/>
      <c r="BJS54" s="13"/>
      <c r="BJT54" s="13"/>
      <c r="BJU54" s="13"/>
      <c r="BJV54" s="13"/>
      <c r="BJW54" s="13"/>
      <c r="BJX54" s="13"/>
      <c r="BJY54" s="13"/>
      <c r="BJZ54" s="13"/>
      <c r="BKA54" s="13"/>
      <c r="BKB54" s="13"/>
      <c r="BKC54" s="13"/>
      <c r="BKD54" s="13"/>
      <c r="BKE54" s="13"/>
      <c r="BKF54" s="13"/>
      <c r="BKG54" s="13"/>
      <c r="BKH54" s="13"/>
      <c r="BKI54" s="13"/>
      <c r="BKJ54" s="13"/>
      <c r="BKK54" s="13"/>
      <c r="BKL54" s="13"/>
      <c r="BKM54" s="13"/>
      <c r="BKN54" s="13"/>
      <c r="BKO54" s="13"/>
      <c r="BKP54" s="13"/>
      <c r="BKQ54" s="13"/>
      <c r="BKR54" s="13"/>
      <c r="BKS54" s="13"/>
      <c r="BKT54" s="13"/>
      <c r="BKU54" s="13"/>
      <c r="BKV54" s="13"/>
      <c r="BKW54" s="13"/>
      <c r="BKX54" s="13"/>
      <c r="BKY54" s="13"/>
      <c r="BKZ54" s="13"/>
      <c r="BLA54" s="13"/>
      <c r="BLB54" s="13"/>
      <c r="BLC54" s="13"/>
      <c r="BLD54" s="13"/>
      <c r="BLE54" s="13"/>
      <c r="BLF54" s="13"/>
      <c r="BLG54" s="13"/>
      <c r="BLH54" s="13"/>
      <c r="BLI54" s="13"/>
      <c r="BLJ54" s="13"/>
      <c r="BLK54" s="13"/>
      <c r="BLL54" s="13"/>
      <c r="BLM54" s="13"/>
      <c r="BLN54" s="13"/>
      <c r="BLO54" s="13"/>
      <c r="BLP54" s="13"/>
      <c r="BLQ54" s="13"/>
      <c r="BLR54" s="13"/>
      <c r="BLS54" s="13"/>
      <c r="BLT54" s="13"/>
      <c r="BLU54" s="13"/>
      <c r="BLV54" s="13"/>
      <c r="BLW54" s="13"/>
      <c r="BLX54" s="13"/>
      <c r="BLY54" s="13"/>
      <c r="BLZ54" s="13"/>
      <c r="BMA54" s="13"/>
      <c r="BMB54" s="13"/>
      <c r="BMC54" s="13"/>
      <c r="BMD54" s="13"/>
      <c r="BME54" s="13"/>
      <c r="BMF54" s="13"/>
      <c r="BMG54" s="13"/>
      <c r="BMH54" s="13"/>
      <c r="BMI54" s="13"/>
      <c r="BMJ54" s="13"/>
      <c r="BMK54" s="13"/>
      <c r="BML54" s="13"/>
      <c r="BMM54" s="13"/>
      <c r="BMN54" s="13"/>
      <c r="BMO54" s="13"/>
      <c r="BMP54" s="13"/>
      <c r="BMQ54" s="13"/>
      <c r="BMR54" s="13"/>
      <c r="BMS54" s="13"/>
      <c r="BMT54" s="13"/>
      <c r="BMU54" s="13"/>
      <c r="BMV54" s="13"/>
      <c r="BMW54" s="13"/>
      <c r="BMX54" s="13"/>
      <c r="BMY54" s="13"/>
      <c r="BMZ54" s="13"/>
      <c r="BNA54" s="13"/>
      <c r="BNB54" s="13"/>
      <c r="BNC54" s="13"/>
      <c r="BND54" s="13"/>
      <c r="BNE54" s="13"/>
      <c r="BNF54" s="13"/>
      <c r="BNG54" s="13"/>
      <c r="BNH54" s="13"/>
      <c r="BNI54" s="13"/>
      <c r="BNJ54" s="13"/>
      <c r="BNK54" s="13"/>
      <c r="BNL54" s="13"/>
      <c r="BNM54" s="13"/>
      <c r="BNN54" s="13"/>
      <c r="BNO54" s="13"/>
      <c r="BNP54" s="13"/>
      <c r="BNQ54" s="13"/>
      <c r="BNR54" s="13"/>
      <c r="BNS54" s="13"/>
      <c r="BNT54" s="13"/>
      <c r="BNU54" s="13"/>
      <c r="BNV54" s="13"/>
      <c r="BNW54" s="13"/>
      <c r="BNX54" s="13"/>
      <c r="BNY54" s="13"/>
      <c r="BNZ54" s="13"/>
      <c r="BOA54" s="13"/>
      <c r="BOB54" s="13"/>
      <c r="BOC54" s="13"/>
      <c r="BOD54" s="13"/>
      <c r="BOE54" s="13"/>
      <c r="BOF54" s="13"/>
      <c r="BOG54" s="13"/>
      <c r="BOH54" s="13"/>
      <c r="BOI54" s="13"/>
      <c r="BOJ54" s="13"/>
      <c r="BOK54" s="13"/>
      <c r="BOL54" s="13"/>
      <c r="BOM54" s="13"/>
      <c r="BON54" s="13"/>
      <c r="BOO54" s="13"/>
      <c r="BOP54" s="13"/>
      <c r="BOQ54" s="13"/>
      <c r="BOR54" s="13"/>
      <c r="BOS54" s="13"/>
      <c r="BOT54" s="13"/>
      <c r="BOU54" s="13"/>
      <c r="BOV54" s="13"/>
      <c r="BOW54" s="13"/>
      <c r="BOX54" s="13"/>
      <c r="BOY54" s="13"/>
      <c r="BOZ54" s="13"/>
      <c r="BPA54" s="13"/>
      <c r="BPB54" s="13"/>
      <c r="BPC54" s="13"/>
      <c r="BPD54" s="13"/>
      <c r="BPE54" s="13"/>
      <c r="BPF54" s="13"/>
      <c r="BPG54" s="13"/>
      <c r="BPH54" s="13"/>
      <c r="BPI54" s="13"/>
      <c r="BPJ54" s="13"/>
      <c r="BPK54" s="13"/>
      <c r="BPL54" s="13"/>
      <c r="BPM54" s="13"/>
      <c r="BPN54" s="13"/>
      <c r="BPO54" s="13"/>
      <c r="BPP54" s="13"/>
      <c r="BPQ54" s="13"/>
      <c r="BPR54" s="13"/>
      <c r="BPS54" s="13"/>
      <c r="BPT54" s="13"/>
      <c r="BPU54" s="13"/>
      <c r="BPV54" s="13"/>
      <c r="BPW54" s="13"/>
      <c r="BPX54" s="13"/>
      <c r="BPY54" s="13"/>
      <c r="BPZ54" s="13"/>
      <c r="BQA54" s="13"/>
      <c r="BQB54" s="13"/>
      <c r="BQC54" s="13"/>
      <c r="BQD54" s="13"/>
      <c r="BQE54" s="13"/>
      <c r="BQF54" s="13"/>
      <c r="BQG54" s="13"/>
      <c r="BQH54" s="13"/>
      <c r="BQI54" s="13"/>
      <c r="BQJ54" s="13"/>
      <c r="BQK54" s="13"/>
      <c r="BQL54" s="13"/>
      <c r="BQM54" s="13"/>
      <c r="BQN54" s="13"/>
      <c r="BQO54" s="13"/>
      <c r="BQP54" s="13"/>
      <c r="BQQ54" s="13"/>
      <c r="BQR54" s="13"/>
      <c r="BQS54" s="13"/>
      <c r="BQT54" s="13"/>
      <c r="BQU54" s="13"/>
      <c r="BQV54" s="13"/>
      <c r="BQW54" s="13"/>
      <c r="BQX54" s="13"/>
      <c r="BQY54" s="13"/>
      <c r="BQZ54" s="13"/>
      <c r="BRA54" s="13"/>
      <c r="BRB54" s="13"/>
      <c r="BRC54" s="13"/>
      <c r="BRD54" s="13"/>
      <c r="BRE54" s="13"/>
      <c r="BRF54" s="13"/>
      <c r="BRG54" s="13"/>
      <c r="BRH54" s="13"/>
      <c r="BRI54" s="13"/>
      <c r="BRJ54" s="13"/>
      <c r="BRK54" s="13"/>
      <c r="BRL54" s="13"/>
      <c r="BRM54" s="13"/>
      <c r="BRN54" s="13"/>
      <c r="BRO54" s="13"/>
      <c r="BRP54" s="13"/>
      <c r="BRQ54" s="13"/>
      <c r="BRR54" s="13"/>
      <c r="BRS54" s="13"/>
      <c r="BRT54" s="13"/>
      <c r="BRU54" s="13"/>
      <c r="BRV54" s="13"/>
      <c r="BRW54" s="13"/>
      <c r="BRX54" s="13"/>
      <c r="BRY54" s="13"/>
      <c r="BRZ54" s="13"/>
      <c r="BSA54" s="13"/>
      <c r="BSB54" s="13"/>
      <c r="BSC54" s="13"/>
      <c r="BSD54" s="13"/>
      <c r="BSE54" s="13"/>
      <c r="BSF54" s="13"/>
      <c r="BSG54" s="13"/>
      <c r="BSH54" s="13"/>
      <c r="BSI54" s="13"/>
      <c r="BSJ54" s="13"/>
      <c r="BSK54" s="13"/>
      <c r="BSL54" s="13"/>
      <c r="BSM54" s="13"/>
      <c r="BSN54" s="13"/>
      <c r="BSO54" s="13"/>
      <c r="BSP54" s="13"/>
      <c r="BSQ54" s="13"/>
      <c r="BSR54" s="13"/>
      <c r="BSS54" s="13"/>
      <c r="BST54" s="13"/>
      <c r="BSU54" s="13"/>
      <c r="BSV54" s="13"/>
      <c r="BSW54" s="13"/>
      <c r="BSX54" s="13"/>
      <c r="BSY54" s="13"/>
      <c r="BSZ54" s="13"/>
      <c r="BTA54" s="13"/>
      <c r="BTB54" s="13"/>
      <c r="BTC54" s="13"/>
      <c r="BTD54" s="13"/>
      <c r="BTE54" s="13"/>
      <c r="BTF54" s="13"/>
      <c r="BTG54" s="13"/>
      <c r="BTH54" s="13"/>
      <c r="BTI54" s="13"/>
      <c r="BTJ54" s="13"/>
      <c r="BTK54" s="13"/>
      <c r="BTL54" s="13"/>
      <c r="BTM54" s="13"/>
      <c r="BTN54" s="13"/>
      <c r="BTO54" s="13"/>
      <c r="BTP54" s="13"/>
      <c r="BTQ54" s="13"/>
      <c r="BTR54" s="13"/>
      <c r="BTS54" s="13"/>
      <c r="BTT54" s="13"/>
      <c r="BTU54" s="13"/>
      <c r="BTV54" s="13"/>
      <c r="BTW54" s="13"/>
      <c r="BTX54" s="13"/>
      <c r="BTY54" s="13"/>
      <c r="BTZ54" s="13"/>
      <c r="BUA54" s="13"/>
      <c r="BUB54" s="13"/>
      <c r="BUC54" s="13"/>
      <c r="BUD54" s="13"/>
      <c r="BUE54" s="13"/>
      <c r="BUF54" s="13"/>
      <c r="BUG54" s="13"/>
      <c r="BUH54" s="13"/>
      <c r="BUI54" s="13"/>
      <c r="BUJ54" s="13"/>
      <c r="BUK54" s="13"/>
      <c r="BUL54" s="13"/>
      <c r="BUM54" s="13"/>
      <c r="BUN54" s="13"/>
      <c r="BUO54" s="13"/>
      <c r="BUP54" s="13"/>
      <c r="BUQ54" s="13"/>
      <c r="BUR54" s="13"/>
      <c r="BUS54" s="13"/>
      <c r="BUT54" s="13"/>
      <c r="BUU54" s="13"/>
      <c r="BUV54" s="13"/>
      <c r="BUW54" s="13"/>
      <c r="BUX54" s="13"/>
      <c r="BUY54" s="13"/>
      <c r="BUZ54" s="13"/>
      <c r="BVA54" s="13"/>
      <c r="BVB54" s="13"/>
      <c r="BVC54" s="13"/>
      <c r="BVD54" s="13"/>
      <c r="BVE54" s="13"/>
      <c r="BVF54" s="13"/>
      <c r="BVG54" s="13"/>
      <c r="BVH54" s="13"/>
      <c r="BVI54" s="13"/>
      <c r="BVJ54" s="13"/>
      <c r="BVK54" s="13"/>
      <c r="BVL54" s="13"/>
      <c r="BVM54" s="13"/>
      <c r="BVN54" s="13"/>
      <c r="BVO54" s="13"/>
      <c r="BVP54" s="13"/>
      <c r="BVQ54" s="13"/>
      <c r="BVR54" s="13"/>
      <c r="BVS54" s="13"/>
      <c r="BVT54" s="13"/>
      <c r="BVU54" s="13"/>
      <c r="BVV54" s="13"/>
      <c r="BVW54" s="13"/>
      <c r="BVX54" s="13"/>
      <c r="BVY54" s="13"/>
      <c r="BVZ54" s="13"/>
      <c r="BWA54" s="13"/>
      <c r="BWB54" s="13"/>
      <c r="BWC54" s="13"/>
      <c r="BWD54" s="13"/>
      <c r="BWE54" s="13"/>
      <c r="BWF54" s="13"/>
      <c r="BWG54" s="13"/>
      <c r="BWH54" s="13"/>
      <c r="BWI54" s="13"/>
      <c r="BWJ54" s="13"/>
      <c r="BWK54" s="13"/>
      <c r="BWL54" s="13"/>
      <c r="BWM54" s="13"/>
      <c r="BWN54" s="13"/>
      <c r="BWO54" s="13"/>
      <c r="BWP54" s="13"/>
      <c r="BWQ54" s="13"/>
      <c r="BWR54" s="13"/>
      <c r="BWS54" s="13"/>
      <c r="BWT54" s="13"/>
      <c r="BWU54" s="13"/>
      <c r="BWV54" s="13"/>
      <c r="BWW54" s="13"/>
      <c r="BWX54" s="13"/>
      <c r="BWY54" s="13"/>
      <c r="BWZ54" s="13"/>
      <c r="BXA54" s="13"/>
      <c r="BXB54" s="13"/>
      <c r="BXC54" s="13"/>
      <c r="BXD54" s="13"/>
      <c r="BXE54" s="13"/>
      <c r="BXF54" s="13"/>
      <c r="BXG54" s="13"/>
      <c r="BXH54" s="13"/>
      <c r="BXI54" s="13"/>
      <c r="BXJ54" s="13"/>
      <c r="BXK54" s="13"/>
      <c r="BXL54" s="13"/>
      <c r="BXM54" s="13"/>
      <c r="BXN54" s="13"/>
      <c r="BXO54" s="13"/>
      <c r="BXP54" s="13"/>
      <c r="BXQ54" s="13"/>
      <c r="BXR54" s="13"/>
      <c r="BXS54" s="13"/>
      <c r="BXT54" s="13"/>
      <c r="BXU54" s="13"/>
      <c r="BXV54" s="13"/>
      <c r="BXW54" s="13"/>
      <c r="BXX54" s="13"/>
      <c r="BXY54" s="13"/>
      <c r="BXZ54" s="13"/>
      <c r="BYA54" s="13"/>
      <c r="BYB54" s="13"/>
      <c r="BYC54" s="13"/>
      <c r="BYD54" s="13"/>
      <c r="BYE54" s="13"/>
      <c r="BYF54" s="13"/>
      <c r="BYG54" s="13"/>
      <c r="BYH54" s="13"/>
      <c r="BYI54" s="13"/>
      <c r="BYJ54" s="13"/>
      <c r="BYK54" s="13"/>
      <c r="BYL54" s="13"/>
      <c r="BYM54" s="13"/>
      <c r="BYN54" s="13"/>
      <c r="BYO54" s="13"/>
      <c r="BYP54" s="13"/>
      <c r="BYQ54" s="13"/>
      <c r="BYR54" s="13"/>
      <c r="BYS54" s="13"/>
      <c r="BYT54" s="13"/>
      <c r="BYU54" s="13"/>
      <c r="BYV54" s="13"/>
      <c r="BYW54" s="13"/>
      <c r="BYX54" s="13"/>
      <c r="BYY54" s="13"/>
      <c r="BYZ54" s="13"/>
      <c r="BZA54" s="13"/>
      <c r="BZB54" s="13"/>
      <c r="BZC54" s="13"/>
      <c r="BZD54" s="13"/>
      <c r="BZE54" s="13"/>
      <c r="BZF54" s="13"/>
      <c r="BZG54" s="13"/>
      <c r="BZH54" s="13"/>
      <c r="BZI54" s="13"/>
      <c r="BZJ54" s="13"/>
      <c r="BZK54" s="13"/>
      <c r="BZL54" s="13"/>
      <c r="BZM54" s="13"/>
      <c r="BZN54" s="13"/>
      <c r="BZO54" s="13"/>
      <c r="BZP54" s="13"/>
      <c r="BZQ54" s="13"/>
      <c r="BZR54" s="13"/>
      <c r="BZS54" s="13"/>
      <c r="BZT54" s="13"/>
      <c r="BZU54" s="13"/>
      <c r="BZV54" s="13"/>
      <c r="BZW54" s="13"/>
      <c r="BZX54" s="13"/>
      <c r="BZY54" s="13"/>
      <c r="BZZ54" s="13"/>
      <c r="CAA54" s="13"/>
      <c r="CAB54" s="13"/>
      <c r="CAC54" s="13"/>
      <c r="CAD54" s="13"/>
      <c r="CAE54" s="13"/>
      <c r="CAF54" s="13"/>
      <c r="CAG54" s="13"/>
      <c r="CAH54" s="13"/>
      <c r="CAI54" s="13"/>
      <c r="CAJ54" s="13"/>
      <c r="CAK54" s="13"/>
      <c r="CAL54" s="13"/>
      <c r="CAM54" s="13"/>
      <c r="CAN54" s="13"/>
      <c r="CAO54" s="13"/>
      <c r="CAP54" s="13"/>
      <c r="CAQ54" s="13"/>
      <c r="CAR54" s="13"/>
      <c r="CAS54" s="13"/>
      <c r="CAT54" s="13"/>
      <c r="CAU54" s="13"/>
      <c r="CAV54" s="13"/>
      <c r="CAW54" s="13"/>
      <c r="CAX54" s="13"/>
      <c r="CAY54" s="13"/>
      <c r="CAZ54" s="13"/>
      <c r="CBA54" s="13"/>
      <c r="CBB54" s="13"/>
      <c r="CBC54" s="13"/>
      <c r="CBD54" s="13"/>
      <c r="CBE54" s="13"/>
      <c r="CBF54" s="13"/>
      <c r="CBG54" s="13"/>
      <c r="CBH54" s="13"/>
      <c r="CBI54" s="13"/>
      <c r="CBJ54" s="13"/>
      <c r="CBK54" s="13"/>
      <c r="CBL54" s="13"/>
      <c r="CBM54" s="13"/>
      <c r="CBN54" s="13"/>
      <c r="CBO54" s="13"/>
      <c r="CBP54" s="13"/>
      <c r="CBQ54" s="13"/>
      <c r="CBR54" s="13"/>
      <c r="CBS54" s="13"/>
      <c r="CBT54" s="13"/>
      <c r="CBU54" s="13"/>
      <c r="CBV54" s="13"/>
      <c r="CBW54" s="13"/>
      <c r="CBX54" s="13"/>
      <c r="CBY54" s="13"/>
      <c r="CBZ54" s="13"/>
      <c r="CCA54" s="13"/>
      <c r="CCB54" s="13"/>
      <c r="CCC54" s="13"/>
      <c r="CCD54" s="13"/>
      <c r="CCE54" s="13"/>
      <c r="CCF54" s="13"/>
      <c r="CCG54" s="13"/>
      <c r="CCH54" s="13"/>
      <c r="CCI54" s="13"/>
      <c r="CCJ54" s="13"/>
      <c r="CCK54" s="13"/>
      <c r="CCL54" s="13"/>
      <c r="CCM54" s="13"/>
      <c r="CCN54" s="13"/>
      <c r="CCO54" s="13"/>
      <c r="CCP54" s="13"/>
      <c r="CCQ54" s="13"/>
      <c r="CCR54" s="13"/>
      <c r="CCS54" s="13"/>
      <c r="CCT54" s="13"/>
      <c r="CCU54" s="13"/>
      <c r="CCV54" s="13"/>
      <c r="CCW54" s="13"/>
      <c r="CCX54" s="13"/>
      <c r="CCY54" s="13"/>
      <c r="CCZ54" s="13"/>
      <c r="CDA54" s="13"/>
      <c r="CDB54" s="13"/>
      <c r="CDC54" s="13"/>
      <c r="CDD54" s="13"/>
      <c r="CDE54" s="13"/>
      <c r="CDF54" s="13"/>
      <c r="CDG54" s="13"/>
      <c r="CDH54" s="13"/>
      <c r="CDI54" s="13"/>
      <c r="CDJ54" s="13"/>
      <c r="CDK54" s="13"/>
      <c r="CDL54" s="13"/>
      <c r="CDM54" s="13"/>
      <c r="CDN54" s="13"/>
      <c r="CDO54" s="13"/>
      <c r="CDP54" s="13"/>
      <c r="CDQ54" s="13"/>
      <c r="CDR54" s="13"/>
      <c r="CDS54" s="13"/>
      <c r="CDT54" s="13"/>
      <c r="CDU54" s="13"/>
      <c r="CDV54" s="13"/>
      <c r="CDW54" s="13"/>
      <c r="CDX54" s="13"/>
      <c r="CDY54" s="13"/>
      <c r="CDZ54" s="13"/>
      <c r="CEA54" s="13"/>
      <c r="CEB54" s="13"/>
      <c r="CEC54" s="13"/>
      <c r="CED54" s="13"/>
      <c r="CEE54" s="13"/>
      <c r="CEF54" s="13"/>
      <c r="CEG54" s="13"/>
      <c r="CEH54" s="13"/>
      <c r="CEI54" s="13"/>
      <c r="CEJ54" s="13"/>
      <c r="CEK54" s="13"/>
      <c r="CEL54" s="13"/>
      <c r="CEM54" s="13"/>
      <c r="CEN54" s="13"/>
      <c r="CEO54" s="13"/>
      <c r="CEP54" s="13"/>
      <c r="CEQ54" s="13"/>
      <c r="CER54" s="13"/>
      <c r="CES54" s="13"/>
      <c r="CET54" s="13"/>
      <c r="CEU54" s="13"/>
      <c r="CEV54" s="13"/>
      <c r="CEW54" s="13"/>
      <c r="CEX54" s="13"/>
      <c r="CEY54" s="13"/>
      <c r="CEZ54" s="13"/>
      <c r="CFA54" s="13"/>
      <c r="CFB54" s="13"/>
      <c r="CFC54" s="13"/>
      <c r="CFD54" s="13"/>
      <c r="CFE54" s="13"/>
      <c r="CFF54" s="13"/>
      <c r="CFG54" s="13"/>
      <c r="CFH54" s="13"/>
      <c r="CFI54" s="13"/>
      <c r="CFJ54" s="13"/>
      <c r="CFK54" s="13"/>
      <c r="CFL54" s="13"/>
      <c r="CFM54" s="13"/>
      <c r="CFN54" s="13"/>
      <c r="CFO54" s="13"/>
      <c r="CFP54" s="13"/>
      <c r="CFQ54" s="13"/>
      <c r="CFR54" s="13"/>
      <c r="CFS54" s="13"/>
      <c r="CFT54" s="13"/>
      <c r="CFU54" s="13"/>
      <c r="CFV54" s="13"/>
      <c r="CFW54" s="13"/>
      <c r="CFX54" s="13"/>
      <c r="CFY54" s="13"/>
      <c r="CFZ54" s="13"/>
      <c r="CGA54" s="13"/>
      <c r="CGB54" s="13"/>
      <c r="CGC54" s="13"/>
      <c r="CGD54" s="13"/>
      <c r="CGE54" s="13"/>
      <c r="CGF54" s="13"/>
      <c r="CGG54" s="13"/>
      <c r="CGH54" s="13"/>
      <c r="CGI54" s="13"/>
      <c r="CGJ54" s="13"/>
      <c r="CGK54" s="13"/>
      <c r="CGL54" s="13"/>
      <c r="CGM54" s="13"/>
      <c r="CGN54" s="13"/>
      <c r="CGO54" s="13"/>
      <c r="CGP54" s="13"/>
      <c r="CGQ54" s="13"/>
      <c r="CGR54" s="13"/>
      <c r="CGS54" s="13"/>
      <c r="CGT54" s="13"/>
      <c r="CGU54" s="13"/>
      <c r="CGV54" s="13"/>
      <c r="CGW54" s="13"/>
      <c r="CGX54" s="13"/>
      <c r="CGY54" s="13"/>
      <c r="CGZ54" s="13"/>
      <c r="CHA54" s="13"/>
      <c r="CHB54" s="13"/>
      <c r="CHC54" s="13"/>
      <c r="CHD54" s="13"/>
      <c r="CHE54" s="13"/>
      <c r="CHF54" s="13"/>
      <c r="CHG54" s="13"/>
      <c r="CHH54" s="13"/>
      <c r="CHI54" s="13"/>
      <c r="CHJ54" s="13"/>
      <c r="CHK54" s="13"/>
      <c r="CHL54" s="13"/>
      <c r="CHM54" s="13"/>
      <c r="CHN54" s="13"/>
      <c r="CHO54" s="13"/>
      <c r="CHP54" s="13"/>
      <c r="CHQ54" s="13"/>
      <c r="CHR54" s="13"/>
      <c r="CHS54" s="13"/>
      <c r="CHT54" s="13"/>
      <c r="CHU54" s="13"/>
      <c r="CHV54" s="13"/>
      <c r="CHW54" s="13"/>
      <c r="CHX54" s="13"/>
      <c r="CHY54" s="13"/>
      <c r="CHZ54" s="13"/>
      <c r="CIA54" s="13"/>
      <c r="CIB54" s="13"/>
      <c r="CIC54" s="13"/>
      <c r="CID54" s="13"/>
      <c r="CIE54" s="13"/>
      <c r="CIF54" s="13"/>
      <c r="CIG54" s="13"/>
      <c r="CIH54" s="13"/>
      <c r="CII54" s="13"/>
      <c r="CIJ54" s="13"/>
      <c r="CIK54" s="13"/>
      <c r="CIL54" s="13"/>
      <c r="CIM54" s="13"/>
      <c r="CIN54" s="13"/>
      <c r="CIO54" s="13"/>
      <c r="CIP54" s="13"/>
      <c r="CIQ54" s="13"/>
      <c r="CIR54" s="13"/>
      <c r="CIS54" s="13"/>
      <c r="CIT54" s="13"/>
      <c r="CIU54" s="13"/>
      <c r="CIV54" s="13"/>
      <c r="CIW54" s="13"/>
      <c r="CIX54" s="13"/>
      <c r="CIY54" s="13"/>
      <c r="CIZ54" s="13"/>
      <c r="CJA54" s="13"/>
      <c r="CJB54" s="13"/>
      <c r="CJC54" s="13"/>
      <c r="CJD54" s="13"/>
      <c r="CJE54" s="13"/>
      <c r="CJF54" s="13"/>
      <c r="CJG54" s="13"/>
      <c r="CJH54" s="13"/>
      <c r="CJI54" s="13"/>
      <c r="CJJ54" s="13"/>
      <c r="CJK54" s="13"/>
      <c r="CJL54" s="13"/>
      <c r="CJM54" s="13"/>
      <c r="CJN54" s="13"/>
      <c r="CJO54" s="13"/>
      <c r="CJP54" s="13"/>
      <c r="CJQ54" s="13"/>
      <c r="CJR54" s="13"/>
      <c r="CJS54" s="13"/>
      <c r="CJT54" s="13"/>
      <c r="CJU54" s="13"/>
      <c r="CJV54" s="13"/>
      <c r="CJW54" s="13"/>
      <c r="CJX54" s="13"/>
      <c r="CJY54" s="13"/>
      <c r="CJZ54" s="13"/>
      <c r="CKA54" s="13"/>
      <c r="CKB54" s="13"/>
      <c r="CKC54" s="13"/>
      <c r="CKD54" s="13"/>
      <c r="CKE54" s="13"/>
      <c r="CKF54" s="13"/>
      <c r="CKG54" s="13"/>
      <c r="CKH54" s="13"/>
      <c r="CKI54" s="13"/>
      <c r="CKJ54" s="13"/>
      <c r="CKK54" s="13"/>
      <c r="CKL54" s="13"/>
      <c r="CKM54" s="13"/>
      <c r="CKN54" s="13"/>
      <c r="CKO54" s="13"/>
      <c r="CKP54" s="13"/>
      <c r="CKQ54" s="13"/>
      <c r="CKR54" s="13"/>
      <c r="CKS54" s="13"/>
      <c r="CKT54" s="13"/>
      <c r="CKU54" s="13"/>
      <c r="CKV54" s="13"/>
      <c r="CKW54" s="13"/>
      <c r="CKX54" s="13"/>
      <c r="CKY54" s="13"/>
      <c r="CKZ54" s="13"/>
      <c r="CLA54" s="13"/>
      <c r="CLB54" s="13"/>
      <c r="CLC54" s="13"/>
      <c r="CLD54" s="13"/>
      <c r="CLE54" s="13"/>
      <c r="CLF54" s="13"/>
      <c r="CLG54" s="13"/>
      <c r="CLH54" s="13"/>
      <c r="CLI54" s="13"/>
      <c r="CLJ54" s="13"/>
      <c r="CLK54" s="13"/>
      <c r="CLL54" s="13"/>
      <c r="CLM54" s="13"/>
      <c r="CLN54" s="13"/>
      <c r="CLO54" s="13"/>
      <c r="CLP54" s="13"/>
      <c r="CLQ54" s="13"/>
      <c r="CLR54" s="13"/>
      <c r="CLS54" s="13"/>
      <c r="CLT54" s="13"/>
      <c r="CLU54" s="13"/>
      <c r="CLV54" s="13"/>
      <c r="CLW54" s="13"/>
      <c r="CLX54" s="13"/>
      <c r="CLY54" s="13"/>
      <c r="CLZ54" s="13"/>
      <c r="CMA54" s="13"/>
      <c r="CMB54" s="13"/>
      <c r="CMC54" s="13"/>
      <c r="CMD54" s="13"/>
      <c r="CME54" s="13"/>
      <c r="CMF54" s="13"/>
      <c r="CMG54" s="13"/>
      <c r="CMH54" s="13"/>
      <c r="CMI54" s="13"/>
      <c r="CMJ54" s="13"/>
      <c r="CMK54" s="13"/>
      <c r="CML54" s="13"/>
      <c r="CMM54" s="13"/>
      <c r="CMN54" s="13"/>
      <c r="CMO54" s="13"/>
      <c r="CMP54" s="13"/>
      <c r="CMQ54" s="13"/>
      <c r="CMR54" s="13"/>
      <c r="CMS54" s="13"/>
      <c r="CMT54" s="13"/>
      <c r="CMU54" s="13"/>
      <c r="CMV54" s="13"/>
      <c r="CMW54" s="13"/>
      <c r="CMX54" s="13"/>
      <c r="CMY54" s="13"/>
      <c r="CMZ54" s="13"/>
      <c r="CNA54" s="13"/>
      <c r="CNB54" s="13"/>
      <c r="CNC54" s="13"/>
      <c r="CND54" s="13"/>
      <c r="CNE54" s="13"/>
      <c r="CNF54" s="13"/>
      <c r="CNG54" s="13"/>
      <c r="CNH54" s="13"/>
      <c r="CNI54" s="13"/>
      <c r="CNJ54" s="13"/>
      <c r="CNK54" s="13"/>
      <c r="CNL54" s="13"/>
      <c r="CNM54" s="13"/>
      <c r="CNN54" s="13"/>
      <c r="CNO54" s="13"/>
      <c r="CNP54" s="13"/>
      <c r="CNQ54" s="13"/>
      <c r="CNR54" s="13"/>
      <c r="CNS54" s="13"/>
      <c r="CNT54" s="13"/>
      <c r="CNU54" s="13"/>
      <c r="CNV54" s="13"/>
      <c r="CNW54" s="13"/>
      <c r="CNX54" s="13"/>
      <c r="CNY54" s="13"/>
      <c r="CNZ54" s="13"/>
      <c r="COA54" s="13"/>
      <c r="COB54" s="13"/>
      <c r="COC54" s="13"/>
      <c r="COD54" s="13"/>
      <c r="COE54" s="13"/>
      <c r="COF54" s="13"/>
      <c r="COG54" s="13"/>
      <c r="COH54" s="13"/>
      <c r="COI54" s="13"/>
      <c r="COJ54" s="13"/>
      <c r="COK54" s="13"/>
      <c r="COL54" s="13"/>
      <c r="COM54" s="13"/>
      <c r="CON54" s="13"/>
      <c r="COO54" s="13"/>
      <c r="COP54" s="13"/>
      <c r="COQ54" s="13"/>
      <c r="COR54" s="13"/>
      <c r="COS54" s="13"/>
      <c r="COT54" s="13"/>
      <c r="COU54" s="13"/>
      <c r="COV54" s="13"/>
      <c r="COW54" s="13"/>
      <c r="COX54" s="13"/>
      <c r="COY54" s="13"/>
      <c r="COZ54" s="13"/>
      <c r="CPA54" s="13"/>
      <c r="CPB54" s="13"/>
      <c r="CPC54" s="13"/>
      <c r="CPD54" s="13"/>
      <c r="CPE54" s="13"/>
      <c r="CPF54" s="13"/>
      <c r="CPG54" s="13"/>
      <c r="CPH54" s="13"/>
      <c r="CPI54" s="13"/>
      <c r="CPJ54" s="13"/>
      <c r="CPK54" s="13"/>
      <c r="CPL54" s="13"/>
      <c r="CPM54" s="13"/>
      <c r="CPN54" s="13"/>
      <c r="CPO54" s="13"/>
      <c r="CPP54" s="13"/>
      <c r="CPQ54" s="13"/>
      <c r="CPR54" s="13"/>
      <c r="CPS54" s="13"/>
      <c r="CPT54" s="13"/>
      <c r="CPU54" s="13"/>
      <c r="CPV54" s="13"/>
      <c r="CPW54" s="13"/>
      <c r="CPX54" s="13"/>
      <c r="CPY54" s="13"/>
      <c r="CPZ54" s="13"/>
      <c r="CQA54" s="13"/>
      <c r="CQB54" s="13"/>
      <c r="CQC54" s="13"/>
      <c r="CQD54" s="13"/>
      <c r="CQE54" s="13"/>
      <c r="CQF54" s="13"/>
      <c r="CQG54" s="13"/>
      <c r="CQH54" s="13"/>
      <c r="CQI54" s="13"/>
      <c r="CQJ54" s="13"/>
      <c r="CQK54" s="13"/>
      <c r="CQL54" s="13"/>
      <c r="CQM54" s="13"/>
      <c r="CQN54" s="13"/>
      <c r="CQO54" s="13"/>
      <c r="CQP54" s="13"/>
      <c r="CQQ54" s="13"/>
      <c r="CQR54" s="13"/>
      <c r="CQS54" s="13"/>
      <c r="CQT54" s="13"/>
      <c r="CQU54" s="13"/>
      <c r="CQV54" s="13"/>
      <c r="CQW54" s="13"/>
      <c r="CQX54" s="13"/>
      <c r="CQY54" s="13"/>
      <c r="CQZ54" s="13"/>
      <c r="CRA54" s="13"/>
      <c r="CRB54" s="13"/>
      <c r="CRC54" s="13"/>
      <c r="CRD54" s="13"/>
      <c r="CRE54" s="13"/>
      <c r="CRF54" s="13"/>
      <c r="CRG54" s="13"/>
      <c r="CRH54" s="13"/>
      <c r="CRI54" s="13"/>
      <c r="CRJ54" s="13"/>
      <c r="CRK54" s="13"/>
      <c r="CRL54" s="13"/>
      <c r="CRM54" s="13"/>
      <c r="CRN54" s="13"/>
      <c r="CRO54" s="13"/>
      <c r="CRP54" s="13"/>
      <c r="CRQ54" s="13"/>
      <c r="CRR54" s="13"/>
      <c r="CRS54" s="13"/>
      <c r="CRT54" s="13"/>
      <c r="CRU54" s="13"/>
      <c r="CRV54" s="13"/>
      <c r="CRW54" s="13"/>
      <c r="CRX54" s="13"/>
      <c r="CRY54" s="13"/>
      <c r="CRZ54" s="13"/>
      <c r="CSA54" s="13"/>
      <c r="CSB54" s="13"/>
      <c r="CSC54" s="13"/>
      <c r="CSD54" s="13"/>
      <c r="CSE54" s="13"/>
      <c r="CSF54" s="13"/>
      <c r="CSG54" s="13"/>
      <c r="CSH54" s="13"/>
      <c r="CSI54" s="13"/>
      <c r="CSJ54" s="13"/>
      <c r="CSK54" s="13"/>
      <c r="CSL54" s="13"/>
      <c r="CSM54" s="13"/>
      <c r="CSN54" s="13"/>
      <c r="CSO54" s="13"/>
      <c r="CSP54" s="13"/>
      <c r="CSQ54" s="13"/>
      <c r="CSR54" s="13"/>
      <c r="CSS54" s="13"/>
      <c r="CST54" s="13"/>
      <c r="CSU54" s="13"/>
      <c r="CSV54" s="13"/>
      <c r="CSW54" s="13"/>
      <c r="CSX54" s="13"/>
      <c r="CSY54" s="13"/>
      <c r="CSZ54" s="13"/>
      <c r="CTA54" s="13"/>
      <c r="CTB54" s="13"/>
      <c r="CTC54" s="13"/>
      <c r="CTD54" s="13"/>
      <c r="CTE54" s="13"/>
      <c r="CTF54" s="13"/>
      <c r="CTG54" s="13"/>
      <c r="CTH54" s="13"/>
      <c r="CTI54" s="13"/>
      <c r="CTJ54" s="13"/>
      <c r="CTK54" s="13"/>
      <c r="CTL54" s="13"/>
      <c r="CTM54" s="13"/>
      <c r="CTN54" s="13"/>
      <c r="CTO54" s="13"/>
      <c r="CTP54" s="13"/>
      <c r="CTQ54" s="13"/>
      <c r="CTR54" s="13"/>
      <c r="CTS54" s="13"/>
      <c r="CTT54" s="13"/>
      <c r="CTU54" s="13"/>
      <c r="CTV54" s="13"/>
      <c r="CTW54" s="13"/>
      <c r="CTX54" s="13"/>
      <c r="CTY54" s="13"/>
      <c r="CTZ54" s="13"/>
      <c r="CUA54" s="13"/>
      <c r="CUB54" s="13"/>
      <c r="CUC54" s="13"/>
      <c r="CUD54" s="13"/>
      <c r="CUE54" s="13"/>
      <c r="CUF54" s="13"/>
      <c r="CUG54" s="13"/>
      <c r="CUH54" s="13"/>
      <c r="CUI54" s="13"/>
      <c r="CUJ54" s="13"/>
      <c r="CUK54" s="13"/>
      <c r="CUL54" s="13"/>
      <c r="CUM54" s="13"/>
      <c r="CUN54" s="13"/>
      <c r="CUO54" s="13"/>
      <c r="CUP54" s="13"/>
      <c r="CUQ54" s="13"/>
      <c r="CUR54" s="13"/>
      <c r="CUS54" s="13"/>
      <c r="CUT54" s="13"/>
      <c r="CUU54" s="13"/>
      <c r="CUV54" s="13"/>
      <c r="CUW54" s="13"/>
      <c r="CUX54" s="13"/>
      <c r="CUY54" s="13"/>
      <c r="CUZ54" s="13"/>
      <c r="CVA54" s="13"/>
      <c r="CVB54" s="13"/>
      <c r="CVC54" s="13"/>
      <c r="CVD54" s="13"/>
      <c r="CVE54" s="13"/>
      <c r="CVF54" s="13"/>
      <c r="CVG54" s="13"/>
      <c r="CVH54" s="13"/>
      <c r="CVI54" s="13"/>
      <c r="CVJ54" s="13"/>
      <c r="CVK54" s="13"/>
      <c r="CVL54" s="13"/>
      <c r="CVM54" s="13"/>
      <c r="CVN54" s="13"/>
      <c r="CVO54" s="13"/>
      <c r="CVP54" s="13"/>
      <c r="CVQ54" s="13"/>
      <c r="CVR54" s="13"/>
      <c r="CVS54" s="13"/>
      <c r="CVT54" s="13"/>
      <c r="CVU54" s="13"/>
      <c r="CVV54" s="13"/>
      <c r="CVW54" s="13"/>
      <c r="CVX54" s="13"/>
      <c r="CVY54" s="13"/>
      <c r="CVZ54" s="13"/>
      <c r="CWA54" s="13"/>
      <c r="CWB54" s="13"/>
      <c r="CWC54" s="13"/>
      <c r="CWD54" s="13"/>
      <c r="CWE54" s="13"/>
      <c r="CWF54" s="13"/>
      <c r="CWG54" s="13"/>
      <c r="CWH54" s="13"/>
      <c r="CWI54" s="13"/>
      <c r="CWJ54" s="13"/>
      <c r="CWK54" s="13"/>
      <c r="CWL54" s="13"/>
      <c r="CWM54" s="13"/>
      <c r="CWN54" s="13"/>
      <c r="CWO54" s="13"/>
      <c r="CWP54" s="13"/>
      <c r="CWQ54" s="13"/>
      <c r="CWR54" s="13"/>
      <c r="CWS54" s="13"/>
      <c r="CWT54" s="13"/>
      <c r="CWU54" s="13"/>
      <c r="CWV54" s="13"/>
      <c r="CWW54" s="13"/>
      <c r="CWX54" s="13"/>
      <c r="CWY54" s="13"/>
      <c r="CWZ54" s="13"/>
      <c r="CXA54" s="13"/>
      <c r="CXB54" s="13"/>
      <c r="CXC54" s="13"/>
      <c r="CXD54" s="13"/>
      <c r="CXE54" s="13"/>
      <c r="CXF54" s="13"/>
      <c r="CXG54" s="13"/>
      <c r="CXH54" s="13"/>
      <c r="CXI54" s="13"/>
      <c r="CXJ54" s="13"/>
      <c r="CXK54" s="13"/>
      <c r="CXL54" s="13"/>
      <c r="CXM54" s="13"/>
      <c r="CXN54" s="13"/>
      <c r="CXO54" s="13"/>
      <c r="CXP54" s="13"/>
      <c r="CXQ54" s="13"/>
      <c r="CXR54" s="13"/>
      <c r="CXS54" s="13"/>
      <c r="CXT54" s="13"/>
      <c r="CXU54" s="13"/>
      <c r="CXV54" s="13"/>
      <c r="CXW54" s="13"/>
      <c r="CXX54" s="13"/>
      <c r="CXY54" s="13"/>
      <c r="CXZ54" s="13"/>
      <c r="CYA54" s="13"/>
      <c r="CYB54" s="13"/>
      <c r="CYC54" s="13"/>
      <c r="CYD54" s="13"/>
      <c r="CYE54" s="13"/>
      <c r="CYF54" s="13"/>
      <c r="CYG54" s="13"/>
      <c r="CYH54" s="13"/>
      <c r="CYI54" s="13"/>
      <c r="CYJ54" s="13"/>
      <c r="CYK54" s="13"/>
      <c r="CYL54" s="13"/>
      <c r="CYM54" s="13"/>
      <c r="CYN54" s="13"/>
      <c r="CYO54" s="13"/>
      <c r="CYP54" s="13"/>
      <c r="CYQ54" s="13"/>
      <c r="CYR54" s="13"/>
      <c r="CYS54" s="13"/>
      <c r="CYT54" s="13"/>
      <c r="CYU54" s="13"/>
      <c r="CYV54" s="13"/>
      <c r="CYW54" s="13"/>
      <c r="CYX54" s="13"/>
      <c r="CYY54" s="13"/>
      <c r="CYZ54" s="13"/>
      <c r="CZA54" s="13"/>
      <c r="CZB54" s="13"/>
      <c r="CZC54" s="13"/>
      <c r="CZD54" s="13"/>
      <c r="CZE54" s="13"/>
      <c r="CZF54" s="13"/>
      <c r="CZG54" s="13"/>
      <c r="CZH54" s="13"/>
      <c r="CZI54" s="13"/>
      <c r="CZJ54" s="13"/>
      <c r="CZK54" s="13"/>
      <c r="CZL54" s="13"/>
      <c r="CZM54" s="13"/>
      <c r="CZN54" s="13"/>
      <c r="CZO54" s="13"/>
      <c r="CZP54" s="13"/>
      <c r="CZQ54" s="13"/>
      <c r="CZR54" s="13"/>
      <c r="CZS54" s="13"/>
      <c r="CZT54" s="13"/>
      <c r="CZU54" s="13"/>
      <c r="CZV54" s="13"/>
      <c r="CZW54" s="13"/>
      <c r="CZX54" s="13"/>
      <c r="CZY54" s="13"/>
      <c r="CZZ54" s="13"/>
      <c r="DAA54" s="13"/>
      <c r="DAB54" s="13"/>
      <c r="DAC54" s="13"/>
      <c r="DAD54" s="13"/>
      <c r="DAE54" s="13"/>
      <c r="DAF54" s="13"/>
      <c r="DAG54" s="13"/>
      <c r="DAH54" s="13"/>
      <c r="DAI54" s="13"/>
      <c r="DAJ54" s="13"/>
      <c r="DAK54" s="13"/>
      <c r="DAL54" s="13"/>
      <c r="DAM54" s="13"/>
      <c r="DAN54" s="13"/>
      <c r="DAO54" s="13"/>
      <c r="DAP54" s="13"/>
      <c r="DAQ54" s="13"/>
      <c r="DAR54" s="13"/>
      <c r="DAS54" s="13"/>
      <c r="DAT54" s="13"/>
      <c r="DAU54" s="13"/>
      <c r="DAV54" s="13"/>
      <c r="DAW54" s="13"/>
      <c r="DAX54" s="13"/>
      <c r="DAY54" s="13"/>
      <c r="DAZ54" s="13"/>
      <c r="DBA54" s="13"/>
      <c r="DBB54" s="13"/>
      <c r="DBC54" s="13"/>
      <c r="DBD54" s="13"/>
      <c r="DBE54" s="13"/>
      <c r="DBF54" s="13"/>
      <c r="DBG54" s="13"/>
      <c r="DBH54" s="13"/>
      <c r="DBI54" s="13"/>
      <c r="DBJ54" s="13"/>
      <c r="DBK54" s="13"/>
      <c r="DBL54" s="13"/>
      <c r="DBM54" s="13"/>
      <c r="DBN54" s="13"/>
      <c r="DBO54" s="13"/>
      <c r="DBP54" s="13"/>
      <c r="DBQ54" s="13"/>
      <c r="DBR54" s="13"/>
      <c r="DBS54" s="13"/>
      <c r="DBT54" s="13"/>
      <c r="DBU54" s="13"/>
      <c r="DBV54" s="13"/>
      <c r="DBW54" s="13"/>
      <c r="DBX54" s="13"/>
      <c r="DBY54" s="13"/>
      <c r="DBZ54" s="13"/>
      <c r="DCA54" s="13"/>
      <c r="DCB54" s="13"/>
      <c r="DCC54" s="13"/>
      <c r="DCD54" s="13"/>
      <c r="DCE54" s="13"/>
      <c r="DCF54" s="13"/>
      <c r="DCG54" s="13"/>
      <c r="DCH54" s="13"/>
      <c r="DCI54" s="13"/>
      <c r="DCJ54" s="13"/>
      <c r="DCK54" s="13"/>
      <c r="DCL54" s="13"/>
      <c r="DCM54" s="13"/>
      <c r="DCN54" s="13"/>
      <c r="DCO54" s="13"/>
      <c r="DCP54" s="13"/>
      <c r="DCQ54" s="13"/>
      <c r="DCR54" s="13"/>
      <c r="DCS54" s="13"/>
      <c r="DCT54" s="13"/>
      <c r="DCU54" s="13"/>
      <c r="DCV54" s="13"/>
      <c r="DCW54" s="13"/>
      <c r="DCX54" s="13"/>
      <c r="DCY54" s="13"/>
      <c r="DCZ54" s="13"/>
      <c r="DDA54" s="13"/>
      <c r="DDB54" s="13"/>
      <c r="DDC54" s="13"/>
      <c r="DDD54" s="13"/>
      <c r="DDE54" s="13"/>
      <c r="DDF54" s="13"/>
      <c r="DDG54" s="13"/>
      <c r="DDH54" s="13"/>
      <c r="DDI54" s="13"/>
      <c r="DDJ54" s="13"/>
      <c r="DDK54" s="13"/>
      <c r="DDL54" s="13"/>
      <c r="DDM54" s="13"/>
      <c r="DDN54" s="13"/>
      <c r="DDO54" s="13"/>
      <c r="DDP54" s="13"/>
      <c r="DDQ54" s="13"/>
      <c r="DDR54" s="13"/>
      <c r="DDS54" s="13"/>
      <c r="DDT54" s="13"/>
      <c r="DDU54" s="13"/>
      <c r="DDV54" s="13"/>
      <c r="DDW54" s="13"/>
      <c r="DDX54" s="13"/>
      <c r="DDY54" s="13"/>
      <c r="DDZ54" s="13"/>
      <c r="DEA54" s="13"/>
      <c r="DEB54" s="13"/>
      <c r="DEC54" s="13"/>
      <c r="DED54" s="13"/>
      <c r="DEE54" s="13"/>
      <c r="DEF54" s="13"/>
      <c r="DEG54" s="13"/>
      <c r="DEH54" s="13"/>
      <c r="DEI54" s="13"/>
      <c r="DEJ54" s="13"/>
      <c r="DEK54" s="13"/>
      <c r="DEL54" s="13"/>
      <c r="DEM54" s="13"/>
      <c r="DEN54" s="13"/>
      <c r="DEO54" s="13"/>
      <c r="DEP54" s="13"/>
      <c r="DEQ54" s="13"/>
      <c r="DER54" s="13"/>
      <c r="DES54" s="13"/>
      <c r="DET54" s="13"/>
      <c r="DEU54" s="13"/>
      <c r="DEV54" s="13"/>
      <c r="DEW54" s="13"/>
      <c r="DEX54" s="13"/>
      <c r="DEY54" s="13"/>
      <c r="DEZ54" s="13"/>
      <c r="DFA54" s="13"/>
      <c r="DFB54" s="13"/>
      <c r="DFC54" s="13"/>
      <c r="DFD54" s="13"/>
      <c r="DFE54" s="13"/>
      <c r="DFF54" s="13"/>
      <c r="DFG54" s="13"/>
      <c r="DFH54" s="13"/>
      <c r="DFI54" s="13"/>
      <c r="DFJ54" s="13"/>
      <c r="DFK54" s="13"/>
      <c r="DFL54" s="13"/>
      <c r="DFM54" s="13"/>
      <c r="DFN54" s="13"/>
      <c r="DFO54" s="13"/>
      <c r="DFP54" s="13"/>
      <c r="DFQ54" s="13"/>
      <c r="DFR54" s="13"/>
      <c r="DFS54" s="13"/>
      <c r="DFT54" s="13"/>
      <c r="DFU54" s="13"/>
      <c r="DFV54" s="13"/>
      <c r="DFW54" s="13"/>
      <c r="DFX54" s="13"/>
      <c r="DFY54" s="13"/>
      <c r="DFZ54" s="13"/>
      <c r="DGA54" s="13"/>
      <c r="DGB54" s="13"/>
      <c r="DGC54" s="13"/>
      <c r="DGD54" s="13"/>
      <c r="DGE54" s="13"/>
      <c r="DGF54" s="13"/>
      <c r="DGG54" s="13"/>
      <c r="DGH54" s="13"/>
      <c r="DGI54" s="13"/>
      <c r="DGJ54" s="13"/>
      <c r="DGK54" s="13"/>
      <c r="DGL54" s="13"/>
      <c r="DGM54" s="13"/>
      <c r="DGN54" s="13"/>
      <c r="DGO54" s="13"/>
      <c r="DGP54" s="13"/>
      <c r="DGQ54" s="13"/>
      <c r="DGR54" s="13"/>
      <c r="DGS54" s="13"/>
      <c r="DGT54" s="13"/>
      <c r="DGU54" s="13"/>
      <c r="DGV54" s="13"/>
      <c r="DGW54" s="13"/>
      <c r="DGX54" s="13"/>
      <c r="DGY54" s="13"/>
      <c r="DGZ54" s="13"/>
      <c r="DHA54" s="13"/>
      <c r="DHB54" s="13"/>
      <c r="DHC54" s="13"/>
      <c r="DHD54" s="13"/>
      <c r="DHE54" s="13"/>
      <c r="DHF54" s="13"/>
      <c r="DHG54" s="13"/>
      <c r="DHH54" s="13"/>
      <c r="DHI54" s="13"/>
      <c r="DHJ54" s="13"/>
      <c r="DHK54" s="13"/>
      <c r="DHL54" s="13"/>
      <c r="DHM54" s="13"/>
      <c r="DHN54" s="13"/>
      <c r="DHO54" s="13"/>
      <c r="DHP54" s="13"/>
      <c r="DHQ54" s="13"/>
      <c r="DHR54" s="13"/>
      <c r="DHS54" s="13"/>
      <c r="DHT54" s="13"/>
      <c r="DHU54" s="13"/>
      <c r="DHV54" s="13"/>
      <c r="DHW54" s="13"/>
      <c r="DHX54" s="13"/>
      <c r="DHY54" s="13"/>
      <c r="DHZ54" s="13"/>
      <c r="DIA54" s="13"/>
      <c r="DIB54" s="13"/>
      <c r="DIC54" s="13"/>
      <c r="DID54" s="13"/>
      <c r="DIE54" s="13"/>
      <c r="DIF54" s="13"/>
      <c r="DIG54" s="13"/>
      <c r="DIH54" s="13"/>
      <c r="DII54" s="13"/>
      <c r="DIJ54" s="13"/>
      <c r="DIK54" s="13"/>
      <c r="DIL54" s="13"/>
      <c r="DIM54" s="13"/>
      <c r="DIN54" s="13"/>
      <c r="DIO54" s="13"/>
      <c r="DIP54" s="13"/>
      <c r="DIQ54" s="13"/>
      <c r="DIR54" s="13"/>
      <c r="DIS54" s="13"/>
      <c r="DIT54" s="13"/>
      <c r="DIU54" s="13"/>
      <c r="DIV54" s="13"/>
      <c r="DIW54" s="13"/>
      <c r="DIX54" s="13"/>
      <c r="DIY54" s="13"/>
      <c r="DIZ54" s="13"/>
      <c r="DJA54" s="13"/>
      <c r="DJB54" s="13"/>
      <c r="DJC54" s="13"/>
      <c r="DJD54" s="13"/>
      <c r="DJE54" s="13"/>
      <c r="DJF54" s="13"/>
      <c r="DJG54" s="13"/>
      <c r="DJH54" s="13"/>
      <c r="DJI54" s="13"/>
      <c r="DJJ54" s="13"/>
      <c r="DJK54" s="13"/>
      <c r="DJL54" s="13"/>
      <c r="DJM54" s="13"/>
      <c r="DJN54" s="13"/>
      <c r="DJO54" s="13"/>
      <c r="DJP54" s="13"/>
      <c r="DJQ54" s="13"/>
      <c r="DJR54" s="13"/>
      <c r="DJS54" s="13"/>
      <c r="DJT54" s="13"/>
      <c r="DJU54" s="13"/>
      <c r="DJV54" s="13"/>
      <c r="DJW54" s="13"/>
      <c r="DJX54" s="13"/>
      <c r="DJY54" s="13"/>
      <c r="DJZ54" s="13"/>
      <c r="DKA54" s="13"/>
      <c r="DKB54" s="13"/>
      <c r="DKC54" s="13"/>
      <c r="DKD54" s="13"/>
      <c r="DKE54" s="13"/>
      <c r="DKF54" s="13"/>
      <c r="DKG54" s="13"/>
      <c r="DKH54" s="13"/>
      <c r="DKI54" s="13"/>
      <c r="DKJ54" s="13"/>
      <c r="DKK54" s="13"/>
      <c r="DKL54" s="13"/>
      <c r="DKM54" s="13"/>
      <c r="DKN54" s="13"/>
      <c r="DKO54" s="13"/>
      <c r="DKP54" s="13"/>
      <c r="DKQ54" s="13"/>
      <c r="DKR54" s="13"/>
      <c r="DKS54" s="13"/>
      <c r="DKT54" s="13"/>
      <c r="DKU54" s="13"/>
      <c r="DKV54" s="13"/>
      <c r="DKW54" s="13"/>
      <c r="DKX54" s="13"/>
      <c r="DKY54" s="13"/>
      <c r="DKZ54" s="13"/>
      <c r="DLA54" s="13"/>
      <c r="DLB54" s="13"/>
      <c r="DLC54" s="13"/>
      <c r="DLD54" s="13"/>
      <c r="DLE54" s="13"/>
      <c r="DLF54" s="13"/>
      <c r="DLG54" s="13"/>
      <c r="DLH54" s="13"/>
      <c r="DLI54" s="13"/>
      <c r="DLJ54" s="13"/>
      <c r="DLK54" s="13"/>
      <c r="DLL54" s="13"/>
      <c r="DLM54" s="13"/>
      <c r="DLN54" s="13"/>
      <c r="DLO54" s="13"/>
      <c r="DLP54" s="13"/>
      <c r="DLQ54" s="13"/>
      <c r="DLR54" s="13"/>
      <c r="DLS54" s="13"/>
      <c r="DLT54" s="13"/>
      <c r="DLU54" s="13"/>
      <c r="DLV54" s="13"/>
      <c r="DLW54" s="13"/>
      <c r="DLX54" s="13"/>
      <c r="DLY54" s="13"/>
      <c r="DLZ54" s="13"/>
      <c r="DMA54" s="13"/>
      <c r="DMB54" s="13"/>
      <c r="DMC54" s="13"/>
      <c r="DMD54" s="13"/>
      <c r="DME54" s="13"/>
      <c r="DMF54" s="13"/>
      <c r="DMG54" s="13"/>
      <c r="DMH54" s="13"/>
      <c r="DMI54" s="13"/>
      <c r="DMJ54" s="13"/>
      <c r="DMK54" s="13"/>
      <c r="DML54" s="13"/>
      <c r="DMM54" s="13"/>
      <c r="DMN54" s="13"/>
      <c r="DMO54" s="13"/>
      <c r="DMP54" s="13"/>
      <c r="DMQ54" s="13"/>
      <c r="DMR54" s="13"/>
      <c r="DMS54" s="13"/>
      <c r="DMT54" s="13"/>
      <c r="DMU54" s="13"/>
      <c r="DMV54" s="13"/>
      <c r="DMW54" s="13"/>
      <c r="DMX54" s="13"/>
      <c r="DMY54" s="13"/>
      <c r="DMZ54" s="13"/>
      <c r="DNA54" s="13"/>
      <c r="DNB54" s="13"/>
      <c r="DNC54" s="13"/>
      <c r="DND54" s="13"/>
      <c r="DNE54" s="13"/>
      <c r="DNF54" s="13"/>
      <c r="DNG54" s="13"/>
      <c r="DNH54" s="13"/>
      <c r="DNI54" s="13"/>
      <c r="DNJ54" s="13"/>
      <c r="DNK54" s="13"/>
      <c r="DNL54" s="13"/>
      <c r="DNM54" s="13"/>
      <c r="DNN54" s="13"/>
      <c r="DNO54" s="13"/>
      <c r="DNP54" s="13"/>
      <c r="DNQ54" s="13"/>
      <c r="DNR54" s="13"/>
      <c r="DNS54" s="13"/>
      <c r="DNT54" s="13"/>
      <c r="DNU54" s="13"/>
      <c r="DNV54" s="13"/>
      <c r="DNW54" s="13"/>
      <c r="DNX54" s="13"/>
      <c r="DNY54" s="13"/>
      <c r="DNZ54" s="13"/>
      <c r="DOA54" s="13"/>
      <c r="DOB54" s="13"/>
      <c r="DOC54" s="13"/>
      <c r="DOD54" s="13"/>
      <c r="DOE54" s="13"/>
      <c r="DOF54" s="13"/>
      <c r="DOG54" s="13"/>
      <c r="DOH54" s="13"/>
      <c r="DOI54" s="13"/>
      <c r="DOJ54" s="13"/>
      <c r="DOK54" s="13"/>
      <c r="DOL54" s="13"/>
      <c r="DOM54" s="13"/>
      <c r="DON54" s="13"/>
      <c r="DOO54" s="13"/>
      <c r="DOP54" s="13"/>
      <c r="DOQ54" s="13"/>
      <c r="DOR54" s="13"/>
      <c r="DOS54" s="13"/>
      <c r="DOT54" s="13"/>
      <c r="DOU54" s="13"/>
      <c r="DOV54" s="13"/>
      <c r="DOW54" s="13"/>
      <c r="DOX54" s="13"/>
      <c r="DOY54" s="13"/>
      <c r="DOZ54" s="13"/>
      <c r="DPA54" s="13"/>
      <c r="DPB54" s="13"/>
      <c r="DPC54" s="13"/>
      <c r="DPD54" s="13"/>
      <c r="DPE54" s="13"/>
      <c r="DPF54" s="13"/>
      <c r="DPG54" s="13"/>
      <c r="DPH54" s="13"/>
      <c r="DPI54" s="13"/>
      <c r="DPJ54" s="13"/>
      <c r="DPK54" s="13"/>
      <c r="DPL54" s="13"/>
      <c r="DPM54" s="13"/>
      <c r="DPN54" s="13"/>
      <c r="DPO54" s="13"/>
      <c r="DPP54" s="13"/>
      <c r="DPQ54" s="13"/>
      <c r="DPR54" s="13"/>
      <c r="DPS54" s="13"/>
      <c r="DPT54" s="13"/>
      <c r="DPU54" s="13"/>
      <c r="DPV54" s="13"/>
      <c r="DPW54" s="13"/>
      <c r="DPX54" s="13"/>
      <c r="DPY54" s="13"/>
      <c r="DPZ54" s="13"/>
      <c r="DQA54" s="13"/>
      <c r="DQB54" s="13"/>
      <c r="DQC54" s="13"/>
      <c r="DQD54" s="13"/>
      <c r="DQE54" s="13"/>
      <c r="DQF54" s="13"/>
      <c r="DQG54" s="13"/>
      <c r="DQH54" s="13"/>
      <c r="DQI54" s="13"/>
      <c r="DQJ54" s="13"/>
      <c r="DQK54" s="13"/>
      <c r="DQL54" s="13"/>
      <c r="DQM54" s="13"/>
      <c r="DQN54" s="13"/>
      <c r="DQO54" s="13"/>
      <c r="DQP54" s="13"/>
      <c r="DQQ54" s="13"/>
      <c r="DQR54" s="13"/>
      <c r="DQS54" s="13"/>
      <c r="DQT54" s="13"/>
      <c r="DQU54" s="13"/>
      <c r="DQV54" s="13"/>
      <c r="DQW54" s="13"/>
      <c r="DQX54" s="13"/>
      <c r="DQY54" s="13"/>
      <c r="DQZ54" s="13"/>
      <c r="DRA54" s="13"/>
      <c r="DRB54" s="13"/>
      <c r="DRC54" s="13"/>
      <c r="DRD54" s="13"/>
      <c r="DRE54" s="13"/>
      <c r="DRF54" s="13"/>
      <c r="DRG54" s="13"/>
      <c r="DRH54" s="13"/>
      <c r="DRI54" s="13"/>
      <c r="DRJ54" s="13"/>
      <c r="DRK54" s="13"/>
      <c r="DRL54" s="13"/>
      <c r="DRM54" s="13"/>
      <c r="DRN54" s="13"/>
      <c r="DRO54" s="13"/>
      <c r="DRP54" s="13"/>
      <c r="DRQ54" s="13"/>
      <c r="DRR54" s="13"/>
      <c r="DRS54" s="13"/>
      <c r="DRT54" s="13"/>
      <c r="DRU54" s="13"/>
      <c r="DRV54" s="13"/>
      <c r="DRW54" s="13"/>
      <c r="DRX54" s="13"/>
      <c r="DRY54" s="13"/>
      <c r="DRZ54" s="13"/>
      <c r="DSA54" s="13"/>
      <c r="DSB54" s="13"/>
      <c r="DSC54" s="13"/>
      <c r="DSD54" s="13"/>
      <c r="DSE54" s="13"/>
      <c r="DSF54" s="13"/>
      <c r="DSG54" s="13"/>
      <c r="DSH54" s="13"/>
      <c r="DSI54" s="13"/>
      <c r="DSJ54" s="13"/>
      <c r="DSK54" s="13"/>
      <c r="DSL54" s="13"/>
      <c r="DSM54" s="13"/>
      <c r="DSN54" s="13"/>
      <c r="DSO54" s="13"/>
      <c r="DSP54" s="13"/>
      <c r="DSQ54" s="13"/>
      <c r="DSR54" s="13"/>
      <c r="DSS54" s="13"/>
      <c r="DST54" s="13"/>
      <c r="DSU54" s="13"/>
      <c r="DSV54" s="13"/>
      <c r="DSW54" s="13"/>
      <c r="DSX54" s="13"/>
      <c r="DSY54" s="13"/>
      <c r="DSZ54" s="13"/>
      <c r="DTA54" s="13"/>
      <c r="DTB54" s="13"/>
      <c r="DTC54" s="13"/>
      <c r="DTD54" s="13"/>
      <c r="DTE54" s="13"/>
      <c r="DTF54" s="13"/>
      <c r="DTG54" s="13"/>
      <c r="DTH54" s="13"/>
      <c r="DTI54" s="13"/>
      <c r="DTJ54" s="13"/>
      <c r="DTK54" s="13"/>
      <c r="DTL54" s="13"/>
      <c r="DTM54" s="13"/>
      <c r="DTN54" s="13"/>
      <c r="DTO54" s="13"/>
      <c r="DTP54" s="13"/>
      <c r="DTQ54" s="13"/>
      <c r="DTR54" s="13"/>
      <c r="DTS54" s="13"/>
      <c r="DTT54" s="13"/>
      <c r="DTU54" s="13"/>
      <c r="DTV54" s="13"/>
      <c r="DTW54" s="13"/>
      <c r="DTX54" s="13"/>
      <c r="DTY54" s="13"/>
      <c r="DTZ54" s="13"/>
      <c r="DUA54" s="13"/>
      <c r="DUB54" s="13"/>
      <c r="DUC54" s="13"/>
      <c r="DUD54" s="13"/>
      <c r="DUE54" s="13"/>
      <c r="DUF54" s="13"/>
      <c r="DUG54" s="13"/>
      <c r="DUH54" s="13"/>
      <c r="DUI54" s="13"/>
      <c r="DUJ54" s="13"/>
      <c r="DUK54" s="13"/>
      <c r="DUL54" s="13"/>
      <c r="DUM54" s="13"/>
      <c r="DUN54" s="13"/>
      <c r="DUO54" s="13"/>
      <c r="DUP54" s="13"/>
      <c r="DUQ54" s="13"/>
      <c r="DUR54" s="13"/>
      <c r="DUS54" s="13"/>
      <c r="DUT54" s="13"/>
      <c r="DUU54" s="13"/>
      <c r="DUV54" s="13"/>
      <c r="DUW54" s="13"/>
      <c r="DUX54" s="13"/>
      <c r="DUY54" s="13"/>
      <c r="DUZ54" s="13"/>
      <c r="DVA54" s="13"/>
      <c r="DVB54" s="13"/>
      <c r="DVC54" s="13"/>
      <c r="DVD54" s="13"/>
      <c r="DVE54" s="13"/>
      <c r="DVF54" s="13"/>
      <c r="DVG54" s="13"/>
      <c r="DVH54" s="13"/>
      <c r="DVI54" s="13"/>
      <c r="DVJ54" s="13"/>
      <c r="DVK54" s="13"/>
      <c r="DVL54" s="13"/>
      <c r="DVM54" s="13"/>
      <c r="DVN54" s="13"/>
      <c r="DVO54" s="13"/>
      <c r="DVP54" s="13"/>
      <c r="DVQ54" s="13"/>
      <c r="DVR54" s="13"/>
      <c r="DVS54" s="13"/>
      <c r="DVT54" s="13"/>
      <c r="DVU54" s="13"/>
      <c r="DVV54" s="13"/>
      <c r="DVW54" s="13"/>
      <c r="DVX54" s="13"/>
      <c r="DVY54" s="13"/>
      <c r="DVZ54" s="13"/>
      <c r="DWA54" s="13"/>
      <c r="DWB54" s="13"/>
      <c r="DWC54" s="13"/>
      <c r="DWD54" s="13"/>
      <c r="DWE54" s="13"/>
      <c r="DWF54" s="13"/>
      <c r="DWG54" s="13"/>
      <c r="DWH54" s="13"/>
      <c r="DWI54" s="13"/>
      <c r="DWJ54" s="13"/>
      <c r="DWK54" s="13"/>
      <c r="DWL54" s="13"/>
      <c r="DWM54" s="13"/>
      <c r="DWN54" s="13"/>
      <c r="DWO54" s="13"/>
      <c r="DWP54" s="13"/>
      <c r="DWQ54" s="13"/>
      <c r="DWR54" s="13"/>
      <c r="DWS54" s="13"/>
      <c r="DWT54" s="13"/>
      <c r="DWU54" s="13"/>
      <c r="DWV54" s="13"/>
      <c r="DWW54" s="13"/>
      <c r="DWX54" s="13"/>
      <c r="DWY54" s="13"/>
      <c r="DWZ54" s="13"/>
      <c r="DXA54" s="13"/>
      <c r="DXB54" s="13"/>
      <c r="DXC54" s="13"/>
      <c r="DXD54" s="13"/>
      <c r="DXE54" s="13"/>
      <c r="DXF54" s="13"/>
      <c r="DXG54" s="13"/>
      <c r="DXH54" s="13"/>
      <c r="DXI54" s="13"/>
      <c r="DXJ54" s="13"/>
      <c r="DXK54" s="13"/>
      <c r="DXL54" s="13"/>
      <c r="DXM54" s="13"/>
      <c r="DXN54" s="13"/>
      <c r="DXO54" s="13"/>
      <c r="DXP54" s="13"/>
      <c r="DXQ54" s="13"/>
      <c r="DXR54" s="13"/>
      <c r="DXS54" s="13"/>
      <c r="DXT54" s="13"/>
      <c r="DXU54" s="13"/>
      <c r="DXV54" s="13"/>
      <c r="DXW54" s="13"/>
      <c r="DXX54" s="13"/>
      <c r="DXY54" s="13"/>
      <c r="DXZ54" s="13"/>
      <c r="DYA54" s="13"/>
      <c r="DYB54" s="13"/>
      <c r="DYC54" s="13"/>
      <c r="DYD54" s="13"/>
      <c r="DYE54" s="13"/>
      <c r="DYF54" s="13"/>
      <c r="DYG54" s="13"/>
      <c r="DYH54" s="13"/>
      <c r="DYI54" s="13"/>
      <c r="DYJ54" s="13"/>
      <c r="DYK54" s="13"/>
      <c r="DYL54" s="13"/>
      <c r="DYM54" s="13"/>
      <c r="DYN54" s="13"/>
      <c r="DYO54" s="13"/>
      <c r="DYP54" s="13"/>
      <c r="DYQ54" s="13"/>
      <c r="DYR54" s="13"/>
      <c r="DYS54" s="13"/>
      <c r="DYT54" s="13"/>
      <c r="DYU54" s="13"/>
      <c r="DYV54" s="13"/>
      <c r="DYW54" s="13"/>
      <c r="DYX54" s="13"/>
      <c r="DYY54" s="13"/>
      <c r="DYZ54" s="13"/>
      <c r="DZA54" s="13"/>
      <c r="DZB54" s="13"/>
      <c r="DZC54" s="13"/>
      <c r="DZD54" s="13"/>
      <c r="DZE54" s="13"/>
      <c r="DZF54" s="13"/>
      <c r="DZG54" s="13"/>
      <c r="DZH54" s="13"/>
      <c r="DZI54" s="13"/>
      <c r="DZJ54" s="13"/>
      <c r="DZK54" s="13"/>
      <c r="DZL54" s="13"/>
      <c r="DZM54" s="13"/>
      <c r="DZN54" s="13"/>
      <c r="DZO54" s="13"/>
      <c r="DZP54" s="13"/>
      <c r="DZQ54" s="13"/>
      <c r="DZR54" s="13"/>
      <c r="DZS54" s="13"/>
      <c r="DZT54" s="13"/>
      <c r="DZU54" s="13"/>
      <c r="DZV54" s="13"/>
      <c r="DZW54" s="13"/>
      <c r="DZX54" s="13"/>
      <c r="DZY54" s="13"/>
      <c r="DZZ54" s="13"/>
      <c r="EAA54" s="13"/>
      <c r="EAB54" s="13"/>
      <c r="EAC54" s="13"/>
      <c r="EAD54" s="13"/>
      <c r="EAE54" s="13"/>
      <c r="EAF54" s="13"/>
      <c r="EAG54" s="13"/>
      <c r="EAH54" s="13"/>
      <c r="EAI54" s="13"/>
      <c r="EAJ54" s="13"/>
      <c r="EAK54" s="13"/>
      <c r="EAL54" s="13"/>
      <c r="EAM54" s="13"/>
      <c r="EAN54" s="13"/>
      <c r="EAO54" s="13"/>
      <c r="EAP54" s="13"/>
      <c r="EAQ54" s="13"/>
      <c r="EAR54" s="13"/>
      <c r="EAS54" s="13"/>
      <c r="EAT54" s="13"/>
      <c r="EAU54" s="13"/>
      <c r="EAV54" s="13"/>
      <c r="EAW54" s="13"/>
      <c r="EAX54" s="13"/>
      <c r="EAY54" s="13"/>
      <c r="EAZ54" s="13"/>
      <c r="EBA54" s="13"/>
      <c r="EBB54" s="13"/>
      <c r="EBC54" s="13"/>
      <c r="EBD54" s="13"/>
      <c r="EBE54" s="13"/>
      <c r="EBF54" s="13"/>
      <c r="EBG54" s="13"/>
      <c r="EBH54" s="13"/>
      <c r="EBI54" s="13"/>
      <c r="EBJ54" s="13"/>
      <c r="EBK54" s="13"/>
      <c r="EBL54" s="13"/>
      <c r="EBM54" s="13"/>
      <c r="EBN54" s="13"/>
      <c r="EBO54" s="13"/>
      <c r="EBP54" s="13"/>
      <c r="EBQ54" s="13"/>
      <c r="EBR54" s="13"/>
      <c r="EBS54" s="13"/>
      <c r="EBT54" s="13"/>
      <c r="EBU54" s="13"/>
      <c r="EBV54" s="13"/>
      <c r="EBW54" s="13"/>
      <c r="EBX54" s="13"/>
      <c r="EBY54" s="13"/>
      <c r="EBZ54" s="13"/>
      <c r="ECA54" s="13"/>
      <c r="ECB54" s="13"/>
      <c r="ECC54" s="13"/>
      <c r="ECD54" s="13"/>
      <c r="ECE54" s="13"/>
      <c r="ECF54" s="13"/>
      <c r="ECG54" s="13"/>
      <c r="ECH54" s="13"/>
      <c r="ECI54" s="13"/>
      <c r="ECJ54" s="13"/>
      <c r="ECK54" s="13"/>
      <c r="ECL54" s="13"/>
      <c r="ECM54" s="13"/>
      <c r="ECN54" s="13"/>
      <c r="ECO54" s="13"/>
      <c r="ECP54" s="13"/>
      <c r="ECQ54" s="13"/>
      <c r="ECR54" s="13"/>
      <c r="ECS54" s="13"/>
      <c r="ECT54" s="13"/>
      <c r="ECU54" s="13"/>
      <c r="ECV54" s="13"/>
      <c r="ECW54" s="13"/>
      <c r="ECX54" s="13"/>
      <c r="ECY54" s="13"/>
      <c r="ECZ54" s="13"/>
      <c r="EDA54" s="13"/>
      <c r="EDB54" s="13"/>
      <c r="EDC54" s="13"/>
      <c r="EDD54" s="13"/>
      <c r="EDE54" s="13"/>
      <c r="EDF54" s="13"/>
      <c r="EDG54" s="13"/>
      <c r="EDH54" s="13"/>
      <c r="EDI54" s="13"/>
      <c r="EDJ54" s="13"/>
      <c r="EDK54" s="13"/>
      <c r="EDL54" s="13"/>
      <c r="EDM54" s="13"/>
      <c r="EDN54" s="13"/>
      <c r="EDO54" s="13"/>
      <c r="EDP54" s="13"/>
      <c r="EDQ54" s="13"/>
      <c r="EDR54" s="13"/>
      <c r="EDS54" s="13"/>
      <c r="EDT54" s="13"/>
      <c r="EDU54" s="13"/>
      <c r="EDV54" s="13"/>
      <c r="EDW54" s="13"/>
      <c r="EDX54" s="13"/>
      <c r="EDY54" s="13"/>
      <c r="EDZ54" s="13"/>
      <c r="EEA54" s="13"/>
      <c r="EEB54" s="13"/>
      <c r="EEC54" s="13"/>
      <c r="EED54" s="13"/>
      <c r="EEE54" s="13"/>
      <c r="EEF54" s="13"/>
      <c r="EEG54" s="13"/>
      <c r="EEH54" s="13"/>
      <c r="EEI54" s="13"/>
      <c r="EEJ54" s="13"/>
      <c r="EEK54" s="13"/>
      <c r="EEL54" s="13"/>
      <c r="EEM54" s="13"/>
      <c r="EEN54" s="13"/>
      <c r="EEO54" s="13"/>
      <c r="EEP54" s="13"/>
      <c r="EEQ54" s="13"/>
      <c r="EER54" s="13"/>
      <c r="EES54" s="13"/>
      <c r="EET54" s="13"/>
      <c r="EEU54" s="13"/>
      <c r="EEV54" s="13"/>
      <c r="EEW54" s="13"/>
      <c r="EEX54" s="13"/>
      <c r="EEY54" s="13"/>
      <c r="EEZ54" s="13"/>
      <c r="EFA54" s="13"/>
      <c r="EFB54" s="13"/>
      <c r="EFC54" s="13"/>
      <c r="EFD54" s="13"/>
      <c r="EFE54" s="13"/>
      <c r="EFF54" s="13"/>
      <c r="EFG54" s="13"/>
      <c r="EFH54" s="13"/>
      <c r="EFI54" s="13"/>
      <c r="EFJ54" s="13"/>
      <c r="EFK54" s="13"/>
      <c r="EFL54" s="13"/>
      <c r="EFM54" s="13"/>
      <c r="EFN54" s="13"/>
      <c r="EFO54" s="13"/>
      <c r="EFP54" s="13"/>
      <c r="EFQ54" s="13"/>
      <c r="EFR54" s="13"/>
      <c r="EFS54" s="13"/>
      <c r="EFT54" s="13"/>
      <c r="EFU54" s="13"/>
      <c r="EFV54" s="13"/>
      <c r="EFW54" s="13"/>
      <c r="EFX54" s="13"/>
      <c r="EFY54" s="13"/>
      <c r="EFZ54" s="13"/>
      <c r="EGA54" s="13"/>
      <c r="EGB54" s="13"/>
      <c r="EGC54" s="13"/>
      <c r="EGD54" s="13"/>
      <c r="EGE54" s="13"/>
      <c r="EGF54" s="13"/>
      <c r="EGG54" s="13"/>
      <c r="EGH54" s="13"/>
      <c r="EGI54" s="13"/>
      <c r="EGJ54" s="13"/>
      <c r="EGK54" s="13"/>
      <c r="EGL54" s="13"/>
      <c r="EGM54" s="13"/>
      <c r="EGN54" s="13"/>
      <c r="EGO54" s="13"/>
      <c r="EGP54" s="13"/>
      <c r="EGQ54" s="13"/>
      <c r="EGR54" s="13"/>
      <c r="EGS54" s="13"/>
      <c r="EGT54" s="13"/>
      <c r="EGU54" s="13"/>
      <c r="EGV54" s="13"/>
      <c r="EGW54" s="13"/>
      <c r="EGX54" s="13"/>
      <c r="EGY54" s="13"/>
      <c r="EGZ54" s="13"/>
      <c r="EHA54" s="13"/>
      <c r="EHB54" s="13"/>
      <c r="EHC54" s="13"/>
      <c r="EHD54" s="13"/>
      <c r="EHE54" s="13"/>
      <c r="EHF54" s="13"/>
      <c r="EHG54" s="13"/>
      <c r="EHH54" s="13"/>
      <c r="EHI54" s="13"/>
      <c r="EHJ54" s="13"/>
      <c r="EHK54" s="13"/>
      <c r="EHL54" s="13"/>
      <c r="EHM54" s="13"/>
      <c r="EHN54" s="13"/>
      <c r="EHO54" s="13"/>
      <c r="EHP54" s="13"/>
      <c r="EHQ54" s="13"/>
      <c r="EHR54" s="13"/>
      <c r="EHS54" s="13"/>
      <c r="EHT54" s="13"/>
      <c r="EHU54" s="13"/>
      <c r="EHV54" s="13"/>
      <c r="EHW54" s="13"/>
      <c r="EHX54" s="13"/>
      <c r="EHY54" s="13"/>
      <c r="EHZ54" s="13"/>
      <c r="EIA54" s="13"/>
      <c r="EIB54" s="13"/>
      <c r="EIC54" s="13"/>
      <c r="EID54" s="13"/>
      <c r="EIE54" s="13"/>
      <c r="EIF54" s="13"/>
      <c r="EIG54" s="13"/>
      <c r="EIH54" s="13"/>
      <c r="EII54" s="13"/>
      <c r="EIJ54" s="13"/>
      <c r="EIK54" s="13"/>
      <c r="EIL54" s="13"/>
      <c r="EIM54" s="13"/>
      <c r="EIN54" s="13"/>
      <c r="EIO54" s="13"/>
      <c r="EIP54" s="13"/>
      <c r="EIQ54" s="13"/>
      <c r="EIR54" s="13"/>
      <c r="EIS54" s="13"/>
      <c r="EIT54" s="13"/>
      <c r="EIU54" s="13"/>
      <c r="EIV54" s="13"/>
      <c r="EIW54" s="13"/>
      <c r="EIX54" s="13"/>
      <c r="EIY54" s="13"/>
      <c r="EIZ54" s="13"/>
      <c r="EJA54" s="13"/>
      <c r="EJB54" s="13"/>
      <c r="EJC54" s="13"/>
      <c r="EJD54" s="13"/>
      <c r="EJE54" s="13"/>
      <c r="EJF54" s="13"/>
      <c r="EJG54" s="13"/>
      <c r="EJH54" s="13"/>
      <c r="EJI54" s="13"/>
      <c r="EJJ54" s="13"/>
      <c r="EJK54" s="13"/>
      <c r="EJL54" s="13"/>
      <c r="EJM54" s="13"/>
      <c r="EJN54" s="13"/>
      <c r="EJO54" s="13"/>
      <c r="EJP54" s="13"/>
      <c r="EJQ54" s="13"/>
      <c r="EJR54" s="13"/>
      <c r="EJS54" s="13"/>
      <c r="EJT54" s="13"/>
      <c r="EJU54" s="13"/>
      <c r="EJV54" s="13"/>
      <c r="EJW54" s="13"/>
      <c r="EJX54" s="13"/>
      <c r="EJY54" s="13"/>
      <c r="EJZ54" s="13"/>
      <c r="EKA54" s="13"/>
      <c r="EKB54" s="13"/>
      <c r="EKC54" s="13"/>
      <c r="EKD54" s="13"/>
      <c r="EKE54" s="13"/>
      <c r="EKF54" s="13"/>
      <c r="EKG54" s="13"/>
      <c r="EKH54" s="13"/>
      <c r="EKI54" s="13"/>
      <c r="EKJ54" s="13"/>
      <c r="EKK54" s="13"/>
      <c r="EKL54" s="13"/>
      <c r="EKM54" s="13"/>
      <c r="EKN54" s="13"/>
      <c r="EKO54" s="13"/>
      <c r="EKP54" s="13"/>
      <c r="EKQ54" s="13"/>
      <c r="EKR54" s="13"/>
      <c r="EKS54" s="13"/>
      <c r="EKT54" s="13"/>
      <c r="EKU54" s="13"/>
      <c r="EKV54" s="13"/>
      <c r="EKW54" s="13"/>
      <c r="EKX54" s="13"/>
      <c r="EKY54" s="13"/>
      <c r="EKZ54" s="13"/>
      <c r="ELA54" s="13"/>
      <c r="ELB54" s="13"/>
      <c r="ELC54" s="13"/>
      <c r="ELD54" s="13"/>
      <c r="ELE54" s="13"/>
      <c r="ELF54" s="13"/>
      <c r="ELG54" s="13"/>
      <c r="ELH54" s="13"/>
      <c r="ELI54" s="13"/>
      <c r="ELJ54" s="13"/>
      <c r="ELK54" s="13"/>
      <c r="ELL54" s="13"/>
      <c r="ELM54" s="13"/>
      <c r="ELN54" s="13"/>
      <c r="ELO54" s="13"/>
      <c r="ELP54" s="13"/>
      <c r="ELQ54" s="13"/>
      <c r="ELR54" s="13"/>
      <c r="ELS54" s="13"/>
      <c r="ELT54" s="13"/>
      <c r="ELU54" s="13"/>
      <c r="ELV54" s="13"/>
      <c r="ELW54" s="13"/>
      <c r="ELX54" s="13"/>
      <c r="ELY54" s="13"/>
      <c r="ELZ54" s="13"/>
      <c r="EMA54" s="13"/>
      <c r="EMB54" s="13"/>
      <c r="EMC54" s="13"/>
      <c r="EMD54" s="13"/>
      <c r="EME54" s="13"/>
      <c r="EMF54" s="13"/>
      <c r="EMG54" s="13"/>
      <c r="EMH54" s="13"/>
      <c r="EMI54" s="13"/>
      <c r="EMJ54" s="13"/>
      <c r="EMK54" s="13"/>
      <c r="EML54" s="13"/>
      <c r="EMM54" s="13"/>
      <c r="EMN54" s="13"/>
      <c r="EMO54" s="13"/>
      <c r="EMP54" s="13"/>
      <c r="EMQ54" s="13"/>
      <c r="EMR54" s="13"/>
      <c r="EMS54" s="13"/>
      <c r="EMT54" s="13"/>
      <c r="EMU54" s="13"/>
      <c r="EMV54" s="13"/>
      <c r="EMW54" s="13"/>
      <c r="EMX54" s="13"/>
      <c r="EMY54" s="13"/>
      <c r="EMZ54" s="13"/>
      <c r="ENA54" s="13"/>
      <c r="ENB54" s="13"/>
      <c r="ENC54" s="13"/>
      <c r="END54" s="13"/>
      <c r="ENE54" s="13"/>
      <c r="ENF54" s="13"/>
      <c r="ENG54" s="13"/>
      <c r="ENH54" s="13"/>
      <c r="ENI54" s="13"/>
      <c r="ENJ54" s="13"/>
      <c r="ENK54" s="13"/>
      <c r="ENL54" s="13"/>
      <c r="ENM54" s="13"/>
      <c r="ENN54" s="13"/>
      <c r="ENO54" s="13"/>
      <c r="ENP54" s="13"/>
      <c r="ENQ54" s="13"/>
      <c r="ENR54" s="13"/>
      <c r="ENS54" s="13"/>
      <c r="ENT54" s="13"/>
      <c r="ENU54" s="13"/>
      <c r="ENV54" s="13"/>
      <c r="ENW54" s="13"/>
      <c r="ENX54" s="13"/>
      <c r="ENY54" s="13"/>
      <c r="ENZ54" s="13"/>
      <c r="EOA54" s="13"/>
      <c r="EOB54" s="13"/>
      <c r="EOC54" s="13"/>
      <c r="EOD54" s="13"/>
      <c r="EOE54" s="13"/>
      <c r="EOF54" s="13"/>
      <c r="EOG54" s="13"/>
      <c r="EOH54" s="13"/>
      <c r="EOI54" s="13"/>
      <c r="EOJ54" s="13"/>
      <c r="EOK54" s="13"/>
      <c r="EOL54" s="13"/>
      <c r="EOM54" s="13"/>
      <c r="EON54" s="13"/>
      <c r="EOO54" s="13"/>
      <c r="EOP54" s="13"/>
      <c r="EOQ54" s="13"/>
      <c r="EOR54" s="13"/>
      <c r="EOS54" s="13"/>
      <c r="EOT54" s="13"/>
      <c r="EOU54" s="13"/>
      <c r="EOV54" s="13"/>
      <c r="EOW54" s="13"/>
      <c r="EOX54" s="13"/>
      <c r="EOY54" s="13"/>
      <c r="EOZ54" s="13"/>
      <c r="EPA54" s="13"/>
      <c r="EPB54" s="13"/>
      <c r="EPC54" s="13"/>
      <c r="EPD54" s="13"/>
      <c r="EPE54" s="13"/>
      <c r="EPF54" s="13"/>
      <c r="EPG54" s="13"/>
      <c r="EPH54" s="13"/>
      <c r="EPI54" s="13"/>
      <c r="EPJ54" s="13"/>
      <c r="EPK54" s="13"/>
      <c r="EPL54" s="13"/>
      <c r="EPM54" s="13"/>
      <c r="EPN54" s="13"/>
      <c r="EPO54" s="13"/>
      <c r="EPP54" s="13"/>
      <c r="EPQ54" s="13"/>
      <c r="EPR54" s="13"/>
      <c r="EPS54" s="13"/>
      <c r="EPT54" s="13"/>
      <c r="EPU54" s="13"/>
      <c r="EPV54" s="13"/>
      <c r="EPW54" s="13"/>
      <c r="EPX54" s="13"/>
      <c r="EPY54" s="13"/>
      <c r="EPZ54" s="13"/>
      <c r="EQA54" s="13"/>
      <c r="EQB54" s="13"/>
      <c r="EQC54" s="13"/>
      <c r="EQD54" s="13"/>
      <c r="EQE54" s="13"/>
      <c r="EQF54" s="13"/>
      <c r="EQG54" s="13"/>
      <c r="EQH54" s="13"/>
      <c r="EQI54" s="13"/>
      <c r="EQJ54" s="13"/>
      <c r="EQK54" s="13"/>
      <c r="EQL54" s="13"/>
      <c r="EQM54" s="13"/>
      <c r="EQN54" s="13"/>
      <c r="EQO54" s="13"/>
      <c r="EQP54" s="13"/>
      <c r="EQQ54" s="13"/>
      <c r="EQR54" s="13"/>
      <c r="EQS54" s="13"/>
      <c r="EQT54" s="13"/>
      <c r="EQU54" s="13"/>
      <c r="EQV54" s="13"/>
      <c r="EQW54" s="13"/>
      <c r="EQX54" s="13"/>
      <c r="EQY54" s="13"/>
      <c r="EQZ54" s="13"/>
      <c r="ERA54" s="13"/>
      <c r="ERB54" s="13"/>
      <c r="ERC54" s="13"/>
      <c r="ERD54" s="13"/>
      <c r="ERE54" s="13"/>
      <c r="ERF54" s="13"/>
      <c r="ERG54" s="13"/>
      <c r="ERH54" s="13"/>
      <c r="ERI54" s="13"/>
      <c r="ERJ54" s="13"/>
      <c r="ERK54" s="13"/>
      <c r="ERL54" s="13"/>
      <c r="ERM54" s="13"/>
      <c r="ERN54" s="13"/>
      <c r="ERO54" s="13"/>
      <c r="ERP54" s="13"/>
      <c r="ERQ54" s="13"/>
      <c r="ERR54" s="13"/>
      <c r="ERS54" s="13"/>
      <c r="ERT54" s="13"/>
      <c r="ERU54" s="13"/>
      <c r="ERV54" s="13"/>
      <c r="ERW54" s="13"/>
      <c r="ERX54" s="13"/>
      <c r="ERY54" s="13"/>
      <c r="ERZ54" s="13"/>
      <c r="ESA54" s="13"/>
      <c r="ESB54" s="13"/>
      <c r="ESC54" s="13"/>
      <c r="ESD54" s="13"/>
      <c r="ESE54" s="13"/>
      <c r="ESF54" s="13"/>
      <c r="ESG54" s="13"/>
      <c r="ESH54" s="13"/>
      <c r="ESI54" s="13"/>
      <c r="ESJ54" s="13"/>
      <c r="ESK54" s="13"/>
      <c r="ESL54" s="13"/>
      <c r="ESM54" s="13"/>
      <c r="ESN54" s="13"/>
      <c r="ESO54" s="13"/>
      <c r="ESP54" s="13"/>
      <c r="ESQ54" s="13"/>
      <c r="ESR54" s="13"/>
      <c r="ESS54" s="13"/>
      <c r="EST54" s="13"/>
      <c r="ESU54" s="13"/>
      <c r="ESV54" s="13"/>
      <c r="ESW54" s="13"/>
      <c r="ESX54" s="13"/>
      <c r="ESY54" s="13"/>
      <c r="ESZ54" s="13"/>
      <c r="ETA54" s="13"/>
      <c r="ETB54" s="13"/>
      <c r="ETC54" s="13"/>
      <c r="ETD54" s="13"/>
      <c r="ETE54" s="13"/>
      <c r="ETF54" s="13"/>
      <c r="ETG54" s="13"/>
      <c r="ETH54" s="13"/>
      <c r="ETI54" s="13"/>
      <c r="ETJ54" s="13"/>
      <c r="ETK54" s="13"/>
      <c r="ETL54" s="13"/>
      <c r="ETM54" s="13"/>
      <c r="ETN54" s="13"/>
      <c r="ETO54" s="13"/>
      <c r="ETP54" s="13"/>
      <c r="ETQ54" s="13"/>
      <c r="ETR54" s="13"/>
      <c r="ETS54" s="13"/>
      <c r="ETT54" s="13"/>
      <c r="ETU54" s="13"/>
      <c r="ETV54" s="13"/>
      <c r="ETW54" s="13"/>
      <c r="ETX54" s="13"/>
      <c r="ETY54" s="13"/>
      <c r="ETZ54" s="13"/>
      <c r="EUA54" s="13"/>
      <c r="EUB54" s="13"/>
      <c r="EUC54" s="13"/>
      <c r="EUD54" s="13"/>
      <c r="EUE54" s="13"/>
      <c r="EUF54" s="13"/>
      <c r="EUG54" s="13"/>
      <c r="EUH54" s="13"/>
      <c r="EUI54" s="13"/>
      <c r="EUJ54" s="13"/>
      <c r="EUK54" s="13"/>
      <c r="EUL54" s="13"/>
      <c r="EUM54" s="13"/>
      <c r="EUN54" s="13"/>
      <c r="EUO54" s="13"/>
      <c r="EUP54" s="13"/>
      <c r="EUQ54" s="13"/>
      <c r="EUR54" s="13"/>
      <c r="EUS54" s="13"/>
      <c r="EUT54" s="13"/>
      <c r="EUU54" s="13"/>
      <c r="EUV54" s="13"/>
      <c r="EUW54" s="13"/>
      <c r="EUX54" s="13"/>
      <c r="EUY54" s="13"/>
      <c r="EUZ54" s="13"/>
      <c r="EVA54" s="13"/>
      <c r="EVB54" s="13"/>
      <c r="EVC54" s="13"/>
      <c r="EVD54" s="13"/>
      <c r="EVE54" s="13"/>
      <c r="EVF54" s="13"/>
      <c r="EVG54" s="13"/>
      <c r="EVH54" s="13"/>
      <c r="EVI54" s="13"/>
      <c r="EVJ54" s="13"/>
      <c r="EVK54" s="13"/>
      <c r="EVL54" s="13"/>
      <c r="EVM54" s="13"/>
      <c r="EVN54" s="13"/>
      <c r="EVO54" s="13"/>
      <c r="EVP54" s="13"/>
      <c r="EVQ54" s="13"/>
      <c r="EVR54" s="13"/>
      <c r="EVS54" s="13"/>
      <c r="EVT54" s="13"/>
      <c r="EVU54" s="13"/>
      <c r="EVV54" s="13"/>
      <c r="EVW54" s="13"/>
      <c r="EVX54" s="13"/>
      <c r="EVY54" s="13"/>
      <c r="EVZ54" s="13"/>
      <c r="EWA54" s="13"/>
      <c r="EWB54" s="13"/>
      <c r="EWC54" s="13"/>
      <c r="EWD54" s="13"/>
      <c r="EWE54" s="13"/>
      <c r="EWF54" s="13"/>
      <c r="EWG54" s="13"/>
      <c r="EWH54" s="13"/>
      <c r="EWI54" s="13"/>
      <c r="EWJ54" s="13"/>
      <c r="EWK54" s="13"/>
      <c r="EWL54" s="13"/>
      <c r="EWM54" s="13"/>
      <c r="EWN54" s="13"/>
      <c r="EWO54" s="13"/>
      <c r="EWP54" s="13"/>
      <c r="EWQ54" s="13"/>
      <c r="EWR54" s="13"/>
      <c r="EWS54" s="13"/>
      <c r="EWT54" s="13"/>
      <c r="EWU54" s="13"/>
      <c r="EWV54" s="13"/>
      <c r="EWW54" s="13"/>
      <c r="EWX54" s="13"/>
      <c r="EWY54" s="13"/>
      <c r="EWZ54" s="13"/>
      <c r="EXA54" s="13"/>
      <c r="EXB54" s="13"/>
      <c r="EXC54" s="13"/>
      <c r="EXD54" s="13"/>
      <c r="EXE54" s="13"/>
      <c r="EXF54" s="13"/>
      <c r="EXG54" s="13"/>
      <c r="EXH54" s="13"/>
      <c r="EXI54" s="13"/>
      <c r="EXJ54" s="13"/>
      <c r="EXK54" s="13"/>
      <c r="EXL54" s="13"/>
      <c r="EXM54" s="13"/>
      <c r="EXN54" s="13"/>
      <c r="EXO54" s="13"/>
      <c r="EXP54" s="13"/>
      <c r="EXQ54" s="13"/>
      <c r="EXR54" s="13"/>
      <c r="EXS54" s="13"/>
      <c r="EXT54" s="13"/>
      <c r="EXU54" s="13"/>
      <c r="EXV54" s="13"/>
      <c r="EXW54" s="13"/>
      <c r="EXX54" s="13"/>
      <c r="EXY54" s="13"/>
      <c r="EXZ54" s="13"/>
      <c r="EYA54" s="13"/>
      <c r="EYB54" s="13"/>
      <c r="EYC54" s="13"/>
      <c r="EYD54" s="13"/>
      <c r="EYE54" s="13"/>
      <c r="EYF54" s="13"/>
      <c r="EYG54" s="13"/>
      <c r="EYH54" s="13"/>
      <c r="EYI54" s="13"/>
      <c r="EYJ54" s="13"/>
      <c r="EYK54" s="13"/>
      <c r="EYL54" s="13"/>
      <c r="EYM54" s="13"/>
      <c r="EYN54" s="13"/>
      <c r="EYO54" s="13"/>
      <c r="EYP54" s="13"/>
      <c r="EYQ54" s="13"/>
      <c r="EYR54" s="13"/>
      <c r="EYS54" s="13"/>
      <c r="EYT54" s="13"/>
      <c r="EYU54" s="13"/>
      <c r="EYV54" s="13"/>
      <c r="EYW54" s="13"/>
      <c r="EYX54" s="13"/>
      <c r="EYY54" s="13"/>
      <c r="EYZ54" s="13"/>
      <c r="EZA54" s="13"/>
      <c r="EZB54" s="13"/>
      <c r="EZC54" s="13"/>
      <c r="EZD54" s="13"/>
      <c r="EZE54" s="13"/>
      <c r="EZF54" s="13"/>
      <c r="EZG54" s="13"/>
      <c r="EZH54" s="13"/>
      <c r="EZI54" s="13"/>
      <c r="EZJ54" s="13"/>
      <c r="EZK54" s="13"/>
      <c r="EZL54" s="13"/>
      <c r="EZM54" s="13"/>
      <c r="EZN54" s="13"/>
      <c r="EZO54" s="13"/>
      <c r="EZP54" s="13"/>
      <c r="EZQ54" s="13"/>
      <c r="EZR54" s="13"/>
      <c r="EZS54" s="13"/>
      <c r="EZT54" s="13"/>
      <c r="EZU54" s="13"/>
      <c r="EZV54" s="13"/>
      <c r="EZW54" s="13"/>
      <c r="EZX54" s="13"/>
      <c r="EZY54" s="13"/>
      <c r="EZZ54" s="13"/>
      <c r="FAA54" s="13"/>
      <c r="FAB54" s="13"/>
      <c r="FAC54" s="13"/>
      <c r="FAD54" s="13"/>
      <c r="FAE54" s="13"/>
      <c r="FAF54" s="13"/>
      <c r="FAG54" s="13"/>
      <c r="FAH54" s="13"/>
      <c r="FAI54" s="13"/>
      <c r="FAJ54" s="13"/>
      <c r="FAK54" s="13"/>
      <c r="FAL54" s="13"/>
      <c r="FAM54" s="13"/>
      <c r="FAN54" s="13"/>
      <c r="FAO54" s="13"/>
      <c r="FAP54" s="13"/>
      <c r="FAQ54" s="13"/>
      <c r="FAR54" s="13"/>
      <c r="FAS54" s="13"/>
      <c r="FAT54" s="13"/>
      <c r="FAU54" s="13"/>
      <c r="FAV54" s="13"/>
      <c r="FAW54" s="13"/>
      <c r="FAX54" s="13"/>
      <c r="FAY54" s="13"/>
      <c r="FAZ54" s="13"/>
      <c r="FBA54" s="13"/>
      <c r="FBB54" s="13"/>
      <c r="FBC54" s="13"/>
      <c r="FBD54" s="13"/>
      <c r="FBE54" s="13"/>
      <c r="FBF54" s="13"/>
      <c r="FBG54" s="13"/>
      <c r="FBH54" s="13"/>
      <c r="FBI54" s="13"/>
      <c r="FBJ54" s="13"/>
      <c r="FBK54" s="13"/>
      <c r="FBL54" s="13"/>
      <c r="FBM54" s="13"/>
      <c r="FBN54" s="13"/>
      <c r="FBO54" s="13"/>
      <c r="FBP54" s="13"/>
      <c r="FBQ54" s="13"/>
      <c r="FBR54" s="13"/>
      <c r="FBS54" s="13"/>
      <c r="FBT54" s="13"/>
      <c r="FBU54" s="13"/>
      <c r="FBV54" s="13"/>
      <c r="FBW54" s="13"/>
      <c r="FBX54" s="13"/>
      <c r="FBY54" s="13"/>
      <c r="FBZ54" s="13"/>
      <c r="FCA54" s="13"/>
      <c r="FCB54" s="13"/>
      <c r="FCC54" s="13"/>
      <c r="FCD54" s="13"/>
      <c r="FCE54" s="13"/>
      <c r="FCF54" s="13"/>
      <c r="FCG54" s="13"/>
      <c r="FCH54" s="13"/>
      <c r="FCI54" s="13"/>
      <c r="FCJ54" s="13"/>
      <c r="FCK54" s="13"/>
      <c r="FCL54" s="13"/>
      <c r="FCM54" s="13"/>
      <c r="FCN54" s="13"/>
      <c r="FCO54" s="13"/>
      <c r="FCP54" s="13"/>
      <c r="FCQ54" s="13"/>
      <c r="FCR54" s="13"/>
      <c r="FCS54" s="13"/>
      <c r="FCT54" s="13"/>
      <c r="FCU54" s="13"/>
      <c r="FCV54" s="13"/>
      <c r="FCW54" s="13"/>
      <c r="FCX54" s="13"/>
      <c r="FCY54" s="13"/>
      <c r="FCZ54" s="13"/>
      <c r="FDA54" s="13"/>
      <c r="FDB54" s="13"/>
      <c r="FDC54" s="13"/>
      <c r="FDD54" s="13"/>
      <c r="FDE54" s="13"/>
      <c r="FDF54" s="13"/>
      <c r="FDG54" s="13"/>
      <c r="FDH54" s="13"/>
      <c r="FDI54" s="13"/>
      <c r="FDJ54" s="13"/>
      <c r="FDK54" s="13"/>
      <c r="FDL54" s="13"/>
      <c r="FDM54" s="13"/>
      <c r="FDN54" s="13"/>
      <c r="FDO54" s="13"/>
      <c r="FDP54" s="13"/>
      <c r="FDQ54" s="13"/>
      <c r="FDR54" s="13"/>
      <c r="FDS54" s="13"/>
      <c r="FDT54" s="13"/>
      <c r="FDU54" s="13"/>
      <c r="FDV54" s="13"/>
      <c r="FDW54" s="13"/>
      <c r="FDX54" s="13"/>
      <c r="FDY54" s="13"/>
      <c r="FDZ54" s="13"/>
      <c r="FEA54" s="13"/>
      <c r="FEB54" s="13"/>
      <c r="FEC54" s="13"/>
      <c r="FED54" s="13"/>
      <c r="FEE54" s="13"/>
      <c r="FEF54" s="13"/>
      <c r="FEG54" s="13"/>
      <c r="FEH54" s="13"/>
      <c r="FEI54" s="13"/>
      <c r="FEJ54" s="13"/>
      <c r="FEK54" s="13"/>
      <c r="FEL54" s="13"/>
      <c r="FEM54" s="13"/>
      <c r="FEN54" s="13"/>
      <c r="FEO54" s="13"/>
      <c r="FEP54" s="13"/>
      <c r="FEQ54" s="13"/>
      <c r="FER54" s="13"/>
      <c r="FES54" s="13"/>
      <c r="FET54" s="13"/>
      <c r="FEU54" s="13"/>
      <c r="FEV54" s="13"/>
      <c r="FEW54" s="13"/>
      <c r="FEX54" s="13"/>
      <c r="FEY54" s="13"/>
      <c r="FEZ54" s="13"/>
      <c r="FFA54" s="13"/>
      <c r="FFB54" s="13"/>
      <c r="FFC54" s="13"/>
      <c r="FFD54" s="13"/>
      <c r="FFE54" s="13"/>
      <c r="FFF54" s="13"/>
      <c r="FFG54" s="13"/>
      <c r="FFH54" s="13"/>
      <c r="FFI54" s="13"/>
      <c r="FFJ54" s="13"/>
      <c r="FFK54" s="13"/>
      <c r="FFL54" s="13"/>
      <c r="FFM54" s="13"/>
      <c r="FFN54" s="13"/>
      <c r="FFO54" s="13"/>
      <c r="FFP54" s="13"/>
      <c r="FFQ54" s="13"/>
      <c r="FFR54" s="13"/>
      <c r="FFS54" s="13"/>
      <c r="FFT54" s="13"/>
      <c r="FFU54" s="13"/>
      <c r="FFV54" s="13"/>
      <c r="FFW54" s="13"/>
      <c r="FFX54" s="13"/>
      <c r="FFY54" s="13"/>
      <c r="FFZ54" s="13"/>
      <c r="FGA54" s="13"/>
      <c r="FGB54" s="13"/>
      <c r="FGC54" s="13"/>
      <c r="FGD54" s="13"/>
      <c r="FGE54" s="13"/>
      <c r="FGF54" s="13"/>
      <c r="FGG54" s="13"/>
      <c r="FGH54" s="13"/>
      <c r="FGI54" s="13"/>
      <c r="FGJ54" s="13"/>
      <c r="FGK54" s="13"/>
      <c r="FGL54" s="13"/>
      <c r="FGM54" s="13"/>
      <c r="FGN54" s="13"/>
      <c r="FGO54" s="13"/>
      <c r="FGP54" s="13"/>
      <c r="FGQ54" s="13"/>
      <c r="FGR54" s="13"/>
      <c r="FGS54" s="13"/>
      <c r="FGT54" s="13"/>
      <c r="FGU54" s="13"/>
      <c r="FGV54" s="13"/>
      <c r="FGW54" s="13"/>
      <c r="FGX54" s="13"/>
      <c r="FGY54" s="13"/>
      <c r="FGZ54" s="13"/>
      <c r="FHA54" s="13"/>
      <c r="FHB54" s="13"/>
      <c r="FHC54" s="13"/>
      <c r="FHD54" s="13"/>
      <c r="FHE54" s="13"/>
      <c r="FHF54" s="13"/>
      <c r="FHG54" s="13"/>
      <c r="FHH54" s="13"/>
      <c r="FHI54" s="13"/>
      <c r="FHJ54" s="13"/>
      <c r="FHK54" s="13"/>
      <c r="FHL54" s="13"/>
      <c r="FHM54" s="13"/>
      <c r="FHN54" s="13"/>
      <c r="FHO54" s="13"/>
      <c r="FHP54" s="13"/>
      <c r="FHQ54" s="13"/>
      <c r="FHR54" s="13"/>
      <c r="FHS54" s="13"/>
      <c r="FHT54" s="13"/>
      <c r="FHU54" s="13"/>
      <c r="FHV54" s="13"/>
      <c r="FHW54" s="13"/>
      <c r="FHX54" s="13"/>
      <c r="FHY54" s="13"/>
      <c r="FHZ54" s="13"/>
      <c r="FIA54" s="13"/>
      <c r="FIB54" s="13"/>
      <c r="FIC54" s="13"/>
      <c r="FID54" s="13"/>
      <c r="FIE54" s="13"/>
      <c r="FIF54" s="13"/>
      <c r="FIG54" s="13"/>
      <c r="FIH54" s="13"/>
      <c r="FII54" s="13"/>
      <c r="FIJ54" s="13"/>
      <c r="FIK54" s="13"/>
      <c r="FIL54" s="13"/>
      <c r="FIM54" s="13"/>
      <c r="FIN54" s="13"/>
      <c r="FIO54" s="13"/>
      <c r="FIP54" s="13"/>
      <c r="FIQ54" s="13"/>
      <c r="FIR54" s="13"/>
      <c r="FIS54" s="13"/>
      <c r="FIT54" s="13"/>
      <c r="FIU54" s="13"/>
      <c r="FIV54" s="13"/>
      <c r="FIW54" s="13"/>
      <c r="FIX54" s="13"/>
      <c r="FIY54" s="13"/>
      <c r="FIZ54" s="13"/>
      <c r="FJA54" s="13"/>
      <c r="FJB54" s="13"/>
      <c r="FJC54" s="13"/>
      <c r="FJD54" s="13"/>
      <c r="FJE54" s="13"/>
      <c r="FJF54" s="13"/>
      <c r="FJG54" s="13"/>
      <c r="FJH54" s="13"/>
      <c r="FJI54" s="13"/>
      <c r="FJJ54" s="13"/>
      <c r="FJK54" s="13"/>
      <c r="FJL54" s="13"/>
      <c r="FJM54" s="13"/>
      <c r="FJN54" s="13"/>
      <c r="FJO54" s="13"/>
      <c r="FJP54" s="13"/>
      <c r="FJQ54" s="13"/>
      <c r="FJR54" s="13"/>
      <c r="FJS54" s="13"/>
      <c r="FJT54" s="13"/>
      <c r="FJU54" s="13"/>
      <c r="FJV54" s="13"/>
      <c r="FJW54" s="13"/>
      <c r="FJX54" s="13"/>
      <c r="FJY54" s="13"/>
      <c r="FJZ54" s="13"/>
      <c r="FKA54" s="13"/>
      <c r="FKB54" s="13"/>
      <c r="FKC54" s="13"/>
      <c r="FKD54" s="13"/>
      <c r="FKE54" s="13"/>
      <c r="FKF54" s="13"/>
      <c r="FKG54" s="13"/>
      <c r="FKH54" s="13"/>
      <c r="FKI54" s="13"/>
      <c r="FKJ54" s="13"/>
      <c r="FKK54" s="13"/>
      <c r="FKL54" s="13"/>
      <c r="FKM54" s="13"/>
      <c r="FKN54" s="13"/>
      <c r="FKO54" s="13"/>
      <c r="FKP54" s="13"/>
      <c r="FKQ54" s="13"/>
      <c r="FKR54" s="13"/>
      <c r="FKS54" s="13"/>
      <c r="FKT54" s="13"/>
      <c r="FKU54" s="13"/>
      <c r="FKV54" s="13"/>
      <c r="FKW54" s="13"/>
      <c r="FKX54" s="13"/>
      <c r="FKY54" s="13"/>
      <c r="FKZ54" s="13"/>
      <c r="FLA54" s="13"/>
      <c r="FLB54" s="13"/>
      <c r="FLC54" s="13"/>
      <c r="FLD54" s="13"/>
      <c r="FLE54" s="13"/>
      <c r="FLF54" s="13"/>
      <c r="FLG54" s="13"/>
      <c r="FLH54" s="13"/>
      <c r="FLI54" s="13"/>
      <c r="FLJ54" s="13"/>
      <c r="FLK54" s="13"/>
      <c r="FLL54" s="13"/>
      <c r="FLM54" s="13"/>
      <c r="FLN54" s="13"/>
      <c r="FLO54" s="13"/>
      <c r="FLP54" s="13"/>
      <c r="FLQ54" s="13"/>
      <c r="FLR54" s="13"/>
      <c r="FLS54" s="13"/>
      <c r="FLT54" s="13"/>
      <c r="FLU54" s="13"/>
      <c r="FLV54" s="13"/>
      <c r="FLW54" s="13"/>
      <c r="FLX54" s="13"/>
      <c r="FLY54" s="13"/>
      <c r="FLZ54" s="13"/>
      <c r="FMA54" s="13"/>
      <c r="FMB54" s="13"/>
      <c r="FMC54" s="13"/>
      <c r="FMD54" s="13"/>
      <c r="FME54" s="13"/>
      <c r="FMF54" s="13"/>
      <c r="FMG54" s="13"/>
      <c r="FMH54" s="13"/>
      <c r="FMI54" s="13"/>
      <c r="FMJ54" s="13"/>
      <c r="FMK54" s="13"/>
      <c r="FML54" s="13"/>
      <c r="FMM54" s="13"/>
      <c r="FMN54" s="13"/>
      <c r="FMO54" s="13"/>
      <c r="FMP54" s="13"/>
      <c r="FMQ54" s="13"/>
      <c r="FMR54" s="13"/>
      <c r="FMS54" s="13"/>
      <c r="FMT54" s="13"/>
      <c r="FMU54" s="13"/>
      <c r="FMV54" s="13"/>
      <c r="FMW54" s="13"/>
      <c r="FMX54" s="13"/>
      <c r="FMY54" s="13"/>
      <c r="FMZ54" s="13"/>
      <c r="FNA54" s="13"/>
      <c r="FNB54" s="13"/>
      <c r="FNC54" s="13"/>
      <c r="FND54" s="13"/>
      <c r="FNE54" s="13"/>
      <c r="FNF54" s="13"/>
      <c r="FNG54" s="13"/>
      <c r="FNH54" s="13"/>
      <c r="FNI54" s="13"/>
      <c r="FNJ54" s="13"/>
      <c r="FNK54" s="13"/>
      <c r="FNL54" s="13"/>
      <c r="FNM54" s="13"/>
      <c r="FNN54" s="13"/>
      <c r="FNO54" s="13"/>
      <c r="FNP54" s="13"/>
      <c r="FNQ54" s="13"/>
      <c r="FNR54" s="13"/>
      <c r="FNS54" s="13"/>
      <c r="FNT54" s="13"/>
      <c r="FNU54" s="13"/>
      <c r="FNV54" s="13"/>
      <c r="FNW54" s="13"/>
      <c r="FNX54" s="13"/>
      <c r="FNY54" s="13"/>
      <c r="FNZ54" s="13"/>
      <c r="FOA54" s="13"/>
      <c r="FOB54" s="13"/>
      <c r="FOC54" s="13"/>
      <c r="FOD54" s="13"/>
      <c r="FOE54" s="13"/>
      <c r="FOF54" s="13"/>
      <c r="FOG54" s="13"/>
      <c r="FOH54" s="13"/>
      <c r="FOI54" s="13"/>
      <c r="FOJ54" s="13"/>
      <c r="FOK54" s="13"/>
      <c r="FOL54" s="13"/>
      <c r="FOM54" s="13"/>
      <c r="FON54" s="13"/>
      <c r="FOO54" s="13"/>
      <c r="FOP54" s="13"/>
      <c r="FOQ54" s="13"/>
      <c r="FOR54" s="13"/>
      <c r="FOS54" s="13"/>
      <c r="FOT54" s="13"/>
      <c r="FOU54" s="13"/>
      <c r="FOV54" s="13"/>
      <c r="FOW54" s="13"/>
      <c r="FOX54" s="13"/>
      <c r="FOY54" s="13"/>
      <c r="FOZ54" s="13"/>
      <c r="FPA54" s="13"/>
      <c r="FPB54" s="13"/>
      <c r="FPC54" s="13"/>
      <c r="FPD54" s="13"/>
      <c r="FPE54" s="13"/>
      <c r="FPF54" s="13"/>
      <c r="FPG54" s="13"/>
      <c r="FPH54" s="13"/>
      <c r="FPI54" s="13"/>
      <c r="FPJ54" s="13"/>
      <c r="FPK54" s="13"/>
      <c r="FPL54" s="13"/>
      <c r="FPM54" s="13"/>
      <c r="FPN54" s="13"/>
      <c r="FPO54" s="13"/>
      <c r="FPP54" s="13"/>
      <c r="FPQ54" s="13"/>
      <c r="FPR54" s="13"/>
      <c r="FPS54" s="13"/>
      <c r="FPT54" s="13"/>
      <c r="FPU54" s="13"/>
      <c r="FPV54" s="13"/>
      <c r="FPW54" s="13"/>
      <c r="FPX54" s="13"/>
      <c r="FPY54" s="13"/>
      <c r="FPZ54" s="13"/>
      <c r="FQA54" s="13"/>
      <c r="FQB54" s="13"/>
      <c r="FQC54" s="13"/>
      <c r="FQD54" s="13"/>
      <c r="FQE54" s="13"/>
      <c r="FQF54" s="13"/>
      <c r="FQG54" s="13"/>
      <c r="FQH54" s="13"/>
      <c r="FQI54" s="13"/>
      <c r="FQJ54" s="13"/>
      <c r="FQK54" s="13"/>
      <c r="FQL54" s="13"/>
      <c r="FQM54" s="13"/>
      <c r="FQN54" s="13"/>
      <c r="FQO54" s="13"/>
      <c r="FQP54" s="13"/>
      <c r="FQQ54" s="13"/>
      <c r="FQR54" s="13"/>
      <c r="FQS54" s="13"/>
      <c r="FQT54" s="13"/>
      <c r="FQU54" s="13"/>
      <c r="FQV54" s="13"/>
      <c r="FQW54" s="13"/>
      <c r="FQX54" s="13"/>
      <c r="FQY54" s="13"/>
      <c r="FQZ54" s="13"/>
      <c r="FRA54" s="13"/>
      <c r="FRB54" s="13"/>
      <c r="FRC54" s="13"/>
      <c r="FRD54" s="13"/>
      <c r="FRE54" s="13"/>
      <c r="FRF54" s="13"/>
      <c r="FRG54" s="13"/>
      <c r="FRH54" s="13"/>
      <c r="FRI54" s="13"/>
      <c r="FRJ54" s="13"/>
      <c r="FRK54" s="13"/>
      <c r="FRL54" s="13"/>
      <c r="FRM54" s="13"/>
      <c r="FRN54" s="13"/>
      <c r="FRO54" s="13"/>
      <c r="FRP54" s="13"/>
      <c r="FRQ54" s="13"/>
      <c r="FRR54" s="13"/>
      <c r="FRS54" s="13"/>
      <c r="FRT54" s="13"/>
      <c r="FRU54" s="13"/>
      <c r="FRV54" s="13"/>
      <c r="FRW54" s="13"/>
      <c r="FRX54" s="13"/>
      <c r="FRY54" s="13"/>
      <c r="FRZ54" s="13"/>
      <c r="FSA54" s="13"/>
      <c r="FSB54" s="13"/>
      <c r="FSC54" s="13"/>
      <c r="FSD54" s="13"/>
      <c r="FSE54" s="13"/>
      <c r="FSF54" s="13"/>
      <c r="FSG54" s="13"/>
      <c r="FSH54" s="13"/>
      <c r="FSI54" s="13"/>
      <c r="FSJ54" s="13"/>
      <c r="FSK54" s="13"/>
      <c r="FSL54" s="13"/>
      <c r="FSM54" s="13"/>
      <c r="FSN54" s="13"/>
      <c r="FSO54" s="13"/>
      <c r="FSP54" s="13"/>
      <c r="FSQ54" s="13"/>
      <c r="FSR54" s="13"/>
      <c r="FSS54" s="13"/>
      <c r="FST54" s="13"/>
      <c r="FSU54" s="13"/>
      <c r="FSV54" s="13"/>
      <c r="FSW54" s="13"/>
      <c r="FSX54" s="13"/>
      <c r="FSY54" s="13"/>
      <c r="FSZ54" s="13"/>
      <c r="FTA54" s="13"/>
      <c r="FTB54" s="13"/>
      <c r="FTC54" s="13"/>
      <c r="FTD54" s="13"/>
      <c r="FTE54" s="13"/>
      <c r="FTF54" s="13"/>
      <c r="FTG54" s="13"/>
      <c r="FTH54" s="13"/>
      <c r="FTI54" s="13"/>
      <c r="FTJ54" s="13"/>
      <c r="FTK54" s="13"/>
      <c r="FTL54" s="13"/>
      <c r="FTM54" s="13"/>
      <c r="FTN54" s="13"/>
      <c r="FTO54" s="13"/>
      <c r="FTP54" s="13"/>
      <c r="FTQ54" s="13"/>
      <c r="FTR54" s="13"/>
      <c r="FTS54" s="13"/>
      <c r="FTT54" s="13"/>
      <c r="FTU54" s="13"/>
      <c r="FTV54" s="13"/>
      <c r="FTW54" s="13"/>
      <c r="FTX54" s="13"/>
      <c r="FTY54" s="13"/>
      <c r="FTZ54" s="13"/>
      <c r="FUA54" s="13"/>
      <c r="FUB54" s="13"/>
      <c r="FUC54" s="13"/>
      <c r="FUD54" s="13"/>
      <c r="FUE54" s="13"/>
      <c r="FUF54" s="13"/>
      <c r="FUG54" s="13"/>
      <c r="FUH54" s="13"/>
      <c r="FUI54" s="13"/>
      <c r="FUJ54" s="13"/>
      <c r="FUK54" s="13"/>
      <c r="FUL54" s="13"/>
      <c r="FUM54" s="13"/>
      <c r="FUN54" s="13"/>
      <c r="FUO54" s="13"/>
      <c r="FUP54" s="13"/>
      <c r="FUQ54" s="13"/>
      <c r="FUR54" s="13"/>
      <c r="FUS54" s="13"/>
      <c r="FUT54" s="13"/>
      <c r="FUU54" s="13"/>
      <c r="FUV54" s="13"/>
      <c r="FUW54" s="13"/>
      <c r="FUX54" s="13"/>
      <c r="FUY54" s="13"/>
      <c r="FUZ54" s="13"/>
      <c r="FVA54" s="13"/>
      <c r="FVB54" s="13"/>
      <c r="FVC54" s="13"/>
      <c r="FVD54" s="13"/>
      <c r="FVE54" s="13"/>
      <c r="FVF54" s="13"/>
      <c r="FVG54" s="13"/>
      <c r="FVH54" s="13"/>
      <c r="FVI54" s="13"/>
      <c r="FVJ54" s="13"/>
      <c r="FVK54" s="13"/>
      <c r="FVL54" s="13"/>
      <c r="FVM54" s="13"/>
      <c r="FVN54" s="13"/>
      <c r="FVO54" s="13"/>
      <c r="FVP54" s="13"/>
      <c r="FVQ54" s="13"/>
      <c r="FVR54" s="13"/>
      <c r="FVS54" s="13"/>
      <c r="FVT54" s="13"/>
      <c r="FVU54" s="13"/>
      <c r="FVV54" s="13"/>
      <c r="FVW54" s="13"/>
      <c r="FVX54" s="13"/>
      <c r="FVY54" s="13"/>
      <c r="FVZ54" s="13"/>
      <c r="FWA54" s="13"/>
      <c r="FWB54" s="13"/>
      <c r="FWC54" s="13"/>
      <c r="FWD54" s="13"/>
      <c r="FWE54" s="13"/>
      <c r="FWF54" s="13"/>
      <c r="FWG54" s="13"/>
      <c r="FWH54" s="13"/>
      <c r="FWI54" s="13"/>
      <c r="FWJ54" s="13"/>
      <c r="FWK54" s="13"/>
      <c r="FWL54" s="13"/>
      <c r="FWM54" s="13"/>
      <c r="FWN54" s="13"/>
      <c r="FWO54" s="13"/>
      <c r="FWP54" s="13"/>
      <c r="FWQ54" s="13"/>
      <c r="FWR54" s="13"/>
      <c r="FWS54" s="13"/>
      <c r="FWT54" s="13"/>
      <c r="FWU54" s="13"/>
      <c r="FWV54" s="13"/>
      <c r="FWW54" s="13"/>
      <c r="FWX54" s="13"/>
      <c r="FWY54" s="13"/>
      <c r="FWZ54" s="13"/>
      <c r="FXA54" s="13"/>
      <c r="FXB54" s="13"/>
      <c r="FXC54" s="13"/>
      <c r="FXD54" s="13"/>
      <c r="FXE54" s="13"/>
      <c r="FXF54" s="13"/>
      <c r="FXG54" s="13"/>
      <c r="FXH54" s="13"/>
      <c r="FXI54" s="13"/>
      <c r="FXJ54" s="13"/>
      <c r="FXK54" s="13"/>
      <c r="FXL54" s="13"/>
      <c r="FXM54" s="13"/>
      <c r="FXN54" s="13"/>
      <c r="FXO54" s="13"/>
      <c r="FXP54" s="13"/>
      <c r="FXQ54" s="13"/>
      <c r="FXR54" s="13"/>
      <c r="FXS54" s="13"/>
      <c r="FXT54" s="13"/>
      <c r="FXU54" s="13"/>
      <c r="FXV54" s="13"/>
      <c r="FXW54" s="13"/>
      <c r="FXX54" s="13"/>
      <c r="FXY54" s="13"/>
      <c r="FXZ54" s="13"/>
      <c r="FYA54" s="13"/>
      <c r="FYB54" s="13"/>
      <c r="FYC54" s="13"/>
      <c r="FYD54" s="13"/>
      <c r="FYE54" s="13"/>
      <c r="FYF54" s="13"/>
      <c r="FYG54" s="13"/>
      <c r="FYH54" s="13"/>
      <c r="FYI54" s="13"/>
      <c r="FYJ54" s="13"/>
      <c r="FYK54" s="13"/>
      <c r="FYL54" s="13"/>
      <c r="FYM54" s="13"/>
      <c r="FYN54" s="13"/>
      <c r="FYO54" s="13"/>
      <c r="FYP54" s="13"/>
      <c r="FYQ54" s="13"/>
      <c r="FYR54" s="13"/>
      <c r="FYS54" s="13"/>
      <c r="FYT54" s="13"/>
      <c r="FYU54" s="13"/>
      <c r="FYV54" s="13"/>
      <c r="FYW54" s="13"/>
      <c r="FYX54" s="13"/>
      <c r="FYY54" s="13"/>
      <c r="FYZ54" s="13"/>
      <c r="FZA54" s="13"/>
      <c r="FZB54" s="13"/>
      <c r="FZC54" s="13"/>
      <c r="FZD54" s="13"/>
      <c r="FZE54" s="13"/>
      <c r="FZF54" s="13"/>
      <c r="FZG54" s="13"/>
      <c r="FZH54" s="13"/>
      <c r="FZI54" s="13"/>
      <c r="FZJ54" s="13"/>
      <c r="FZK54" s="13"/>
      <c r="FZL54" s="13"/>
      <c r="FZM54" s="13"/>
      <c r="FZN54" s="13"/>
      <c r="FZO54" s="13"/>
      <c r="FZP54" s="13"/>
      <c r="FZQ54" s="13"/>
      <c r="FZR54" s="13"/>
      <c r="FZS54" s="13"/>
      <c r="FZT54" s="13"/>
      <c r="FZU54" s="13"/>
      <c r="FZV54" s="13"/>
      <c r="FZW54" s="13"/>
      <c r="FZX54" s="13"/>
      <c r="FZY54" s="13"/>
      <c r="FZZ54" s="13"/>
      <c r="GAA54" s="13"/>
      <c r="GAB54" s="13"/>
      <c r="GAC54" s="13"/>
      <c r="GAD54" s="13"/>
      <c r="GAE54" s="13"/>
      <c r="GAF54" s="13"/>
      <c r="GAG54" s="13"/>
      <c r="GAH54" s="13"/>
      <c r="GAI54" s="13"/>
      <c r="GAJ54" s="13"/>
      <c r="GAK54" s="13"/>
      <c r="GAL54" s="13"/>
      <c r="GAM54" s="13"/>
      <c r="GAN54" s="13"/>
      <c r="GAO54" s="13"/>
      <c r="GAP54" s="13"/>
      <c r="GAQ54" s="13"/>
      <c r="GAR54" s="13"/>
      <c r="GAS54" s="13"/>
      <c r="GAT54" s="13"/>
      <c r="GAU54" s="13"/>
      <c r="GAV54" s="13"/>
      <c r="GAW54" s="13"/>
      <c r="GAX54" s="13"/>
      <c r="GAY54" s="13"/>
      <c r="GAZ54" s="13"/>
      <c r="GBA54" s="13"/>
      <c r="GBB54" s="13"/>
      <c r="GBC54" s="13"/>
      <c r="GBD54" s="13"/>
      <c r="GBE54" s="13"/>
      <c r="GBF54" s="13"/>
      <c r="GBG54" s="13"/>
      <c r="GBH54" s="13"/>
      <c r="GBI54" s="13"/>
      <c r="GBJ54" s="13"/>
      <c r="GBK54" s="13"/>
      <c r="GBL54" s="13"/>
      <c r="GBM54" s="13"/>
      <c r="GBN54" s="13"/>
      <c r="GBO54" s="13"/>
      <c r="GBP54" s="13"/>
      <c r="GBQ54" s="13"/>
      <c r="GBR54" s="13"/>
      <c r="GBS54" s="13"/>
      <c r="GBT54" s="13"/>
      <c r="GBU54" s="13"/>
      <c r="GBV54" s="13"/>
      <c r="GBW54" s="13"/>
      <c r="GBX54" s="13"/>
      <c r="GBY54" s="13"/>
      <c r="GBZ54" s="13"/>
      <c r="GCA54" s="13"/>
      <c r="GCB54" s="13"/>
      <c r="GCC54" s="13"/>
      <c r="GCD54" s="13"/>
      <c r="GCE54" s="13"/>
      <c r="GCF54" s="13"/>
      <c r="GCG54" s="13"/>
      <c r="GCH54" s="13"/>
      <c r="GCI54" s="13"/>
      <c r="GCJ54" s="13"/>
      <c r="GCK54" s="13"/>
      <c r="GCL54" s="13"/>
      <c r="GCM54" s="13"/>
      <c r="GCN54" s="13"/>
      <c r="GCO54" s="13"/>
      <c r="GCP54" s="13"/>
      <c r="GCQ54" s="13"/>
      <c r="GCR54" s="13"/>
      <c r="GCS54" s="13"/>
      <c r="GCT54" s="13"/>
      <c r="GCU54" s="13"/>
      <c r="GCV54" s="13"/>
      <c r="GCW54" s="13"/>
      <c r="GCX54" s="13"/>
      <c r="GCY54" s="13"/>
      <c r="GCZ54" s="13"/>
      <c r="GDA54" s="13"/>
      <c r="GDB54" s="13"/>
      <c r="GDC54" s="13"/>
      <c r="GDD54" s="13"/>
      <c r="GDE54" s="13"/>
      <c r="GDF54" s="13"/>
      <c r="GDG54" s="13"/>
      <c r="GDH54" s="13"/>
      <c r="GDI54" s="13"/>
      <c r="GDJ54" s="13"/>
      <c r="GDK54" s="13"/>
      <c r="GDL54" s="13"/>
      <c r="GDM54" s="13"/>
      <c r="GDN54" s="13"/>
      <c r="GDO54" s="13"/>
      <c r="GDP54" s="13"/>
      <c r="GDQ54" s="13"/>
      <c r="GDR54" s="13"/>
      <c r="GDS54" s="13"/>
      <c r="GDT54" s="13"/>
      <c r="GDU54" s="13"/>
      <c r="GDV54" s="13"/>
      <c r="GDW54" s="13"/>
      <c r="GDX54" s="13"/>
      <c r="GDY54" s="13"/>
      <c r="GDZ54" s="13"/>
      <c r="GEA54" s="13"/>
      <c r="GEB54" s="13"/>
      <c r="GEC54" s="13"/>
      <c r="GED54" s="13"/>
      <c r="GEE54" s="13"/>
      <c r="GEF54" s="13"/>
      <c r="GEG54" s="13"/>
      <c r="GEH54" s="13"/>
      <c r="GEI54" s="13"/>
      <c r="GEJ54" s="13"/>
      <c r="GEK54" s="13"/>
      <c r="GEL54" s="13"/>
      <c r="GEM54" s="13"/>
      <c r="GEN54" s="13"/>
      <c r="GEO54" s="13"/>
      <c r="GEP54" s="13"/>
      <c r="GEQ54" s="13"/>
      <c r="GER54" s="13"/>
      <c r="GES54" s="13"/>
      <c r="GET54" s="13"/>
      <c r="GEU54" s="13"/>
      <c r="GEV54" s="13"/>
      <c r="GEW54" s="13"/>
      <c r="GEX54" s="13"/>
      <c r="GEY54" s="13"/>
      <c r="GEZ54" s="13"/>
      <c r="GFA54" s="13"/>
      <c r="GFB54" s="13"/>
      <c r="GFC54" s="13"/>
      <c r="GFD54" s="13"/>
      <c r="GFE54" s="13"/>
      <c r="GFF54" s="13"/>
      <c r="GFG54" s="13"/>
      <c r="GFH54" s="13"/>
      <c r="GFI54" s="13"/>
      <c r="GFJ54" s="13"/>
      <c r="GFK54" s="13"/>
      <c r="GFL54" s="13"/>
      <c r="GFM54" s="13"/>
      <c r="GFN54" s="13"/>
      <c r="GFO54" s="13"/>
      <c r="GFP54" s="13"/>
      <c r="GFQ54" s="13"/>
      <c r="GFR54" s="13"/>
      <c r="GFS54" s="13"/>
      <c r="GFT54" s="13"/>
      <c r="GFU54" s="13"/>
      <c r="GFV54" s="13"/>
      <c r="GFW54" s="13"/>
      <c r="GFX54" s="13"/>
      <c r="GFY54" s="13"/>
      <c r="GFZ54" s="13"/>
      <c r="GGA54" s="13"/>
      <c r="GGB54" s="13"/>
      <c r="GGC54" s="13"/>
      <c r="GGD54" s="13"/>
      <c r="GGE54" s="13"/>
      <c r="GGF54" s="13"/>
      <c r="GGG54" s="13"/>
      <c r="GGH54" s="13"/>
      <c r="GGI54" s="13"/>
      <c r="GGJ54" s="13"/>
      <c r="GGK54" s="13"/>
      <c r="GGL54" s="13"/>
      <c r="GGM54" s="13"/>
      <c r="GGN54" s="13"/>
      <c r="GGO54" s="13"/>
      <c r="GGP54" s="13"/>
      <c r="GGQ54" s="13"/>
      <c r="GGR54" s="13"/>
      <c r="GGS54" s="13"/>
      <c r="GGT54" s="13"/>
      <c r="GGU54" s="13"/>
      <c r="GGV54" s="13"/>
      <c r="GGW54" s="13"/>
      <c r="GGX54" s="13"/>
      <c r="GGY54" s="13"/>
      <c r="GGZ54" s="13"/>
      <c r="GHA54" s="13"/>
      <c r="GHB54" s="13"/>
      <c r="GHC54" s="13"/>
      <c r="GHD54" s="13"/>
      <c r="GHE54" s="13"/>
      <c r="GHF54" s="13"/>
      <c r="GHG54" s="13"/>
      <c r="GHH54" s="13"/>
      <c r="GHI54" s="13"/>
      <c r="GHJ54" s="13"/>
      <c r="GHK54" s="13"/>
      <c r="GHL54" s="13"/>
      <c r="GHM54" s="13"/>
      <c r="GHN54" s="13"/>
      <c r="GHO54" s="13"/>
      <c r="GHP54" s="13"/>
      <c r="GHQ54" s="13"/>
      <c r="GHR54" s="13"/>
      <c r="GHS54" s="13"/>
      <c r="GHT54" s="13"/>
      <c r="GHU54" s="13"/>
      <c r="GHV54" s="13"/>
      <c r="GHW54" s="13"/>
      <c r="GHX54" s="13"/>
      <c r="GHY54" s="13"/>
      <c r="GHZ54" s="13"/>
      <c r="GIA54" s="13"/>
      <c r="GIB54" s="13"/>
      <c r="GIC54" s="13"/>
      <c r="GID54" s="13"/>
      <c r="GIE54" s="13"/>
      <c r="GIF54" s="13"/>
      <c r="GIG54" s="13"/>
      <c r="GIH54" s="13"/>
      <c r="GII54" s="13"/>
      <c r="GIJ54" s="13"/>
      <c r="GIK54" s="13"/>
      <c r="GIL54" s="13"/>
      <c r="GIM54" s="13"/>
      <c r="GIN54" s="13"/>
      <c r="GIO54" s="13"/>
      <c r="GIP54" s="13"/>
      <c r="GIQ54" s="13"/>
      <c r="GIR54" s="13"/>
      <c r="GIS54" s="13"/>
      <c r="GIT54" s="13"/>
      <c r="GIU54" s="13"/>
      <c r="GIV54" s="13"/>
      <c r="GIW54" s="13"/>
      <c r="GIX54" s="13"/>
      <c r="GIY54" s="13"/>
      <c r="GIZ54" s="13"/>
      <c r="GJA54" s="13"/>
      <c r="GJB54" s="13"/>
      <c r="GJC54" s="13"/>
      <c r="GJD54" s="13"/>
      <c r="GJE54" s="13"/>
      <c r="GJF54" s="13"/>
      <c r="GJG54" s="13"/>
      <c r="GJH54" s="13"/>
      <c r="GJI54" s="13"/>
      <c r="GJJ54" s="13"/>
      <c r="GJK54" s="13"/>
      <c r="GJL54" s="13"/>
      <c r="GJM54" s="13"/>
      <c r="GJN54" s="13"/>
      <c r="GJO54" s="13"/>
      <c r="GJP54" s="13"/>
      <c r="GJQ54" s="13"/>
      <c r="GJR54" s="13"/>
      <c r="GJS54" s="13"/>
      <c r="GJT54" s="13"/>
      <c r="GJU54" s="13"/>
      <c r="GJV54" s="13"/>
      <c r="GJW54" s="13"/>
      <c r="GJX54" s="13"/>
      <c r="GJY54" s="13"/>
      <c r="GJZ54" s="13"/>
      <c r="GKA54" s="13"/>
      <c r="GKB54" s="13"/>
      <c r="GKC54" s="13"/>
      <c r="GKD54" s="13"/>
      <c r="GKE54" s="13"/>
      <c r="GKF54" s="13"/>
      <c r="GKG54" s="13"/>
      <c r="GKH54" s="13"/>
      <c r="GKI54" s="13"/>
      <c r="GKJ54" s="13"/>
      <c r="GKK54" s="13"/>
      <c r="GKL54" s="13"/>
      <c r="GKM54" s="13"/>
      <c r="GKN54" s="13"/>
      <c r="GKO54" s="13"/>
      <c r="GKP54" s="13"/>
      <c r="GKQ54" s="13"/>
      <c r="GKR54" s="13"/>
      <c r="GKS54" s="13"/>
      <c r="GKT54" s="13"/>
      <c r="GKU54" s="13"/>
      <c r="GKV54" s="13"/>
      <c r="GKW54" s="13"/>
      <c r="GKX54" s="13"/>
      <c r="GKY54" s="13"/>
      <c r="GKZ54" s="13"/>
      <c r="GLA54" s="13"/>
      <c r="GLB54" s="13"/>
      <c r="GLC54" s="13"/>
      <c r="GLD54" s="13"/>
      <c r="GLE54" s="13"/>
      <c r="GLF54" s="13"/>
      <c r="GLG54" s="13"/>
      <c r="GLH54" s="13"/>
      <c r="GLI54" s="13"/>
      <c r="GLJ54" s="13"/>
      <c r="GLK54" s="13"/>
      <c r="GLL54" s="13"/>
      <c r="GLM54" s="13"/>
      <c r="GLN54" s="13"/>
      <c r="GLO54" s="13"/>
      <c r="GLP54" s="13"/>
      <c r="GLQ54" s="13"/>
      <c r="GLR54" s="13"/>
      <c r="GLS54" s="13"/>
      <c r="GLT54" s="13"/>
      <c r="GLU54" s="13"/>
      <c r="GLV54" s="13"/>
      <c r="GLW54" s="13"/>
      <c r="GLX54" s="13"/>
      <c r="GLY54" s="13"/>
      <c r="GLZ54" s="13"/>
      <c r="GMA54" s="13"/>
      <c r="GMB54" s="13"/>
      <c r="GMC54" s="13"/>
      <c r="GMD54" s="13"/>
      <c r="GME54" s="13"/>
      <c r="GMF54" s="13"/>
      <c r="GMG54" s="13"/>
      <c r="GMH54" s="13"/>
      <c r="GMI54" s="13"/>
      <c r="GMJ54" s="13"/>
      <c r="GMK54" s="13"/>
      <c r="GML54" s="13"/>
      <c r="GMM54" s="13"/>
      <c r="GMN54" s="13"/>
      <c r="GMO54" s="13"/>
      <c r="GMP54" s="13"/>
      <c r="GMQ54" s="13"/>
      <c r="GMR54" s="13"/>
      <c r="GMS54" s="13"/>
      <c r="GMT54" s="13"/>
      <c r="GMU54" s="13"/>
      <c r="GMV54" s="13"/>
      <c r="GMW54" s="13"/>
      <c r="GMX54" s="13"/>
      <c r="GMY54" s="13"/>
      <c r="GMZ54" s="13"/>
      <c r="GNA54" s="13"/>
      <c r="GNB54" s="13"/>
      <c r="GNC54" s="13"/>
      <c r="GND54" s="13"/>
      <c r="GNE54" s="13"/>
      <c r="GNF54" s="13"/>
      <c r="GNG54" s="13"/>
      <c r="GNH54" s="13"/>
      <c r="GNI54" s="13"/>
      <c r="GNJ54" s="13"/>
      <c r="GNK54" s="13"/>
      <c r="GNL54" s="13"/>
      <c r="GNM54" s="13"/>
      <c r="GNN54" s="13"/>
      <c r="GNO54" s="13"/>
      <c r="GNP54" s="13"/>
      <c r="GNQ54" s="13"/>
      <c r="GNR54" s="13"/>
      <c r="GNS54" s="13"/>
      <c r="GNT54" s="13"/>
      <c r="GNU54" s="13"/>
      <c r="GNV54" s="13"/>
      <c r="GNW54" s="13"/>
      <c r="GNX54" s="13"/>
      <c r="GNY54" s="13"/>
      <c r="GNZ54" s="13"/>
      <c r="GOA54" s="13"/>
      <c r="GOB54" s="13"/>
      <c r="GOC54" s="13"/>
      <c r="GOD54" s="13"/>
      <c r="GOE54" s="13"/>
      <c r="GOF54" s="13"/>
      <c r="GOG54" s="13"/>
      <c r="GOH54" s="13"/>
      <c r="GOI54" s="13"/>
      <c r="GOJ54" s="13"/>
      <c r="GOK54" s="13"/>
      <c r="GOL54" s="13"/>
      <c r="GOM54" s="13"/>
      <c r="GON54" s="13"/>
      <c r="GOO54" s="13"/>
      <c r="GOP54" s="13"/>
      <c r="GOQ54" s="13"/>
      <c r="GOR54" s="13"/>
      <c r="GOS54" s="13"/>
      <c r="GOT54" s="13"/>
      <c r="GOU54" s="13"/>
      <c r="GOV54" s="13"/>
      <c r="GOW54" s="13"/>
      <c r="GOX54" s="13"/>
      <c r="GOY54" s="13"/>
      <c r="GOZ54" s="13"/>
      <c r="GPA54" s="13"/>
      <c r="GPB54" s="13"/>
      <c r="GPC54" s="13"/>
      <c r="GPD54" s="13"/>
      <c r="GPE54" s="13"/>
      <c r="GPF54" s="13"/>
      <c r="GPG54" s="13"/>
      <c r="GPH54" s="13"/>
      <c r="GPI54" s="13"/>
      <c r="GPJ54" s="13"/>
      <c r="GPK54" s="13"/>
      <c r="GPL54" s="13"/>
      <c r="GPM54" s="13"/>
      <c r="GPN54" s="13"/>
      <c r="GPO54" s="13"/>
      <c r="GPP54" s="13"/>
      <c r="GPQ54" s="13"/>
      <c r="GPR54" s="13"/>
      <c r="GPS54" s="13"/>
      <c r="GPT54" s="13"/>
      <c r="GPU54" s="13"/>
      <c r="GPV54" s="13"/>
      <c r="GPW54" s="13"/>
      <c r="GPX54" s="13"/>
      <c r="GPY54" s="13"/>
      <c r="GPZ54" s="13"/>
      <c r="GQA54" s="13"/>
      <c r="GQB54" s="13"/>
      <c r="GQC54" s="13"/>
      <c r="GQD54" s="13"/>
      <c r="GQE54" s="13"/>
      <c r="GQF54" s="13"/>
      <c r="GQG54" s="13"/>
      <c r="GQH54" s="13"/>
      <c r="GQI54" s="13"/>
      <c r="GQJ54" s="13"/>
      <c r="GQK54" s="13"/>
      <c r="GQL54" s="13"/>
      <c r="GQM54" s="13"/>
      <c r="GQN54" s="13"/>
      <c r="GQO54" s="13"/>
      <c r="GQP54" s="13"/>
      <c r="GQQ54" s="13"/>
      <c r="GQR54" s="13"/>
      <c r="GQS54" s="13"/>
      <c r="GQT54" s="13"/>
    </row>
    <row r="55" spans="1:5194" ht="13" x14ac:dyDescent="0.3">
      <c r="A55" s="4" t="s">
        <v>27</v>
      </c>
      <c r="E55">
        <v>1</v>
      </c>
      <c r="F55">
        <v>1.1000000000000001</v>
      </c>
      <c r="G55">
        <v>1.2</v>
      </c>
      <c r="H55" s="66">
        <v>1.2</v>
      </c>
      <c r="I55" s="66">
        <v>120</v>
      </c>
      <c r="J55" t="s">
        <v>15</v>
      </c>
      <c r="K55" s="50"/>
      <c r="L55" s="50"/>
      <c r="M55" s="50"/>
      <c r="N55" s="59"/>
      <c r="P55" s="107"/>
    </row>
    <row r="56" spans="1:5194" ht="13" x14ac:dyDescent="0.3">
      <c r="A56" s="4"/>
      <c r="B56" s="107" t="s">
        <v>145</v>
      </c>
      <c r="E56" s="11">
        <f>(E55*2000)/45</f>
        <v>44.444444444444443</v>
      </c>
      <c r="F56" s="11">
        <f t="shared" ref="F56:H56" si="2">(F55*2000)/45</f>
        <v>48.888888888888886</v>
      </c>
      <c r="G56" s="11">
        <f t="shared" si="2"/>
        <v>53.333333333333336</v>
      </c>
      <c r="H56" s="182">
        <f t="shared" si="2"/>
        <v>53.333333333333336</v>
      </c>
      <c r="I56" s="183">
        <v>2.75</v>
      </c>
      <c r="J56" t="s">
        <v>146</v>
      </c>
      <c r="K56" s="50">
        <f>E56*$I$56</f>
        <v>122.22222222222221</v>
      </c>
      <c r="L56" s="50">
        <f t="shared" ref="L56:N56" si="3">F56*$I$56</f>
        <v>134.44444444444443</v>
      </c>
      <c r="M56" s="50">
        <f t="shared" si="3"/>
        <v>146.66666666666669</v>
      </c>
      <c r="N56" s="184">
        <f t="shared" si="3"/>
        <v>146.66666666666669</v>
      </c>
      <c r="P56" s="107"/>
    </row>
    <row r="57" spans="1:5194" ht="13" x14ac:dyDescent="0.3">
      <c r="A57" s="4" t="s">
        <v>28</v>
      </c>
      <c r="H57" s="64"/>
      <c r="I57" s="64"/>
      <c r="K57" s="50"/>
      <c r="L57" s="50"/>
      <c r="M57" s="50"/>
      <c r="N57" s="7"/>
    </row>
    <row r="58" spans="1:5194" ht="15" x14ac:dyDescent="0.3">
      <c r="A58" s="4"/>
      <c r="B58" s="107" t="s">
        <v>149</v>
      </c>
      <c r="H58" s="64"/>
      <c r="I58" s="64"/>
      <c r="K58" s="50"/>
      <c r="L58" s="50"/>
      <c r="M58" s="50"/>
      <c r="N58" s="7"/>
      <c r="P58" s="107"/>
    </row>
    <row r="59" spans="1:5194" ht="15.5" x14ac:dyDescent="0.4">
      <c r="A59" s="4"/>
      <c r="C59" t="s">
        <v>35</v>
      </c>
      <c r="E59" s="37">
        <f>K8*0.09</f>
        <v>5.3639999999999999</v>
      </c>
      <c r="F59" s="37">
        <f>L8*0.09</f>
        <v>6.7050000000000001</v>
      </c>
      <c r="G59" s="37">
        <f>M8*0.09</f>
        <v>8.0459999999999994</v>
      </c>
      <c r="H59" s="65">
        <f>N8*0.09</f>
        <v>8.2799999999999994</v>
      </c>
      <c r="I59" s="79">
        <f>I85/1040</f>
        <v>0.4375</v>
      </c>
      <c r="J59" t="s">
        <v>12</v>
      </c>
      <c r="K59" s="50">
        <f>+$I$59*E59</f>
        <v>2.3467500000000001</v>
      </c>
      <c r="L59" s="50">
        <f>+$I$59*F59</f>
        <v>2.9334375000000001</v>
      </c>
      <c r="M59" s="50">
        <f>+$I$59*G59</f>
        <v>3.5201249999999997</v>
      </c>
      <c r="N59" s="59">
        <f>+$I$59*H59</f>
        <v>3.6224999999999996</v>
      </c>
      <c r="P59" s="107"/>
    </row>
    <row r="60" spans="1:5194" ht="15.5" x14ac:dyDescent="0.4">
      <c r="A60" s="4"/>
      <c r="C60" t="s">
        <v>36</v>
      </c>
      <c r="E60" s="37">
        <f>(K8*0.91)</f>
        <v>54.236000000000004</v>
      </c>
      <c r="F60" s="37">
        <f>(L8*0.91)</f>
        <v>67.795000000000002</v>
      </c>
      <c r="G60" s="37">
        <f>(M8*0.91)</f>
        <v>81.354000000000013</v>
      </c>
      <c r="H60" s="65">
        <f>(N8*0.91)</f>
        <v>83.72</v>
      </c>
      <c r="I60" s="79">
        <f>M85/1200</f>
        <v>0.25833333333333336</v>
      </c>
      <c r="J60" t="s">
        <v>12</v>
      </c>
      <c r="K60" s="50">
        <f>+$I$60*E60</f>
        <v>14.010966666666668</v>
      </c>
      <c r="L60" s="50">
        <f>+$I$60*F60</f>
        <v>17.513708333333337</v>
      </c>
      <c r="M60" s="50">
        <f>+$I$60*G60</f>
        <v>21.016450000000006</v>
      </c>
      <c r="N60" s="59">
        <f>+$I$60*H60</f>
        <v>21.62766666666667</v>
      </c>
    </row>
    <row r="61" spans="1:5194" ht="15" x14ac:dyDescent="0.3">
      <c r="B61" s="107" t="s">
        <v>153</v>
      </c>
      <c r="K61" s="50">
        <v>2</v>
      </c>
      <c r="L61" s="50">
        <v>2</v>
      </c>
      <c r="M61" s="50">
        <v>2</v>
      </c>
      <c r="N61" s="61">
        <v>2</v>
      </c>
    </row>
    <row r="62" spans="1:5194" ht="15" x14ac:dyDescent="0.3">
      <c r="B62" s="107" t="s">
        <v>118</v>
      </c>
      <c r="K62" s="50">
        <f>(1.2*E56)+7.05</f>
        <v>60.383333333333326</v>
      </c>
      <c r="L62" s="50">
        <f t="shared" ref="L62:N62" si="4">(1.2*F56)+7.05</f>
        <v>65.716666666666654</v>
      </c>
      <c r="M62" s="50">
        <f t="shared" si="4"/>
        <v>71.05</v>
      </c>
      <c r="N62" s="61">
        <f t="shared" si="4"/>
        <v>71.05</v>
      </c>
      <c r="P62" s="107"/>
      <c r="S62" s="1"/>
    </row>
    <row r="63" spans="1:5194" ht="15" x14ac:dyDescent="0.3">
      <c r="B63" s="107" t="s">
        <v>154</v>
      </c>
      <c r="K63" s="50">
        <v>0</v>
      </c>
      <c r="L63" s="50">
        <v>0</v>
      </c>
      <c r="M63" s="50">
        <v>0</v>
      </c>
      <c r="N63" s="61">
        <v>0</v>
      </c>
      <c r="P63" s="107"/>
      <c r="S63" s="1"/>
    </row>
    <row r="64" spans="1:5194" ht="15" x14ac:dyDescent="0.3">
      <c r="B64" s="107" t="s">
        <v>155</v>
      </c>
      <c r="E64" s="11"/>
      <c r="F64" s="67">
        <v>3</v>
      </c>
      <c r="G64" t="s">
        <v>16</v>
      </c>
      <c r="I64" s="117">
        <v>0.05</v>
      </c>
      <c r="K64" s="50">
        <f>(SUM(K58:K61))*$I$64*($F$64/12)</f>
        <v>0.22947145833333338</v>
      </c>
      <c r="L64" s="50">
        <f t="shared" ref="L64:N64" si="5">(SUM(L58:L61))*$I$64*($F$64/12)</f>
        <v>0.28058932291666672</v>
      </c>
      <c r="M64" s="50">
        <f t="shared" si="5"/>
        <v>0.33170718750000011</v>
      </c>
      <c r="N64" s="59">
        <f t="shared" si="5"/>
        <v>0.34062708333333336</v>
      </c>
    </row>
    <row r="65" spans="1:14" ht="13" x14ac:dyDescent="0.3">
      <c r="A65" s="4" t="s">
        <v>44</v>
      </c>
      <c r="K65" s="50">
        <f>SUM(K59:K63)</f>
        <v>78.741050000000001</v>
      </c>
      <c r="L65" s="50">
        <f>SUM(L59:L63)</f>
        <v>88.163812499999992</v>
      </c>
      <c r="M65" s="50">
        <f>SUM(M59:M63)</f>
        <v>97.586575000000011</v>
      </c>
      <c r="N65" s="59">
        <f>SUM(N59:N63)</f>
        <v>98.300166666666669</v>
      </c>
    </row>
    <row r="66" spans="1:14" ht="13" x14ac:dyDescent="0.3">
      <c r="A66" s="4" t="s">
        <v>29</v>
      </c>
      <c r="K66" s="50"/>
      <c r="L66" s="50"/>
      <c r="M66" s="50"/>
      <c r="N66" s="7"/>
    </row>
    <row r="67" spans="1:14" ht="15" x14ac:dyDescent="0.3">
      <c r="B67" s="107" t="s">
        <v>160</v>
      </c>
      <c r="F67" s="66">
        <v>0.5</v>
      </c>
      <c r="G67" t="s">
        <v>21</v>
      </c>
      <c r="I67" s="68">
        <v>15</v>
      </c>
      <c r="J67" t="s">
        <v>30</v>
      </c>
      <c r="K67" s="50">
        <f>$F$67*$I$67</f>
        <v>7.5</v>
      </c>
      <c r="L67" s="50">
        <f>$F$67*$I$67</f>
        <v>7.5</v>
      </c>
      <c r="M67" s="50">
        <f>$F$67*$I$67</f>
        <v>7.5</v>
      </c>
      <c r="N67" s="59">
        <f>$F$67*$I$67</f>
        <v>7.5</v>
      </c>
    </row>
    <row r="68" spans="1:14" ht="15" x14ac:dyDescent="0.3">
      <c r="B68" s="107" t="s">
        <v>100</v>
      </c>
      <c r="F68" s="69">
        <v>0.05</v>
      </c>
      <c r="G68" t="s">
        <v>23</v>
      </c>
      <c r="K68" s="50">
        <f>$F$68*K56</f>
        <v>6.1111111111111107</v>
      </c>
      <c r="L68" s="50">
        <f t="shared" ref="L68:N68" si="6">$F$68*L56</f>
        <v>6.7222222222222214</v>
      </c>
      <c r="M68" s="50">
        <f t="shared" si="6"/>
        <v>7.3333333333333348</v>
      </c>
      <c r="N68" s="50">
        <f t="shared" si="6"/>
        <v>7.3333333333333348</v>
      </c>
    </row>
    <row r="69" spans="1:14" ht="15" x14ac:dyDescent="0.3">
      <c r="B69" s="107" t="s">
        <v>159</v>
      </c>
      <c r="K69" s="50">
        <v>2</v>
      </c>
      <c r="L69" s="50">
        <v>2</v>
      </c>
      <c r="M69" s="50">
        <v>2</v>
      </c>
      <c r="N69" s="59">
        <v>2</v>
      </c>
    </row>
    <row r="70" spans="1:14" ht="13" x14ac:dyDescent="0.3">
      <c r="A70" s="4" t="s">
        <v>24</v>
      </c>
      <c r="K70" s="50">
        <f>SUM(K67:K69)</f>
        <v>15.611111111111111</v>
      </c>
      <c r="L70" s="50">
        <f>SUM(L67:L69)</f>
        <v>16.222222222222221</v>
      </c>
      <c r="M70" s="50">
        <f>SUM(M67:M69)</f>
        <v>16.833333333333336</v>
      </c>
      <c r="N70" s="59">
        <f>SUM(N67:N69)</f>
        <v>16.833333333333336</v>
      </c>
    </row>
    <row r="71" spans="1:14" ht="13" x14ac:dyDescent="0.3">
      <c r="A71" s="4" t="s">
        <v>43</v>
      </c>
      <c r="K71" s="50">
        <f>+K65+K70</f>
        <v>94.352161111111116</v>
      </c>
      <c r="L71" s="50">
        <f>+L65+L70</f>
        <v>104.38603472222221</v>
      </c>
      <c r="M71" s="50">
        <f>+M65+M70</f>
        <v>114.41990833333335</v>
      </c>
      <c r="N71" s="59">
        <f>+N65+N70</f>
        <v>115.1335</v>
      </c>
    </row>
    <row r="72" spans="1:14" ht="15" x14ac:dyDescent="0.3">
      <c r="A72" s="7" t="s">
        <v>102</v>
      </c>
      <c r="B72" s="13"/>
      <c r="C72" s="13"/>
      <c r="D72" s="13"/>
      <c r="E72" s="13"/>
      <c r="F72" s="13"/>
      <c r="G72" s="13"/>
      <c r="H72" s="13"/>
      <c r="I72" s="13"/>
      <c r="J72" s="13"/>
      <c r="K72" s="81">
        <f>+K74+K68+K67</f>
        <v>41.481172222222213</v>
      </c>
      <c r="L72" s="81">
        <f>+L74+L68+L67</f>
        <v>44.280631944444444</v>
      </c>
      <c r="M72" s="81">
        <f>+M74+M68+M67</f>
        <v>47.080091666666668</v>
      </c>
      <c r="N72" s="80">
        <f>+N74+N68+N67</f>
        <v>46.366500000000023</v>
      </c>
    </row>
    <row r="73" spans="1:14" ht="13" x14ac:dyDescent="0.3">
      <c r="A73" s="4" t="s">
        <v>31</v>
      </c>
      <c r="K73" s="50">
        <f>+K56-K65</f>
        <v>43.481172222222213</v>
      </c>
      <c r="L73" s="50">
        <f t="shared" ref="L73:N73" si="7">+L56-L65</f>
        <v>46.280631944444437</v>
      </c>
      <c r="M73" s="50">
        <f t="shared" si="7"/>
        <v>49.080091666666675</v>
      </c>
      <c r="N73" s="59">
        <f t="shared" si="7"/>
        <v>48.366500000000016</v>
      </c>
    </row>
    <row r="74" spans="1:14" ht="13" x14ac:dyDescent="0.3">
      <c r="A74" s="4" t="s">
        <v>32</v>
      </c>
      <c r="B74" s="188"/>
      <c r="C74" s="188"/>
      <c r="D74" s="188"/>
      <c r="E74" s="188"/>
      <c r="F74" s="188"/>
      <c r="G74" s="188"/>
      <c r="H74" s="188"/>
      <c r="I74" s="188"/>
      <c r="J74" s="188"/>
      <c r="K74" s="52">
        <f>+K56-K71</f>
        <v>27.870061111111099</v>
      </c>
      <c r="L74" s="52">
        <f t="shared" ref="L74:N74" si="8">+L56-L71</f>
        <v>30.058409722222223</v>
      </c>
      <c r="M74" s="52">
        <f t="shared" si="8"/>
        <v>32.246758333333332</v>
      </c>
      <c r="N74" s="52">
        <f t="shared" si="8"/>
        <v>31.533166666666688</v>
      </c>
    </row>
    <row r="75" spans="1:14" x14ac:dyDescent="0.25">
      <c r="A75" s="143" t="s">
        <v>48</v>
      </c>
      <c r="B75" s="33"/>
      <c r="C75" s="33"/>
      <c r="D75" s="53"/>
      <c r="E75" s="33"/>
      <c r="F75" s="33"/>
      <c r="G75" s="33"/>
      <c r="H75" s="33"/>
      <c r="I75" s="33"/>
      <c r="J75" s="33"/>
      <c r="K75" s="33"/>
      <c r="L75" s="34"/>
      <c r="M75" s="34"/>
    </row>
    <row r="76" spans="1:14" x14ac:dyDescent="0.25">
      <c r="B76" s="33" t="s">
        <v>49</v>
      </c>
      <c r="C76" s="33"/>
      <c r="D76" s="33"/>
      <c r="E76" s="33"/>
      <c r="F76" s="33"/>
      <c r="G76" s="33"/>
      <c r="H76" s="33"/>
      <c r="I76" s="33"/>
      <c r="J76" s="33"/>
      <c r="K76" s="33"/>
      <c r="L76" s="34"/>
      <c r="M76" s="34"/>
    </row>
    <row r="77" spans="1:14" x14ac:dyDescent="0.25">
      <c r="A77" s="33" t="s">
        <v>50</v>
      </c>
      <c r="B77" s="33"/>
      <c r="C77" s="33"/>
      <c r="D77" s="54"/>
      <c r="E77" s="55"/>
      <c r="F77" s="33"/>
      <c r="G77" s="33"/>
      <c r="H77" s="33"/>
      <c r="I77" s="33"/>
      <c r="J77" s="33"/>
      <c r="K77" s="33"/>
      <c r="L77" s="34"/>
      <c r="M77" s="34"/>
    </row>
    <row r="78" spans="1:14" x14ac:dyDescent="0.25">
      <c r="A78" s="33"/>
      <c r="B78" s="33" t="s">
        <v>51</v>
      </c>
      <c r="C78" s="33"/>
      <c r="D78" s="55"/>
      <c r="E78" s="55"/>
      <c r="F78" s="33"/>
      <c r="G78" s="33"/>
      <c r="H78" s="33"/>
      <c r="I78" s="33"/>
      <c r="J78" s="33"/>
      <c r="K78" s="33"/>
      <c r="L78" s="34"/>
      <c r="M78" s="34"/>
    </row>
    <row r="79" spans="1:14" x14ac:dyDescent="0.25">
      <c r="A79" s="33" t="s">
        <v>52</v>
      </c>
      <c r="B79" s="33"/>
      <c r="C79" s="33"/>
      <c r="D79" s="56"/>
      <c r="E79" s="33"/>
      <c r="F79" s="33"/>
      <c r="G79" s="33"/>
      <c r="H79" s="33"/>
      <c r="I79" s="33"/>
      <c r="J79" s="33"/>
      <c r="K79" s="33"/>
      <c r="L79" s="34"/>
      <c r="M79" s="34"/>
    </row>
    <row r="80" spans="1:14" ht="13.5" x14ac:dyDescent="0.25">
      <c r="A80" s="32">
        <v>1</v>
      </c>
      <c r="B80" s="33" t="s">
        <v>161</v>
      </c>
      <c r="C80" s="33"/>
      <c r="D80" s="33"/>
      <c r="E80" s="33"/>
      <c r="F80" s="33"/>
      <c r="G80" s="33"/>
      <c r="H80" s="33"/>
      <c r="K80" s="11"/>
      <c r="L80" s="11"/>
      <c r="M80" s="11"/>
    </row>
    <row r="81" spans="1:14" ht="13.5" x14ac:dyDescent="0.25">
      <c r="A81" s="32">
        <v>2</v>
      </c>
      <c r="B81" s="33" t="s">
        <v>162</v>
      </c>
      <c r="C81" s="33"/>
      <c r="D81" s="33"/>
      <c r="E81" s="33"/>
      <c r="F81" s="33"/>
      <c r="G81" s="33"/>
      <c r="H81" s="33"/>
      <c r="I81" s="33"/>
      <c r="J81" s="33"/>
      <c r="K81" s="33"/>
      <c r="L81" s="34"/>
      <c r="M81" s="34"/>
    </row>
    <row r="82" spans="1:14" ht="14.5" x14ac:dyDescent="0.25">
      <c r="A82" s="15">
        <v>3</v>
      </c>
      <c r="B82" s="33" t="s">
        <v>95</v>
      </c>
      <c r="C82" s="33"/>
      <c r="D82" s="33"/>
      <c r="E82" s="33"/>
      <c r="F82" s="33"/>
      <c r="G82" s="33"/>
      <c r="H82" s="33"/>
      <c r="K82" s="11"/>
      <c r="L82" s="11"/>
      <c r="M82" s="11"/>
    </row>
    <row r="83" spans="1:14" ht="14.5" x14ac:dyDescent="0.25">
      <c r="A83" s="15"/>
      <c r="B83" s="33"/>
      <c r="C83" s="33" t="s">
        <v>58</v>
      </c>
      <c r="D83" s="33"/>
      <c r="E83" s="33"/>
      <c r="F83" s="33"/>
      <c r="G83" s="33"/>
      <c r="H83" s="33"/>
      <c r="K83" s="11"/>
      <c r="L83" s="11"/>
      <c r="M83" s="11"/>
    </row>
    <row r="84" spans="1:14" ht="14.5" x14ac:dyDescent="0.25">
      <c r="A84" s="15"/>
      <c r="B84" s="33"/>
      <c r="C84" s="33" t="s">
        <v>40</v>
      </c>
      <c r="D84" s="33"/>
      <c r="E84" s="33"/>
      <c r="F84" s="33"/>
      <c r="G84" s="33"/>
      <c r="H84" s="33"/>
      <c r="K84" s="11"/>
      <c r="L84" s="11"/>
      <c r="M84" s="11"/>
    </row>
    <row r="85" spans="1:14" ht="14.5" x14ac:dyDescent="0.25">
      <c r="A85" s="15"/>
      <c r="B85" s="33"/>
      <c r="C85" s="33" t="s">
        <v>53</v>
      </c>
      <c r="D85" s="33"/>
      <c r="E85" s="33"/>
      <c r="F85" s="53">
        <v>230</v>
      </c>
      <c r="G85" s="76" t="s">
        <v>54</v>
      </c>
      <c r="H85" s="33"/>
      <c r="I85" s="53">
        <v>455</v>
      </c>
      <c r="J85" s="76" t="s">
        <v>55</v>
      </c>
      <c r="K85" s="76"/>
      <c r="L85" s="34"/>
      <c r="M85" s="77">
        <v>310</v>
      </c>
      <c r="N85" s="78" t="s">
        <v>15</v>
      </c>
    </row>
    <row r="86" spans="1:14" ht="14.5" x14ac:dyDescent="0.25">
      <c r="A86" s="15">
        <v>4</v>
      </c>
      <c r="B86" s="33" t="s">
        <v>110</v>
      </c>
      <c r="C86" s="33"/>
      <c r="D86" s="33"/>
      <c r="E86" s="33"/>
      <c r="F86" s="33"/>
      <c r="G86" s="33"/>
      <c r="H86" s="33"/>
      <c r="K86" s="11"/>
      <c r="L86" s="11"/>
      <c r="M86" s="11"/>
    </row>
    <row r="87" spans="1:14" ht="14.5" x14ac:dyDescent="0.25">
      <c r="A87" s="15"/>
      <c r="B87" s="33"/>
      <c r="C87" s="33" t="s">
        <v>111</v>
      </c>
      <c r="D87" s="33"/>
      <c r="E87" s="33"/>
      <c r="F87" s="33"/>
      <c r="G87" s="33"/>
      <c r="H87" s="33"/>
      <c r="K87" s="11"/>
      <c r="L87" s="11"/>
      <c r="M87" s="11"/>
    </row>
    <row r="88" spans="1:14" ht="14.5" x14ac:dyDescent="0.25">
      <c r="A88" s="15">
        <v>5</v>
      </c>
      <c r="B88" s="189" t="s">
        <v>166</v>
      </c>
      <c r="C88" s="33"/>
      <c r="D88" s="33"/>
      <c r="E88" s="33"/>
      <c r="F88" s="33"/>
      <c r="G88" s="33"/>
      <c r="H88" s="33"/>
      <c r="K88" s="11"/>
      <c r="L88" s="11"/>
      <c r="M88" s="11"/>
    </row>
    <row r="89" spans="1:14" ht="14.5" x14ac:dyDescent="0.25">
      <c r="A89" s="15">
        <v>6</v>
      </c>
      <c r="B89" s="33" t="s">
        <v>163</v>
      </c>
      <c r="C89" s="33"/>
      <c r="D89" s="33"/>
      <c r="E89" s="33"/>
      <c r="F89" s="33"/>
      <c r="G89" s="33"/>
      <c r="H89" s="33"/>
      <c r="K89" s="11"/>
      <c r="L89" s="11"/>
      <c r="M89" s="11"/>
    </row>
    <row r="90" spans="1:14" ht="14.5" x14ac:dyDescent="0.25">
      <c r="A90" s="15">
        <v>7</v>
      </c>
      <c r="B90" s="33" t="s">
        <v>164</v>
      </c>
      <c r="C90" s="33"/>
      <c r="D90" s="33"/>
      <c r="E90" s="33"/>
      <c r="F90" s="33"/>
      <c r="G90" s="33"/>
      <c r="H90" s="33"/>
      <c r="K90" s="11"/>
      <c r="L90" s="11"/>
      <c r="M90" s="11"/>
    </row>
    <row r="91" spans="1:14" ht="14.5" x14ac:dyDescent="0.25">
      <c r="A91" s="15">
        <v>8</v>
      </c>
      <c r="B91" s="33" t="s">
        <v>167</v>
      </c>
      <c r="C91" s="33"/>
      <c r="D91" s="33"/>
      <c r="E91" s="33"/>
      <c r="F91" s="33"/>
      <c r="G91" s="33"/>
      <c r="H91" s="33"/>
      <c r="K91" s="11"/>
      <c r="L91" s="11"/>
      <c r="M91" s="11"/>
    </row>
    <row r="92" spans="1:14" ht="14.5" x14ac:dyDescent="0.25">
      <c r="A92" s="15">
        <v>9</v>
      </c>
      <c r="B92" s="33" t="s">
        <v>168</v>
      </c>
      <c r="C92" s="33"/>
      <c r="D92" s="33"/>
      <c r="E92" s="33"/>
      <c r="F92" s="33"/>
      <c r="G92" s="33"/>
      <c r="H92" s="33"/>
      <c r="K92" s="11"/>
      <c r="L92" s="11"/>
      <c r="M92" s="11"/>
    </row>
    <row r="93" spans="1:14" ht="14.5" x14ac:dyDescent="0.25">
      <c r="A93" s="15"/>
      <c r="B93" s="33"/>
      <c r="C93" s="33" t="s">
        <v>169</v>
      </c>
      <c r="D93" s="33"/>
      <c r="E93" s="33"/>
      <c r="F93" s="33"/>
      <c r="G93" s="33"/>
      <c r="H93" s="33"/>
      <c r="K93" s="11"/>
      <c r="L93" s="11"/>
      <c r="M93" s="11"/>
    </row>
    <row r="94" spans="1:14" ht="14.5" x14ac:dyDescent="0.25">
      <c r="A94" s="15">
        <v>10</v>
      </c>
      <c r="B94" s="33" t="s">
        <v>172</v>
      </c>
      <c r="C94" s="33"/>
      <c r="D94" s="33"/>
      <c r="E94" s="33"/>
      <c r="F94" s="33"/>
      <c r="G94" s="33"/>
      <c r="H94" s="33"/>
      <c r="K94" s="11"/>
      <c r="L94" s="11"/>
      <c r="M94" s="11"/>
    </row>
    <row r="95" spans="1:14" ht="14.5" x14ac:dyDescent="0.25">
      <c r="A95" s="15"/>
      <c r="B95" s="33"/>
      <c r="C95" s="33" t="s">
        <v>173</v>
      </c>
      <c r="D95" s="33"/>
      <c r="E95" s="33"/>
      <c r="F95" s="33"/>
      <c r="G95" s="33"/>
      <c r="H95" s="33"/>
      <c r="K95" s="11"/>
      <c r="L95" s="11"/>
      <c r="M95" s="11"/>
    </row>
    <row r="96" spans="1:14" ht="14.5" x14ac:dyDescent="0.25">
      <c r="A96" s="15">
        <v>11</v>
      </c>
      <c r="B96" s="33" t="s">
        <v>33</v>
      </c>
      <c r="C96" s="33"/>
      <c r="D96" s="33"/>
      <c r="E96" s="33"/>
      <c r="F96" s="33"/>
      <c r="G96" s="33"/>
      <c r="H96" s="33"/>
      <c r="K96" s="11"/>
      <c r="L96" s="11"/>
      <c r="M96" s="11"/>
    </row>
    <row r="97" spans="1:13" ht="14.5" x14ac:dyDescent="0.25">
      <c r="A97" s="15"/>
      <c r="B97" s="33"/>
      <c r="C97" s="33" t="s">
        <v>34</v>
      </c>
      <c r="D97" s="33"/>
      <c r="E97" s="33"/>
      <c r="F97" s="33"/>
      <c r="G97" s="33"/>
      <c r="H97" s="33"/>
      <c r="K97" s="11"/>
      <c r="L97" s="11"/>
      <c r="M97" s="11"/>
    </row>
    <row r="98" spans="1:13" ht="14.5" x14ac:dyDescent="0.25">
      <c r="A98" s="15">
        <v>12</v>
      </c>
      <c r="B98" s="33" t="s">
        <v>170</v>
      </c>
      <c r="C98" s="33"/>
      <c r="D98" s="33"/>
      <c r="E98" s="33"/>
      <c r="F98" s="33"/>
      <c r="G98" s="33"/>
      <c r="H98" s="33"/>
      <c r="K98" s="11"/>
      <c r="L98" s="11"/>
      <c r="M98" s="11"/>
    </row>
    <row r="99" spans="1:13" ht="14.5" x14ac:dyDescent="0.25">
      <c r="A99" s="15">
        <v>13</v>
      </c>
      <c r="B99" s="33" t="s">
        <v>33</v>
      </c>
      <c r="C99" s="33"/>
      <c r="D99" s="33"/>
      <c r="E99" s="33"/>
      <c r="F99" s="33"/>
      <c r="G99" s="33"/>
      <c r="H99" s="33"/>
      <c r="K99" s="11"/>
      <c r="L99" s="11"/>
      <c r="M99" s="11"/>
    </row>
    <row r="100" spans="1:13" ht="14.5" x14ac:dyDescent="0.25">
      <c r="A100" s="15"/>
      <c r="B100" s="33"/>
      <c r="C100" s="33" t="s">
        <v>34</v>
      </c>
      <c r="D100" s="33"/>
      <c r="E100" s="33"/>
      <c r="F100" s="33"/>
      <c r="G100" s="33"/>
      <c r="H100" s="33"/>
      <c r="K100" s="11"/>
      <c r="L100" s="11"/>
      <c r="M100" s="11"/>
    </row>
    <row r="101" spans="1:13" ht="14.5" x14ac:dyDescent="0.25">
      <c r="A101" s="15">
        <v>14</v>
      </c>
      <c r="B101" s="33" t="s">
        <v>101</v>
      </c>
      <c r="C101" s="33"/>
      <c r="D101" s="33"/>
      <c r="E101" s="33"/>
      <c r="F101" s="33"/>
      <c r="G101" s="33"/>
      <c r="H101" s="33"/>
      <c r="K101" s="11"/>
      <c r="L101" s="11"/>
      <c r="M101" s="11"/>
    </row>
    <row r="102" spans="1:13" ht="14.5" x14ac:dyDescent="0.25">
      <c r="A102" s="15">
        <v>12</v>
      </c>
      <c r="B102" s="33" t="s">
        <v>112</v>
      </c>
      <c r="C102" s="33"/>
      <c r="D102" s="33"/>
      <c r="E102" s="33"/>
      <c r="F102" s="33"/>
      <c r="G102" s="33"/>
      <c r="H102" s="33"/>
      <c r="K102" s="11"/>
      <c r="L102" s="11"/>
      <c r="M102" s="11"/>
    </row>
    <row r="103" spans="1:13" ht="14.5" x14ac:dyDescent="0.25">
      <c r="A103" s="15"/>
      <c r="B103" s="33" t="s">
        <v>82</v>
      </c>
      <c r="C103" s="33"/>
      <c r="D103" s="33"/>
      <c r="E103" s="33"/>
      <c r="F103" s="33"/>
      <c r="G103" s="33"/>
      <c r="H103" s="33"/>
      <c r="K103" s="11"/>
      <c r="L103" s="11"/>
      <c r="M103" s="11"/>
    </row>
    <row r="104" spans="1:13" ht="14.5" x14ac:dyDescent="0.25">
      <c r="A104" s="15">
        <v>13</v>
      </c>
      <c r="B104" s="33" t="s">
        <v>103</v>
      </c>
      <c r="C104" s="33"/>
      <c r="D104" s="33"/>
      <c r="E104" s="33"/>
      <c r="F104" s="33"/>
      <c r="G104" s="33"/>
      <c r="H104" s="33"/>
      <c r="K104" s="11"/>
      <c r="L104" s="11"/>
      <c r="M104" s="11"/>
    </row>
    <row r="105" spans="1:13" ht="14.5" x14ac:dyDescent="0.25">
      <c r="A105" s="15"/>
      <c r="B105" s="33" t="s">
        <v>104</v>
      </c>
      <c r="C105" s="33"/>
      <c r="D105" s="33"/>
      <c r="E105" s="33"/>
      <c r="F105" s="33"/>
      <c r="G105" s="33"/>
      <c r="H105" s="33"/>
      <c r="K105" s="11"/>
      <c r="L105" s="11"/>
      <c r="M105" s="11"/>
    </row>
    <row r="106" spans="1:13" ht="14.5" x14ac:dyDescent="0.25">
      <c r="A106" s="15"/>
      <c r="B106" s="33" t="s">
        <v>105</v>
      </c>
      <c r="C106" s="33"/>
      <c r="D106" s="33"/>
      <c r="E106" s="33"/>
      <c r="F106" s="33"/>
      <c r="G106" s="33"/>
      <c r="H106" s="33"/>
      <c r="K106" s="11"/>
      <c r="L106" s="11"/>
      <c r="M106" s="11"/>
    </row>
    <row r="107" spans="1:13" ht="14.5" x14ac:dyDescent="0.25">
      <c r="A107" s="15"/>
      <c r="B107" s="33" t="s">
        <v>106</v>
      </c>
      <c r="C107" s="33"/>
      <c r="D107" s="33"/>
      <c r="E107" s="33"/>
      <c r="F107" s="33"/>
      <c r="G107" s="33"/>
      <c r="H107" s="33"/>
      <c r="K107" s="11"/>
      <c r="L107" s="11"/>
      <c r="M107" s="11"/>
    </row>
    <row r="108" spans="1:13" ht="14.5" x14ac:dyDescent="0.25">
      <c r="A108" s="15"/>
      <c r="B108" s="33" t="s">
        <v>107</v>
      </c>
      <c r="C108" s="33"/>
      <c r="D108" s="33"/>
      <c r="E108" s="33"/>
      <c r="F108" s="33"/>
      <c r="G108" s="33"/>
      <c r="H108" s="33"/>
      <c r="K108" s="11"/>
      <c r="L108" s="11"/>
      <c r="M108" s="11"/>
    </row>
    <row r="109" spans="1:13" x14ac:dyDescent="0.25">
      <c r="B109" s="33" t="s">
        <v>171</v>
      </c>
      <c r="C109" s="33"/>
      <c r="D109" s="33"/>
      <c r="E109" s="33"/>
      <c r="F109" s="33"/>
      <c r="G109" s="33"/>
      <c r="H109" s="33"/>
      <c r="K109" s="11"/>
      <c r="L109" s="11"/>
      <c r="M109" s="11"/>
    </row>
    <row r="110" spans="1:13" ht="13" x14ac:dyDescent="0.3">
      <c r="A110" s="33" t="s">
        <v>89</v>
      </c>
      <c r="B110" s="16"/>
      <c r="C110" s="16"/>
      <c r="I110" s="4"/>
      <c r="J110" s="38"/>
      <c r="K110" s="21"/>
      <c r="M110" s="17"/>
    </row>
    <row r="111" spans="1:13" ht="13" x14ac:dyDescent="0.3">
      <c r="A111" s="33" t="s">
        <v>90</v>
      </c>
      <c r="B111" s="4"/>
      <c r="C111" s="4"/>
      <c r="D111" s="4"/>
      <c r="E111" s="4"/>
      <c r="F111" s="22"/>
      <c r="G111" s="20"/>
      <c r="H111" s="20"/>
      <c r="I111" s="39"/>
      <c r="J111" s="39"/>
      <c r="K111" s="39"/>
      <c r="L111" s="23"/>
      <c r="M111" s="17"/>
    </row>
    <row r="112" spans="1:13" ht="13" x14ac:dyDescent="0.3">
      <c r="A112" s="16"/>
      <c r="B112" s="16"/>
      <c r="C112" s="16"/>
      <c r="D112" s="16"/>
      <c r="E112" s="16"/>
      <c r="F112" s="19"/>
      <c r="G112" s="20"/>
      <c r="H112" s="20"/>
      <c r="I112" s="4"/>
      <c r="J112" s="21"/>
      <c r="K112" s="21"/>
      <c r="M112" s="17"/>
    </row>
    <row r="113" spans="1:14" x14ac:dyDescent="0.25">
      <c r="A113" s="16"/>
    </row>
    <row r="114" spans="1:14" ht="13" x14ac:dyDescent="0.3">
      <c r="A114" s="16"/>
      <c r="B114" s="4"/>
      <c r="C114" s="4"/>
      <c r="D114" s="4"/>
      <c r="E114" s="4"/>
      <c r="F114" s="24"/>
      <c r="G114" s="20"/>
      <c r="H114" s="20"/>
      <c r="I114" s="4"/>
      <c r="J114" s="21"/>
      <c r="K114" s="21"/>
      <c r="M114" s="17"/>
      <c r="N114" s="16"/>
    </row>
    <row r="115" spans="1:14" x14ac:dyDescent="0.25">
      <c r="A115" s="16"/>
      <c r="C115" s="16"/>
      <c r="D115" s="16"/>
      <c r="E115" s="16"/>
      <c r="F115" s="24"/>
      <c r="G115" s="20"/>
      <c r="H115" s="20"/>
      <c r="I115" s="16"/>
      <c r="J115" s="17"/>
      <c r="K115" s="17"/>
      <c r="M115" s="17"/>
      <c r="N115" s="16"/>
    </row>
    <row r="116" spans="1:14" s="13" customFormat="1" x14ac:dyDescent="0.25">
      <c r="A116" s="25"/>
      <c r="B116" s="25"/>
      <c r="C116" s="25"/>
      <c r="D116" s="25"/>
      <c r="E116" s="26"/>
      <c r="G116" s="27"/>
      <c r="H116" s="27"/>
      <c r="I116" s="27"/>
      <c r="J116" s="27"/>
      <c r="K116" s="28"/>
      <c r="L116" s="29"/>
      <c r="M116" s="29"/>
      <c r="N116" s="25"/>
    </row>
    <row r="117" spans="1:14" s="13" customFormat="1" ht="13" x14ac:dyDescent="0.3">
      <c r="K117" s="30"/>
      <c r="L117" s="9"/>
      <c r="M117" s="29"/>
      <c r="N117" s="25"/>
    </row>
    <row r="118" spans="1:14" ht="13" x14ac:dyDescent="0.3">
      <c r="L118" s="21"/>
      <c r="M118" s="17"/>
      <c r="N118" s="16"/>
    </row>
    <row r="119" spans="1:14" x14ac:dyDescent="0.25">
      <c r="M119" s="17"/>
      <c r="N119" s="16"/>
    </row>
    <row r="120" spans="1:14" ht="13" x14ac:dyDescent="0.3">
      <c r="L120" s="21"/>
      <c r="M120" s="17"/>
      <c r="N120" s="16"/>
    </row>
    <row r="121" spans="1:14" x14ac:dyDescent="0.25">
      <c r="L121" s="17"/>
      <c r="M121" s="17"/>
      <c r="N121" s="16"/>
    </row>
  </sheetData>
  <mergeCells count="7">
    <mergeCell ref="E54:H54"/>
    <mergeCell ref="M4:N4"/>
    <mergeCell ref="A6:D6"/>
    <mergeCell ref="K6:M6"/>
    <mergeCell ref="I6:J6"/>
    <mergeCell ref="I7:J7"/>
    <mergeCell ref="F6:G6"/>
  </mergeCells>
  <phoneticPr fontId="0" type="noConversion"/>
  <printOptions horizontalCentered="1"/>
  <pageMargins left="0.25" right="0.25" top="0.75" bottom="0.75" header="0.3" footer="0.3"/>
  <pageSetup scale="85" fitToHeight="2" orientation="portrait" r:id="rId1"/>
  <headerFooter alignWithMargins="0"/>
  <rowBreaks count="1" manualBreakCount="1">
    <brk id="53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M13" sqref="M13"/>
    </sheetView>
  </sheetViews>
  <sheetFormatPr defaultRowHeight="12.5" x14ac:dyDescent="0.25"/>
  <cols>
    <col min="1" max="1" width="3.6328125" customWidth="1"/>
    <col min="2" max="2" width="19.36328125" customWidth="1"/>
    <col min="3" max="3" width="13.90625" customWidth="1"/>
    <col min="4" max="4" width="14.08984375" customWidth="1"/>
    <col min="5" max="5" width="11.36328125" customWidth="1"/>
    <col min="6" max="6" width="14" customWidth="1"/>
    <col min="8" max="9" width="11.08984375" customWidth="1"/>
    <col min="12" max="12" width="11.81640625" customWidth="1"/>
  </cols>
  <sheetData>
    <row r="1" spans="1:16" x14ac:dyDescent="0.25">
      <c r="A1" s="131" t="s">
        <v>121</v>
      </c>
      <c r="B1" s="132"/>
      <c r="C1" s="133"/>
      <c r="D1" s="132"/>
      <c r="E1" s="132"/>
      <c r="F1" s="132"/>
      <c r="G1" s="133"/>
      <c r="H1" s="132"/>
      <c r="I1" s="132"/>
      <c r="J1" s="132"/>
      <c r="K1" s="132"/>
      <c r="L1" s="134"/>
      <c r="M1" s="134"/>
      <c r="N1" s="135"/>
      <c r="O1" s="135"/>
    </row>
    <row r="2" spans="1:16" ht="27.65" customHeight="1" x14ac:dyDescent="0.25">
      <c r="A2" s="33"/>
      <c r="B2" s="33"/>
      <c r="C2" s="33"/>
      <c r="D2" s="40" t="s">
        <v>122</v>
      </c>
      <c r="E2" s="40" t="s">
        <v>41</v>
      </c>
      <c r="F2" s="40" t="s">
        <v>42</v>
      </c>
      <c r="G2" s="40" t="s">
        <v>123</v>
      </c>
      <c r="H2" s="82" t="s">
        <v>124</v>
      </c>
      <c r="I2" s="40" t="s">
        <v>125</v>
      </c>
      <c r="J2" s="40" t="s">
        <v>126</v>
      </c>
      <c r="K2" s="136" t="s">
        <v>127</v>
      </c>
      <c r="L2" s="130" t="s">
        <v>128</v>
      </c>
      <c r="M2" s="136" t="s">
        <v>129</v>
      </c>
      <c r="N2" s="175" t="s">
        <v>130</v>
      </c>
      <c r="O2" s="175" t="s">
        <v>131</v>
      </c>
      <c r="P2" s="175" t="s">
        <v>132</v>
      </c>
    </row>
    <row r="3" spans="1:16" ht="13.25" customHeight="1" x14ac:dyDescent="0.25">
      <c r="A3" s="137" t="s">
        <v>91</v>
      </c>
      <c r="B3" s="137"/>
      <c r="C3" s="137"/>
      <c r="D3" s="138">
        <v>1</v>
      </c>
      <c r="E3" s="139">
        <v>82000</v>
      </c>
      <c r="F3" s="176">
        <v>200</v>
      </c>
      <c r="G3" s="140">
        <v>43.27</v>
      </c>
      <c r="H3" s="140">
        <f t="shared" ref="H3:H8" si="0">F3/G3</f>
        <v>4.62214005084354</v>
      </c>
      <c r="I3" s="142">
        <f t="shared" ref="I3:I10" si="1">H3/200</f>
        <v>2.31107002542177E-2</v>
      </c>
      <c r="J3" s="143"/>
      <c r="K3" s="144"/>
      <c r="L3" s="145">
        <v>1.1399999999999999</v>
      </c>
      <c r="M3" s="145">
        <v>0.69</v>
      </c>
      <c r="N3" s="177">
        <v>0.61</v>
      </c>
      <c r="O3" s="177"/>
      <c r="P3" s="144">
        <v>0.34</v>
      </c>
    </row>
    <row r="4" spans="1:16" ht="13.25" customHeight="1" x14ac:dyDescent="0.25">
      <c r="A4" s="53" t="s">
        <v>133</v>
      </c>
      <c r="B4" s="53"/>
      <c r="C4" s="53"/>
      <c r="D4" s="70">
        <v>1</v>
      </c>
      <c r="E4" s="71">
        <v>249000</v>
      </c>
      <c r="F4" s="147">
        <v>200</v>
      </c>
      <c r="G4" s="141">
        <v>46.09</v>
      </c>
      <c r="H4" s="141">
        <f t="shared" si="0"/>
        <v>4.3393360815795177</v>
      </c>
      <c r="I4" s="148">
        <f t="shared" si="1"/>
        <v>2.1696680407897587E-2</v>
      </c>
      <c r="J4" s="33"/>
      <c r="K4" s="34"/>
      <c r="L4" s="149">
        <f>1.53</f>
        <v>1.53</v>
      </c>
      <c r="M4" s="149">
        <v>0.98</v>
      </c>
      <c r="N4" s="146">
        <f>0.79</f>
        <v>0.79</v>
      </c>
      <c r="O4" s="146"/>
      <c r="P4" s="34">
        <f>0.07</f>
        <v>7.0000000000000007E-2</v>
      </c>
    </row>
    <row r="5" spans="1:16" ht="13.25" customHeight="1" x14ac:dyDescent="0.25">
      <c r="A5" s="53" t="s">
        <v>141</v>
      </c>
      <c r="B5" s="53"/>
      <c r="C5" s="53"/>
      <c r="D5" s="70">
        <v>1</v>
      </c>
      <c r="E5" s="71">
        <v>219000</v>
      </c>
      <c r="F5" s="178">
        <v>200</v>
      </c>
      <c r="G5" s="141">
        <v>22.06</v>
      </c>
      <c r="H5" s="141">
        <f t="shared" si="0"/>
        <v>9.0661831368993653</v>
      </c>
      <c r="I5" s="148">
        <f t="shared" si="1"/>
        <v>4.5330915684496827E-2</v>
      </c>
      <c r="J5" s="33"/>
      <c r="K5" s="34"/>
      <c r="L5" s="149">
        <v>6.76</v>
      </c>
      <c r="M5" s="149">
        <v>4.33</v>
      </c>
      <c r="N5" s="146">
        <v>3.37</v>
      </c>
      <c r="O5" s="146"/>
      <c r="P5" s="34">
        <v>0.52</v>
      </c>
    </row>
    <row r="6" spans="1:16" ht="13.25" customHeight="1" x14ac:dyDescent="0.25">
      <c r="A6" s="53" t="s">
        <v>134</v>
      </c>
      <c r="B6" s="53"/>
      <c r="C6" s="53"/>
      <c r="D6" s="70">
        <v>1</v>
      </c>
      <c r="E6" s="71">
        <v>344000</v>
      </c>
      <c r="F6" s="147">
        <v>200</v>
      </c>
      <c r="G6" s="141">
        <v>8.91</v>
      </c>
      <c r="H6" s="141">
        <f t="shared" si="0"/>
        <v>22.446689113355781</v>
      </c>
      <c r="I6" s="148">
        <f t="shared" si="1"/>
        <v>0.1122334455667789</v>
      </c>
      <c r="J6" s="33">
        <v>84.41</v>
      </c>
      <c r="K6" s="34">
        <v>34.380000000000003</v>
      </c>
      <c r="L6" s="150">
        <f>I6*J6</f>
        <v>9.4736251402918068</v>
      </c>
      <c r="M6" s="150">
        <f>I6*K6</f>
        <v>3.858585858585859</v>
      </c>
      <c r="N6" s="146">
        <f>I6*O6</f>
        <v>7.6487093153759824</v>
      </c>
      <c r="O6" s="146">
        <v>68.150000000000006</v>
      </c>
      <c r="P6" s="34"/>
    </row>
    <row r="7" spans="1:16" ht="13.25" customHeight="1" x14ac:dyDescent="0.25">
      <c r="A7" s="53"/>
      <c r="B7" s="53" t="s">
        <v>142</v>
      </c>
      <c r="C7" s="53"/>
      <c r="D7" s="70">
        <v>1</v>
      </c>
      <c r="E7" s="71">
        <v>33000</v>
      </c>
      <c r="F7" s="178">
        <v>200</v>
      </c>
      <c r="G7" s="141">
        <v>8.91</v>
      </c>
      <c r="H7" s="141">
        <f t="shared" si="0"/>
        <v>22.446689113355781</v>
      </c>
      <c r="I7" s="148">
        <f t="shared" si="1"/>
        <v>0.1122334455667789</v>
      </c>
      <c r="J7" s="33"/>
      <c r="K7" s="34"/>
      <c r="L7" s="149">
        <v>1.33</v>
      </c>
      <c r="M7" s="149">
        <v>0.59</v>
      </c>
      <c r="N7" s="146">
        <v>0.49</v>
      </c>
      <c r="O7" s="146"/>
      <c r="P7" s="34">
        <v>0.4</v>
      </c>
    </row>
    <row r="8" spans="1:16" ht="13.25" customHeight="1" x14ac:dyDescent="0.25">
      <c r="A8" s="53" t="s">
        <v>83</v>
      </c>
      <c r="B8" s="53"/>
      <c r="C8" s="53"/>
      <c r="D8" s="70">
        <v>1</v>
      </c>
      <c r="E8" s="71">
        <v>59000</v>
      </c>
      <c r="F8" s="147">
        <v>200</v>
      </c>
      <c r="G8" s="141">
        <v>6.87</v>
      </c>
      <c r="H8" s="141">
        <f t="shared" si="0"/>
        <v>29.112081513828237</v>
      </c>
      <c r="I8" s="148">
        <f t="shared" si="1"/>
        <v>0.14556040756914118</v>
      </c>
      <c r="J8" s="33"/>
      <c r="K8" s="34"/>
      <c r="L8" s="149">
        <v>2.65</v>
      </c>
      <c r="M8" s="149">
        <v>1.37</v>
      </c>
      <c r="N8" s="146">
        <v>2.36</v>
      </c>
      <c r="O8" s="146"/>
      <c r="P8" s="34">
        <v>1.44</v>
      </c>
    </row>
    <row r="9" spans="1:16" ht="13.25" customHeight="1" x14ac:dyDescent="0.25">
      <c r="A9" s="53" t="s">
        <v>92</v>
      </c>
      <c r="B9" s="53"/>
      <c r="C9" s="53"/>
      <c r="D9" s="70">
        <v>1</v>
      </c>
      <c r="E9" s="71">
        <v>321000</v>
      </c>
      <c r="F9" s="147">
        <v>200</v>
      </c>
      <c r="G9" s="141"/>
      <c r="H9" s="141">
        <f>H5</f>
        <v>9.0661831368993653</v>
      </c>
      <c r="I9" s="148">
        <f t="shared" si="1"/>
        <v>4.5330915684496827E-2</v>
      </c>
      <c r="J9" s="33">
        <v>50.53</v>
      </c>
      <c r="K9" s="34">
        <v>24.11</v>
      </c>
      <c r="L9" s="150">
        <f>I9*J9</f>
        <v>2.2905711695376247</v>
      </c>
      <c r="M9" s="150">
        <f>I9*K9</f>
        <v>1.0929283771532186</v>
      </c>
      <c r="N9" s="146">
        <f>I9*O9</f>
        <v>0.23300090661831369</v>
      </c>
      <c r="O9" s="146">
        <v>5.14</v>
      </c>
      <c r="P9" s="34"/>
    </row>
    <row r="10" spans="1:16" ht="13.25" customHeight="1" x14ac:dyDescent="0.25">
      <c r="A10" s="72" t="s">
        <v>84</v>
      </c>
      <c r="B10" s="72"/>
      <c r="C10" s="72"/>
      <c r="D10" s="73">
        <v>2</v>
      </c>
      <c r="E10" s="151">
        <v>306000</v>
      </c>
      <c r="F10" s="152">
        <v>400</v>
      </c>
      <c r="G10" s="153"/>
      <c r="H10" s="153">
        <f>H3+H8</f>
        <v>33.734221564671778</v>
      </c>
      <c r="I10" s="154">
        <f t="shared" si="1"/>
        <v>0.1686711078233589</v>
      </c>
      <c r="J10" s="155">
        <v>53.01</v>
      </c>
      <c r="K10" s="156">
        <v>25.26</v>
      </c>
      <c r="L10" s="157">
        <f>I10*J10</f>
        <v>8.9412554257162551</v>
      </c>
      <c r="M10" s="157">
        <f>I10*K10</f>
        <v>4.2606321836180463</v>
      </c>
      <c r="N10" s="158">
        <f>I10*O10</f>
        <v>0.82648842833445868</v>
      </c>
      <c r="O10" s="158">
        <v>4.9000000000000004</v>
      </c>
      <c r="P10" s="156"/>
    </row>
    <row r="11" spans="1:16" ht="17.25" customHeight="1" x14ac:dyDescent="0.25">
      <c r="B11" s="33"/>
      <c r="C11" s="33"/>
      <c r="D11" s="42"/>
      <c r="E11" s="41"/>
      <c r="F11" s="41"/>
      <c r="G11" s="41"/>
      <c r="H11" s="159"/>
      <c r="I11" s="160"/>
      <c r="J11" s="33"/>
      <c r="K11" s="34"/>
      <c r="L11" s="161"/>
      <c r="M11" s="162"/>
      <c r="N11" s="33"/>
      <c r="O11" s="33"/>
      <c r="P11" s="163"/>
    </row>
    <row r="12" spans="1:16" ht="17.25" customHeight="1" x14ac:dyDescent="0.25">
      <c r="A12" s="43"/>
      <c r="B12" s="43"/>
      <c r="C12" s="43"/>
      <c r="D12" s="43"/>
      <c r="E12" s="44"/>
      <c r="F12" s="44"/>
      <c r="G12" s="44"/>
      <c r="H12" s="161"/>
      <c r="I12" s="160"/>
      <c r="J12" s="33"/>
      <c r="K12" s="48" t="s">
        <v>135</v>
      </c>
      <c r="L12" s="161">
        <f>SUM(L3:L10)</f>
        <v>34.115451735545683</v>
      </c>
      <c r="M12" s="161">
        <f>SUM(M3:M10)</f>
        <v>17.172146419357123</v>
      </c>
      <c r="N12" s="164">
        <f>SUM(N3:N10)</f>
        <v>16.328198650328751</v>
      </c>
      <c r="O12" s="161" t="s">
        <v>136</v>
      </c>
      <c r="P12" s="165">
        <f>SUM(P3:P10)</f>
        <v>2.77</v>
      </c>
    </row>
    <row r="13" spans="1:16" x14ac:dyDescent="0.25">
      <c r="A13" s="43"/>
      <c r="B13" s="33"/>
      <c r="C13" s="33"/>
      <c r="D13" s="33"/>
      <c r="E13" s="46"/>
      <c r="F13" s="47"/>
      <c r="G13" s="47"/>
      <c r="H13" s="166"/>
      <c r="I13" s="167"/>
      <c r="J13" s="168"/>
      <c r="K13" s="168" t="s">
        <v>137</v>
      </c>
      <c r="L13" s="169"/>
      <c r="M13" s="45">
        <f>L12+M12</f>
        <v>51.28759815490281</v>
      </c>
      <c r="N13" s="170" t="s">
        <v>138</v>
      </c>
      <c r="P13" s="171">
        <f>P12*P15</f>
        <v>6.9249999999999998</v>
      </c>
    </row>
    <row r="14" spans="1:16" x14ac:dyDescent="0.25">
      <c r="A14" s="33"/>
      <c r="B14" s="43"/>
      <c r="C14" s="43"/>
      <c r="D14" s="43"/>
      <c r="E14" s="49"/>
      <c r="F14" s="49"/>
      <c r="G14" s="49"/>
      <c r="H14" s="172"/>
      <c r="I14" s="165"/>
      <c r="N14" s="170" t="s">
        <v>139</v>
      </c>
      <c r="P14" s="173">
        <f>P13*1.1</f>
        <v>7.6175000000000006</v>
      </c>
    </row>
    <row r="15" spans="1:16" x14ac:dyDescent="0.25">
      <c r="N15" s="174" t="s">
        <v>140</v>
      </c>
      <c r="O15" s="174"/>
      <c r="P15" s="171">
        <v>2.5</v>
      </c>
    </row>
    <row r="17" spans="2:15" x14ac:dyDescent="0.25">
      <c r="C17" s="43"/>
      <c r="D17" s="43"/>
      <c r="E17" s="43"/>
      <c r="F17" s="43"/>
      <c r="G17" s="49"/>
      <c r="H17" s="49"/>
      <c r="I17" s="49"/>
      <c r="J17" s="36"/>
      <c r="K17" s="43"/>
      <c r="L17" s="48"/>
      <c r="M17" s="48"/>
      <c r="N17" s="48"/>
      <c r="O17" s="34"/>
    </row>
    <row r="20" spans="2:15" x14ac:dyDescent="0.25">
      <c r="B20" s="33" t="s">
        <v>113</v>
      </c>
    </row>
    <row r="21" spans="2:15" x14ac:dyDescent="0.25">
      <c r="B21" s="33" t="s">
        <v>114</v>
      </c>
    </row>
  </sheetData>
  <phoneticPr fontId="12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workbookViewId="0">
      <selection activeCell="G14" sqref="G14"/>
    </sheetView>
  </sheetViews>
  <sheetFormatPr defaultRowHeight="12.5" x14ac:dyDescent="0.25"/>
  <cols>
    <col min="2" max="2" width="12.08984375" customWidth="1"/>
    <col min="4" max="4" width="13.453125" customWidth="1"/>
    <col min="6" max="6" width="12" customWidth="1"/>
    <col min="7" max="7" width="14" customWidth="1"/>
    <col min="8" max="8" width="6.90625" customWidth="1"/>
    <col min="9" max="9" width="13.36328125" customWidth="1"/>
  </cols>
  <sheetData>
    <row r="1" spans="1:9" x14ac:dyDescent="0.25">
      <c r="A1" s="197" t="s">
        <v>116</v>
      </c>
      <c r="B1" s="198"/>
      <c r="C1" s="198"/>
      <c r="D1" s="198"/>
      <c r="E1" s="198"/>
      <c r="F1" s="198"/>
      <c r="G1" s="198"/>
      <c r="H1" s="198"/>
      <c r="I1" s="199"/>
    </row>
    <row r="2" spans="1:9" ht="12" customHeight="1" thickBot="1" x14ac:dyDescent="0.3">
      <c r="A2" s="200"/>
      <c r="B2" s="201"/>
      <c r="C2" s="201"/>
      <c r="D2" s="201"/>
      <c r="E2" s="201"/>
      <c r="F2" s="201"/>
      <c r="G2" s="201"/>
      <c r="H2" s="201"/>
      <c r="I2" s="202"/>
    </row>
    <row r="3" spans="1:9" ht="20.5" thickTop="1" x14ac:dyDescent="0.4">
      <c r="A3" s="203" t="s">
        <v>59</v>
      </c>
      <c r="B3" s="203"/>
      <c r="C3" s="203"/>
      <c r="D3" s="203" t="s">
        <v>60</v>
      </c>
      <c r="E3" s="203"/>
      <c r="F3" s="203"/>
      <c r="G3" s="204" t="s">
        <v>61</v>
      </c>
      <c r="H3" s="204"/>
      <c r="I3" s="205"/>
    </row>
    <row r="4" spans="1:9" ht="20" x14ac:dyDescent="0.4">
      <c r="A4" s="91" t="s">
        <v>62</v>
      </c>
      <c r="B4" s="92"/>
      <c r="C4" s="129"/>
      <c r="D4" s="129"/>
      <c r="E4" s="129"/>
      <c r="F4" s="129"/>
      <c r="G4" s="112">
        <f>wheat!L8</f>
        <v>74.5</v>
      </c>
      <c r="H4" s="113"/>
      <c r="I4" s="114">
        <f>wheat!M8</f>
        <v>89.4</v>
      </c>
    </row>
    <row r="5" spans="1:9" ht="20" x14ac:dyDescent="0.4">
      <c r="A5" s="97" t="s">
        <v>74</v>
      </c>
      <c r="B5" s="97"/>
      <c r="C5" s="94"/>
      <c r="D5" s="126">
        <f>wheat!I10</f>
        <v>5.2</v>
      </c>
      <c r="E5" s="94" t="s">
        <v>63</v>
      </c>
      <c r="F5" s="94"/>
      <c r="G5" s="95">
        <f>wheat!L10</f>
        <v>387.40000000000003</v>
      </c>
      <c r="H5" s="95"/>
      <c r="I5" s="96">
        <f>wheat!M10</f>
        <v>464.88000000000005</v>
      </c>
    </row>
    <row r="6" spans="1:9" ht="20" x14ac:dyDescent="0.4">
      <c r="A6" s="93" t="s">
        <v>109</v>
      </c>
      <c r="B6" s="93"/>
      <c r="C6" s="93"/>
      <c r="D6" s="128"/>
      <c r="E6" s="93"/>
      <c r="F6" s="93"/>
      <c r="G6" s="104">
        <f>wheat!L11</f>
        <v>3.6</v>
      </c>
      <c r="H6" s="104"/>
      <c r="I6" s="105">
        <f>wheat!M11</f>
        <v>3.6</v>
      </c>
    </row>
    <row r="7" spans="1:9" ht="6.75" customHeight="1" x14ac:dyDescent="0.4">
      <c r="A7" s="83"/>
      <c r="B7" s="83"/>
      <c r="C7" s="83"/>
      <c r="D7" s="83"/>
      <c r="E7" s="83"/>
      <c r="F7" s="127"/>
      <c r="G7" s="7"/>
      <c r="H7" s="7"/>
      <c r="I7" s="7"/>
    </row>
    <row r="8" spans="1:9" ht="20" x14ac:dyDescent="0.4">
      <c r="A8" s="85" t="s">
        <v>64</v>
      </c>
      <c r="B8" s="89"/>
      <c r="C8" s="84"/>
      <c r="D8" s="83"/>
      <c r="E8" s="83"/>
      <c r="G8" s="87"/>
      <c r="H8" s="87"/>
      <c r="I8" s="87"/>
    </row>
    <row r="9" spans="1:9" ht="20" x14ac:dyDescent="0.4">
      <c r="A9" s="97" t="s">
        <v>65</v>
      </c>
      <c r="B9" s="97"/>
      <c r="C9" s="97"/>
      <c r="D9" s="98">
        <f>wheat!I17</f>
        <v>3.1E-2</v>
      </c>
      <c r="E9" s="94" t="s">
        <v>66</v>
      </c>
      <c r="F9" s="94"/>
      <c r="G9" s="95">
        <f>wheat!L17</f>
        <v>43.4</v>
      </c>
      <c r="H9" s="95"/>
      <c r="I9" s="96">
        <f>wheat!M17</f>
        <v>43.4</v>
      </c>
    </row>
    <row r="10" spans="1:9" ht="20" x14ac:dyDescent="0.4">
      <c r="A10" s="97" t="s">
        <v>75</v>
      </c>
      <c r="B10" s="97"/>
      <c r="C10" s="97"/>
      <c r="D10" s="99">
        <f>wheat!F85</f>
        <v>230</v>
      </c>
      <c r="E10" s="97"/>
      <c r="F10" s="97"/>
      <c r="G10" s="100">
        <f>wheat!L20</f>
        <v>20.534062500000001</v>
      </c>
      <c r="H10" s="100"/>
      <c r="I10" s="101">
        <f>wheat!M19</f>
        <v>44.747321428571432</v>
      </c>
    </row>
    <row r="11" spans="1:9" ht="24" x14ac:dyDescent="0.6">
      <c r="A11" s="97" t="s">
        <v>79</v>
      </c>
      <c r="B11" s="97"/>
      <c r="C11" s="97"/>
      <c r="D11" s="99">
        <f>wheat!I85</f>
        <v>455</v>
      </c>
      <c r="E11" s="97" t="s">
        <v>15</v>
      </c>
      <c r="F11" s="97"/>
      <c r="G11" s="100">
        <f>wheat!L20</f>
        <v>20.534062500000001</v>
      </c>
      <c r="H11" s="100"/>
      <c r="I11" s="101">
        <f>wheat!M20</f>
        <v>24.640875000000001</v>
      </c>
    </row>
    <row r="12" spans="1:9" ht="24" x14ac:dyDescent="0.6">
      <c r="A12" s="97" t="s">
        <v>80</v>
      </c>
      <c r="B12" s="97"/>
      <c r="C12" s="97"/>
      <c r="D12" s="102">
        <f>wheat!M85</f>
        <v>310</v>
      </c>
      <c r="E12" s="97" t="s">
        <v>15</v>
      </c>
      <c r="F12" s="97"/>
      <c r="G12" s="100">
        <f>wheat!L21</f>
        <v>12.287625</v>
      </c>
      <c r="H12" s="100"/>
      <c r="I12" s="101">
        <f>wheat!M21</f>
        <v>13.711816666666669</v>
      </c>
    </row>
    <row r="13" spans="1:9" ht="20" x14ac:dyDescent="0.4">
      <c r="A13" s="97" t="s">
        <v>67</v>
      </c>
      <c r="B13" s="97"/>
      <c r="C13" s="97"/>
      <c r="D13" s="97"/>
      <c r="E13" s="97"/>
      <c r="F13" s="97"/>
      <c r="G13" s="100">
        <f>wheat!L23</f>
        <v>13.25</v>
      </c>
      <c r="H13" s="100"/>
      <c r="I13" s="101">
        <f>wheat!M23</f>
        <v>13.25</v>
      </c>
    </row>
    <row r="14" spans="1:9" ht="20" x14ac:dyDescent="0.4">
      <c r="A14" s="93" t="s">
        <v>70</v>
      </c>
      <c r="B14" s="93"/>
      <c r="C14" s="93"/>
      <c r="D14" s="103">
        <f>'machinery costs'!$P$15</f>
        <v>2.5</v>
      </c>
      <c r="E14" s="93" t="s">
        <v>71</v>
      </c>
      <c r="F14" s="93"/>
      <c r="G14" s="104">
        <f>wheat!$L$27</f>
        <v>7.6175000000000006</v>
      </c>
      <c r="H14" s="104"/>
      <c r="I14" s="105">
        <f>wheat!$M$27</f>
        <v>7.6175000000000006</v>
      </c>
    </row>
    <row r="15" spans="1:9" ht="21" customHeight="1" x14ac:dyDescent="0.4">
      <c r="A15" s="83"/>
      <c r="B15" s="83"/>
      <c r="C15" s="111" t="s">
        <v>94</v>
      </c>
      <c r="D15" s="83"/>
      <c r="E15" s="83"/>
      <c r="G15" s="95">
        <f>wheat!L36</f>
        <v>2.6373796315517977</v>
      </c>
      <c r="I15" s="95">
        <f>wheat!M36</f>
        <v>2.4225478292620313</v>
      </c>
    </row>
    <row r="16" spans="1:9" ht="20" x14ac:dyDescent="0.4">
      <c r="A16" s="85" t="s">
        <v>68</v>
      </c>
      <c r="B16" s="84"/>
      <c r="C16" s="83"/>
      <c r="D16" s="83"/>
      <c r="E16" s="83"/>
      <c r="F16" s="83"/>
      <c r="G16" s="88"/>
      <c r="H16" s="88"/>
      <c r="I16" s="88"/>
    </row>
    <row r="17" spans="1:9" ht="20" x14ac:dyDescent="0.4">
      <c r="A17" s="109" t="s">
        <v>85</v>
      </c>
      <c r="B17" s="109"/>
      <c r="C17" s="110"/>
      <c r="D17" s="110"/>
      <c r="E17" s="110"/>
      <c r="F17" s="110"/>
      <c r="G17" s="95">
        <f>wheat!L39+wheat!L38</f>
        <v>41.870000000000005</v>
      </c>
      <c r="H17" s="95"/>
      <c r="I17" s="96">
        <f>wheat!M39+wheat!M38</f>
        <v>45.744</v>
      </c>
    </row>
    <row r="18" spans="1:9" ht="20" x14ac:dyDescent="0.4">
      <c r="A18" s="109" t="s">
        <v>41</v>
      </c>
      <c r="B18" s="109"/>
      <c r="C18" s="109"/>
      <c r="D18" s="109"/>
      <c r="E18" s="109"/>
      <c r="F18" s="109"/>
      <c r="G18" s="100">
        <f>wheat!L40</f>
        <v>51.28759815490281</v>
      </c>
      <c r="H18" s="100"/>
      <c r="I18" s="101">
        <f>wheat!M40</f>
        <v>51.28759815490281</v>
      </c>
    </row>
    <row r="19" spans="1:9" ht="20" x14ac:dyDescent="0.4">
      <c r="A19" s="93" t="s">
        <v>69</v>
      </c>
      <c r="B19" s="93"/>
      <c r="C19" s="93"/>
      <c r="D19" s="93"/>
      <c r="E19" s="93"/>
      <c r="F19" s="97"/>
      <c r="G19" s="100">
        <f>wheat!L41</f>
        <v>192</v>
      </c>
      <c r="H19" s="100"/>
      <c r="I19" s="101">
        <f>wheat!M41</f>
        <v>240</v>
      </c>
    </row>
    <row r="20" spans="1:9" ht="19.5" customHeight="1" x14ac:dyDescent="0.4">
      <c r="A20" s="83"/>
      <c r="B20" s="83"/>
      <c r="C20" s="111" t="s">
        <v>94</v>
      </c>
      <c r="D20" s="83"/>
      <c r="E20" s="83"/>
      <c r="F20" s="86"/>
      <c r="G20" s="95">
        <f>wheat!L47</f>
        <v>7.6025062674668442</v>
      </c>
      <c r="H20" s="90"/>
      <c r="I20" s="95">
        <f>wheat!M47</f>
        <v>7.0863024713274019</v>
      </c>
    </row>
    <row r="21" spans="1:9" ht="20" x14ac:dyDescent="0.4">
      <c r="A21" s="85" t="s">
        <v>72</v>
      </c>
      <c r="B21" s="84"/>
      <c r="C21" s="83"/>
      <c r="D21" s="83"/>
      <c r="E21" s="83"/>
      <c r="F21" s="83"/>
      <c r="G21" s="88"/>
      <c r="H21" s="88"/>
      <c r="I21" s="88"/>
    </row>
    <row r="22" spans="1:9" ht="20" x14ac:dyDescent="0.4">
      <c r="A22" s="94" t="s">
        <v>88</v>
      </c>
      <c r="B22" s="94"/>
      <c r="C22" s="94"/>
      <c r="D22" s="94"/>
      <c r="E22" s="94"/>
      <c r="F22" s="94"/>
      <c r="G22" s="95">
        <f>wheat!L50</f>
        <v>-103.3923807055117</v>
      </c>
      <c r="H22" s="95"/>
      <c r="I22" s="96">
        <f>wheat!L50</f>
        <v>-103.3923807055117</v>
      </c>
    </row>
    <row r="23" spans="1:9" ht="20" x14ac:dyDescent="0.4">
      <c r="A23" s="97" t="s">
        <v>108</v>
      </c>
      <c r="B23" s="97"/>
      <c r="C23" s="97"/>
      <c r="D23" s="97"/>
      <c r="E23" s="97"/>
      <c r="F23" s="97"/>
      <c r="G23" s="100">
        <f>wheat!L48</f>
        <v>194.51521744939114</v>
      </c>
      <c r="H23" s="100"/>
      <c r="I23" s="101">
        <f>wheat!M48</f>
        <v>251.90422406397448</v>
      </c>
    </row>
    <row r="24" spans="1:9" ht="20" x14ac:dyDescent="0.4">
      <c r="A24" s="93" t="s">
        <v>73</v>
      </c>
      <c r="B24" s="93"/>
      <c r="C24" s="93"/>
      <c r="D24" s="93"/>
      <c r="E24" s="93"/>
      <c r="F24" s="93"/>
      <c r="G24" s="104">
        <f>wheat!L49</f>
        <v>2.5152174493911446</v>
      </c>
      <c r="H24" s="104"/>
      <c r="I24" s="105">
        <f>wheat!M49</f>
        <v>11.904224063974482</v>
      </c>
    </row>
    <row r="25" spans="1:9" ht="19.5" customHeight="1" x14ac:dyDescent="0.25"/>
  </sheetData>
  <mergeCells count="4">
    <mergeCell ref="A1:I2"/>
    <mergeCell ref="A3:C3"/>
    <mergeCell ref="D3:F3"/>
    <mergeCell ref="G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wheat</vt:lpstr>
      <vt:lpstr>machinery costs</vt:lpstr>
      <vt:lpstr>Quick Stats</vt:lpstr>
      <vt:lpstr>wheat!Print_Area</vt:lpstr>
    </vt:vector>
  </TitlesOfParts>
  <Company>Dept. of Ag., Env., &amp; Dev. Economics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Moore</dc:creator>
  <cp:lastModifiedBy>Julie Strawser-Moose</cp:lastModifiedBy>
  <cp:lastPrinted>2018-05-03T20:50:19Z</cp:lastPrinted>
  <dcterms:created xsi:type="dcterms:W3CDTF">2002-12-27T16:09:39Z</dcterms:created>
  <dcterms:modified xsi:type="dcterms:W3CDTF">2018-06-18T16:06:20Z</dcterms:modified>
</cp:coreProperties>
</file>