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5" yWindow="195" windowWidth="19095" windowHeight="8640"/>
  </bookViews>
  <sheets>
    <sheet name="Blad1" sheetId="1" r:id="rId1"/>
    <sheet name="Blad2" sheetId="2" r:id="rId2"/>
    <sheet name="Blad3" sheetId="3" r:id="rId3"/>
  </sheets>
  <calcPr calcId="145621"/>
</workbook>
</file>

<file path=xl/calcChain.xml><?xml version="1.0" encoding="utf-8"?>
<calcChain xmlns="http://schemas.openxmlformats.org/spreadsheetml/2006/main">
  <c r="C38" i="1" l="1"/>
  <c r="L14" i="1" l="1"/>
  <c r="G18" i="1" l="1"/>
  <c r="G19" i="1" s="1"/>
  <c r="H18" i="1"/>
  <c r="H19" i="1" s="1"/>
  <c r="I18" i="1"/>
  <c r="J18" i="1"/>
  <c r="K18" i="1"/>
  <c r="F18" i="1"/>
  <c r="F19" i="1" s="1"/>
  <c r="K19" i="1" l="1"/>
  <c r="L22" i="1"/>
  <c r="C33" i="1" s="1"/>
  <c r="J20" i="1" l="1"/>
  <c r="J21" i="1" s="1"/>
  <c r="J19" i="1"/>
  <c r="K20" i="1"/>
  <c r="K21" i="1" s="1"/>
  <c r="L15" i="1"/>
  <c r="I20" i="1" l="1"/>
  <c r="I21" i="1" s="1"/>
  <c r="I19" i="1"/>
  <c r="C27" i="1" s="1"/>
  <c r="G20" i="1"/>
  <c r="G21" i="1" s="1"/>
  <c r="H20" i="1"/>
  <c r="H21" i="1" s="1"/>
  <c r="F20" i="1"/>
  <c r="F21" i="1" s="1"/>
  <c r="L18" i="1"/>
  <c r="C39" i="1"/>
  <c r="C40" i="1" l="1"/>
  <c r="L19" i="1"/>
  <c r="C26" i="1" s="1"/>
  <c r="L23" i="1"/>
  <c r="C32" i="1" s="1"/>
  <c r="L16" i="1"/>
  <c r="L21" i="1" l="1"/>
  <c r="C31" i="1" s="1"/>
  <c r="C34" i="1" s="1"/>
  <c r="C35" i="1" s="1"/>
  <c r="C28" i="1"/>
  <c r="C43" i="1" l="1"/>
  <c r="C41" i="1"/>
  <c r="C44" i="1"/>
  <c r="L20" i="1"/>
</calcChain>
</file>

<file path=xl/comments1.xml><?xml version="1.0" encoding="utf-8"?>
<comments xmlns="http://schemas.openxmlformats.org/spreadsheetml/2006/main">
  <authors>
    <author>Note</author>
    <author>robert</author>
    <author>Fam Gillesse</author>
  </authors>
  <commentList>
    <comment ref="B7" authorId="0">
      <text>
        <r>
          <rPr>
            <b/>
            <sz val="8"/>
            <color indexed="81"/>
            <rFont val="Tahoma"/>
            <family val="2"/>
          </rPr>
          <t>Note:</t>
        </r>
        <r>
          <rPr>
            <sz val="8"/>
            <color indexed="81"/>
            <rFont val="Tahoma"/>
            <family val="2"/>
          </rPr>
          <t xml:space="preserve">
Storage space needed for the master, archival files (mostly stored offline). This depends on a lot a variables: the size of the originals, the amount of scans, the file format, the resolution and the bit depth. Please refer to the DEN Storage Estimator for more detailed information.</t>
        </r>
      </text>
    </comment>
    <comment ref="B9" authorId="0">
      <text>
        <r>
          <rPr>
            <b/>
            <sz val="8"/>
            <color indexed="81"/>
            <rFont val="Tahoma"/>
            <family val="2"/>
          </rPr>
          <t>Note:</t>
        </r>
        <r>
          <rPr>
            <sz val="8"/>
            <color indexed="81"/>
            <rFont val="Tahoma"/>
            <family val="2"/>
          </rPr>
          <t xml:space="preserve">
Storage space need for the access files. This depends on a lot a variables: the size of the originals, the amount of scans, the file format, the resolution and the bit depth. Please refer to the DEN Storage Estimator for more detailed information.</t>
        </r>
      </text>
    </comment>
    <comment ref="B11" authorId="0">
      <text>
        <r>
          <rPr>
            <b/>
            <sz val="8"/>
            <color indexed="81"/>
            <rFont val="Tahoma"/>
            <family val="2"/>
          </rPr>
          <t>Note:</t>
        </r>
        <r>
          <rPr>
            <sz val="8"/>
            <color indexed="81"/>
            <rFont val="Tahoma"/>
            <family val="2"/>
          </rPr>
          <t xml:space="preserve">
To give a realistic cost estimation of staff and time involved in the project, it is essential to have accurate information about the effective working days per year per employee. The number of public holidays and paid leave differ for each institution and country.</t>
        </r>
      </text>
    </comment>
    <comment ref="E13" authorId="1">
      <text>
        <r>
          <rPr>
            <b/>
            <sz val="8"/>
            <color indexed="81"/>
            <rFont val="Tahoma"/>
            <family val="2"/>
          </rPr>
          <t>Note:</t>
        </r>
        <r>
          <rPr>
            <sz val="8"/>
            <color indexed="81"/>
            <rFont val="Tahoma"/>
            <family val="2"/>
          </rPr>
          <t xml:space="preserve">
A digitisation workflow can contain many steps. For instance preperation, transport, research of rights holders, the actual scanning proces, adding or adapting metadata, quality control, loading and QA of files on the file system and after-care of digitised originals. 
You can add (or omit) workflow steps by simply adding (or omitting) columns to (from) the table.To do so you will have to remove the protection from the worksheet.</t>
        </r>
        <r>
          <rPr>
            <sz val="9"/>
            <color indexed="81"/>
            <rFont val="Tahoma"/>
            <family val="2"/>
          </rPr>
          <t xml:space="preserve">
</t>
        </r>
      </text>
    </comment>
    <comment ref="E14" authorId="0">
      <text>
        <r>
          <rPr>
            <b/>
            <sz val="8"/>
            <color indexed="81"/>
            <rFont val="Tahoma"/>
            <family val="2"/>
          </rPr>
          <t>Note:</t>
        </r>
        <r>
          <rPr>
            <sz val="8"/>
            <color indexed="81"/>
            <rFont val="Tahoma"/>
            <family val="2"/>
          </rPr>
          <t xml:space="preserve">
Time needed in minutes to fullfill a certain step in the digitisation workflow. A unit  might be a page, volume or object. For instance time needed to make a scan per page. If the workfklow step cannot be related to the unit of scanning please use the row below (FTE needed (destinct from digitised units).   
  </t>
        </r>
      </text>
    </comment>
    <comment ref="E15" authorId="2">
      <text>
        <r>
          <rPr>
            <b/>
            <sz val="8"/>
            <color indexed="81"/>
            <rFont val="Tahoma"/>
            <family val="2"/>
          </rPr>
          <t>Note:</t>
        </r>
        <r>
          <rPr>
            <sz val="8"/>
            <color indexed="81"/>
            <rFont val="Tahoma"/>
            <family val="2"/>
          </rPr>
          <t xml:space="preserve">
Fte's needed for tasks that are not related to the  digitised units. For instance ICT support.</t>
        </r>
        <r>
          <rPr>
            <sz val="9"/>
            <color indexed="81"/>
            <rFont val="Tahoma"/>
            <family val="2"/>
          </rPr>
          <t xml:space="preserve">
</t>
        </r>
      </text>
    </comment>
    <comment ref="E16" authorId="0">
      <text>
        <r>
          <rPr>
            <b/>
            <sz val="8"/>
            <color indexed="81"/>
            <rFont val="Tahoma"/>
            <family val="2"/>
          </rPr>
          <t>Note:</t>
        </r>
        <r>
          <rPr>
            <sz val="8"/>
            <color indexed="81"/>
            <rFont val="Tahoma"/>
            <family val="2"/>
          </rPr>
          <t xml:space="preserve">
Number of full-time equivalents available for each step in the workflow</t>
        </r>
      </text>
    </comment>
    <comment ref="E18" authorId="1">
      <text>
        <r>
          <rPr>
            <b/>
            <sz val="8"/>
            <color indexed="81"/>
            <rFont val="Tahoma"/>
            <family val="2"/>
          </rPr>
          <t>Note:</t>
        </r>
        <r>
          <rPr>
            <sz val="8"/>
            <color indexed="81"/>
            <rFont val="Tahoma"/>
            <family val="2"/>
          </rPr>
          <t xml:space="preserve">
Calculation: (((minutes needed for each digitised unit x number of scans)/60=hours)/working hours in a day))/working days per year)+fte needed destinct from digitised units).</t>
        </r>
        <r>
          <rPr>
            <sz val="9"/>
            <color indexed="81"/>
            <rFont val="Tahoma"/>
            <family val="2"/>
          </rPr>
          <t xml:space="preserve">
</t>
        </r>
      </text>
    </comment>
    <comment ref="E19" authorId="0">
      <text>
        <r>
          <rPr>
            <b/>
            <sz val="8"/>
            <color indexed="81"/>
            <rFont val="Tahoma"/>
            <family val="2"/>
          </rPr>
          <t>Note:</t>
        </r>
        <r>
          <rPr>
            <sz val="8"/>
            <color indexed="81"/>
            <rFont val="Tahoma"/>
            <family val="2"/>
          </rPr>
          <t xml:space="preserve">
You can reduce the time cost for the workflow step by adding more available FTE's</t>
        </r>
      </text>
    </comment>
    <comment ref="E20" authorId="0">
      <text>
        <r>
          <rPr>
            <b/>
            <sz val="8"/>
            <color indexed="81"/>
            <rFont val="Tahoma"/>
            <family val="2"/>
          </rPr>
          <t>Note:</t>
        </r>
        <r>
          <rPr>
            <sz val="8"/>
            <color indexed="81"/>
            <rFont val="Tahoma"/>
            <family val="2"/>
          </rPr>
          <t xml:space="preserve">
Total FTE needed * annual gross salary per FTE</t>
        </r>
      </text>
    </comment>
    <comment ref="E23" authorId="0">
      <text>
        <r>
          <rPr>
            <b/>
            <sz val="8"/>
            <color indexed="81"/>
            <rFont val="Tahoma"/>
            <family val="2"/>
          </rPr>
          <t>Note:</t>
        </r>
        <r>
          <rPr>
            <sz val="8"/>
            <color indexed="81"/>
            <rFont val="Tahoma"/>
            <family val="2"/>
          </rPr>
          <t xml:space="preserve">
One or more workflow steps  (i.e. image capture or full-text capture) can be partially or fully performed by service providers.</t>
        </r>
      </text>
    </comment>
    <comment ref="C26" authorId="1">
      <text>
        <r>
          <rPr>
            <b/>
            <sz val="9"/>
            <color indexed="81"/>
            <rFont val="Tahoma"/>
            <family val="2"/>
          </rPr>
          <t xml:space="preserve">Note:
</t>
        </r>
        <r>
          <rPr>
            <sz val="9"/>
            <color indexed="81"/>
            <rFont val="Tahoma"/>
            <family val="2"/>
          </rPr>
          <t xml:space="preserve">This simply adds up all the working days for the different steps in the workflow. Of course in reality these steps often overlap each other. This calculation is therefore not a very trustworthy indicator of the actual length of the project.
</t>
        </r>
      </text>
    </comment>
    <comment ref="C27" authorId="1">
      <text>
        <r>
          <rPr>
            <sz val="9"/>
            <color indexed="81"/>
            <rFont val="Tahoma"/>
            <family val="2"/>
          </rPr>
          <t xml:space="preserve">This calculation simply selects the step in the workflow which lasts the longest. It is therefore not a trustworthy indicator for the actual length of the project.  </t>
        </r>
        <r>
          <rPr>
            <sz val="9"/>
            <color indexed="81"/>
            <rFont val="Tahoma"/>
            <family val="2"/>
          </rPr>
          <t xml:space="preserve">
</t>
        </r>
      </text>
    </comment>
    <comment ref="C28" authorId="1">
      <text>
        <r>
          <rPr>
            <sz val="9"/>
            <color indexed="81"/>
            <rFont val="Tahoma"/>
            <family val="2"/>
          </rPr>
          <t xml:space="preserve">This calculation simply selects the step in the workflow which lasts the longest. It is therefore not a trustworthy indicator for the actual length of the project.  
</t>
        </r>
      </text>
    </comment>
  </commentList>
</comments>
</file>

<file path=xl/sharedStrings.xml><?xml version="1.0" encoding="utf-8"?>
<sst xmlns="http://schemas.openxmlformats.org/spreadsheetml/2006/main" count="47" uniqueCount="45">
  <si>
    <t>working days in a year for FTE</t>
  </si>
  <si>
    <t>working hours in a day for FTE</t>
  </si>
  <si>
    <t>Step 1</t>
  </si>
  <si>
    <t>Step 2</t>
  </si>
  <si>
    <t>Step 3</t>
  </si>
  <si>
    <t>Step 4</t>
  </si>
  <si>
    <t>Step 5</t>
  </si>
  <si>
    <t>Workflow totals</t>
  </si>
  <si>
    <t>3. CALCULATION REPORT</t>
  </si>
  <si>
    <t>Step x</t>
  </si>
  <si>
    <t>Planning</t>
  </si>
  <si>
    <t>1. DEFINE BASIC PARAMETERS</t>
  </si>
  <si>
    <t>2. SET YOUR WORKFLOW STEPS (add steps if necessary)</t>
  </si>
  <si>
    <t>Version 2.0 March 2012</t>
  </si>
  <si>
    <t>Total number of scans or exposures</t>
  </si>
  <si>
    <t>Storage space needed for master files (TB)</t>
  </si>
  <si>
    <t>Storage space needed for access files (TB)</t>
  </si>
  <si>
    <t>Overhead costs</t>
  </si>
  <si>
    <t>FTE needed (destinct from digitised units)</t>
  </si>
  <si>
    <t>The annual gross salary per FTE (in €).</t>
  </si>
  <si>
    <t>Personnel available (in FTE)</t>
  </si>
  <si>
    <t>Personnel costs</t>
  </si>
  <si>
    <t>Personnel costs including overhead</t>
  </si>
  <si>
    <t>Non-personnel costs (Hardware etc)</t>
  </si>
  <si>
    <t>Outsourcing / 3rd party costs</t>
  </si>
  <si>
    <t>Total man-days needed</t>
  </si>
  <si>
    <t>Minimal turnaround of project in days</t>
  </si>
  <si>
    <t>Minimal turnaround of project in years</t>
  </si>
  <si>
    <t>Total personnel costs including overhead</t>
  </si>
  <si>
    <t>Total non-personnel costs</t>
  </si>
  <si>
    <t>Total incidental costs</t>
  </si>
  <si>
    <t>Costs per scan or exposure</t>
  </si>
  <si>
    <t>Incidental costs</t>
  </si>
  <si>
    <t>Structural costs</t>
  </si>
  <si>
    <t>Total storage costs access files per year</t>
  </si>
  <si>
    <t>Total storage costs master files per year</t>
  </si>
  <si>
    <t>Total structural costs per year</t>
  </si>
  <si>
    <t xml:space="preserve">Total incidental and structural costs (per year) </t>
  </si>
  <si>
    <t>Costmodel digitisation projects DEN</t>
  </si>
  <si>
    <t>Total outsourcing costs</t>
  </si>
  <si>
    <t>Total FTE needed</t>
  </si>
  <si>
    <t>Total working days (time cost in man-days)</t>
  </si>
  <si>
    <t>Yearly cost of storage per terabyte for master files</t>
  </si>
  <si>
    <t>Yearly cost of storage per terabyte for access storage</t>
  </si>
  <si>
    <t>Total amount of minutes needed for each digitised unit or object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</si>
</sst>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quot;€&quot;"/>
    <numFmt numFmtId="165" formatCode="#,##0.00\ &quot;€&quot;"/>
  </numFmts>
  <fonts count="14" x14ac:knownFonts="1">
    <font>
      <sz val="11"/>
      <color theme="1"/>
      <name val="Calibri"/>
      <family val="2"/>
      <scheme val="minor"/>
    </font>
    <font>
      <b/>
      <sz val="10"/>
      <name val="Arial"/>
      <family val="2"/>
    </font>
    <font>
      <sz val="10"/>
      <name val="Arial"/>
      <family val="2"/>
    </font>
    <font>
      <sz val="11"/>
      <name val="Arial"/>
      <family val="2"/>
    </font>
    <font>
      <b/>
      <sz val="7"/>
      <color theme="0"/>
      <name val="Arial"/>
      <family val="2"/>
    </font>
    <font>
      <b/>
      <sz val="8"/>
      <color indexed="81"/>
      <name val="Tahoma"/>
      <family val="2"/>
    </font>
    <font>
      <sz val="8"/>
      <color indexed="81"/>
      <name val="Tahoma"/>
      <family val="2"/>
    </font>
    <font>
      <b/>
      <sz val="24"/>
      <color theme="1"/>
      <name val="Arial"/>
      <family val="2"/>
    </font>
    <font>
      <b/>
      <sz val="11"/>
      <color theme="1"/>
      <name val="Arial"/>
      <family val="2"/>
    </font>
    <font>
      <b/>
      <sz val="11"/>
      <color theme="1"/>
      <name val="Calibri"/>
      <family val="2"/>
      <scheme val="minor"/>
    </font>
    <font>
      <b/>
      <i/>
      <sz val="10"/>
      <name val="Arial"/>
      <family val="2"/>
    </font>
    <font>
      <b/>
      <i/>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9" tint="0.39994506668294322"/>
        <bgColor indexed="64"/>
      </patternFill>
    </fill>
    <fill>
      <patternFill patternType="solid">
        <fgColor theme="8" tint="0.39994506668294322"/>
        <bgColor indexed="64"/>
      </patternFill>
    </fill>
    <fill>
      <patternFill patternType="solid">
        <fgColor theme="0" tint="-0.24994659260841701"/>
        <bgColor indexed="64"/>
      </patternFill>
    </fill>
    <fill>
      <patternFill patternType="solid">
        <fgColor theme="9" tint="0.39997558519241921"/>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58">
    <xf numFmtId="0" fontId="0" fillId="0" borderId="0" xfId="0"/>
    <xf numFmtId="0" fontId="0" fillId="0" borderId="3" xfId="0" applyBorder="1"/>
    <xf numFmtId="0" fontId="0" fillId="0" borderId="4" xfId="0" applyBorder="1"/>
    <xf numFmtId="0" fontId="1" fillId="0" borderId="3" xfId="0" applyFont="1" applyBorder="1"/>
    <xf numFmtId="0" fontId="1" fillId="0" borderId="5" xfId="0" applyFont="1" applyBorder="1"/>
    <xf numFmtId="0" fontId="1" fillId="0" borderId="9" xfId="0" applyFont="1" applyBorder="1"/>
    <xf numFmtId="0" fontId="0" fillId="0" borderId="3" xfId="0" applyBorder="1" applyAlignment="1">
      <alignment wrapText="1"/>
    </xf>
    <xf numFmtId="0" fontId="0" fillId="0" borderId="9" xfId="0" applyBorder="1" applyAlignment="1">
      <alignment wrapText="1"/>
    </xf>
    <xf numFmtId="0" fontId="0" fillId="0" borderId="5" xfId="0" applyBorder="1" applyAlignment="1">
      <alignment wrapText="1"/>
    </xf>
    <xf numFmtId="0" fontId="0" fillId="2" borderId="0" xfId="0" applyFill="1"/>
    <xf numFmtId="0" fontId="0" fillId="2" borderId="0" xfId="0" applyFill="1" applyAlignment="1">
      <alignment wrapText="1"/>
    </xf>
    <xf numFmtId="9" fontId="0" fillId="2" borderId="0" xfId="0" applyNumberFormat="1" applyFill="1"/>
    <xf numFmtId="0" fontId="0" fillId="3" borderId="3" xfId="0" applyFill="1" applyBorder="1" applyAlignment="1">
      <alignment wrapText="1"/>
    </xf>
    <xf numFmtId="0" fontId="0" fillId="3" borderId="5" xfId="0" applyFill="1" applyBorder="1" applyAlignment="1">
      <alignment wrapText="1"/>
    </xf>
    <xf numFmtId="3" fontId="0" fillId="4" borderId="4" xfId="0" applyNumberFormat="1" applyFill="1" applyBorder="1"/>
    <xf numFmtId="164" fontId="0" fillId="4" borderId="4" xfId="0" applyNumberFormat="1" applyFill="1" applyBorder="1"/>
    <xf numFmtId="0" fontId="0" fillId="4" borderId="4" xfId="0" applyFill="1" applyBorder="1"/>
    <xf numFmtId="9" fontId="0" fillId="4" borderId="6" xfId="0" applyNumberFormat="1" applyFill="1" applyBorder="1"/>
    <xf numFmtId="0" fontId="0" fillId="4" borderId="7" xfId="0" applyFill="1" applyBorder="1"/>
    <xf numFmtId="164" fontId="0" fillId="4" borderId="7" xfId="0" applyNumberFormat="1" applyFill="1" applyBorder="1"/>
    <xf numFmtId="164" fontId="0" fillId="4" borderId="12" xfId="0" applyNumberFormat="1" applyFill="1" applyBorder="1"/>
    <xf numFmtId="3" fontId="2" fillId="5" borderId="4" xfId="0" applyNumberFormat="1" applyFont="1" applyFill="1" applyBorder="1"/>
    <xf numFmtId="3" fontId="2" fillId="5" borderId="7" xfId="0" applyNumberFormat="1" applyFont="1" applyFill="1" applyBorder="1"/>
    <xf numFmtId="164" fontId="2" fillId="5" borderId="7" xfId="0" applyNumberFormat="1" applyFont="1" applyFill="1" applyBorder="1"/>
    <xf numFmtId="164" fontId="2" fillId="5" borderId="4" xfId="0" applyNumberFormat="1" applyFont="1" applyFill="1" applyBorder="1"/>
    <xf numFmtId="164" fontId="2" fillId="5" borderId="10" xfId="0" applyNumberFormat="1" applyFont="1" applyFill="1" applyBorder="1"/>
    <xf numFmtId="164" fontId="2" fillId="5" borderId="11" xfId="0" applyNumberFormat="1" applyFont="1" applyFill="1" applyBorder="1"/>
    <xf numFmtId="0" fontId="2" fillId="5" borderId="4" xfId="0" applyFont="1" applyFill="1" applyBorder="1"/>
    <xf numFmtId="164" fontId="2" fillId="5" borderId="6" xfId="0" applyNumberFormat="1" applyFont="1" applyFill="1" applyBorder="1"/>
    <xf numFmtId="4" fontId="2" fillId="5" borderId="4" xfId="0" applyNumberFormat="1" applyFont="1" applyFill="1" applyBorder="1"/>
    <xf numFmtId="164" fontId="1" fillId="5" borderId="4" xfId="0" applyNumberFormat="1" applyFont="1" applyFill="1" applyBorder="1"/>
    <xf numFmtId="165" fontId="1" fillId="5" borderId="11" xfId="0" applyNumberFormat="1" applyFont="1" applyFill="1" applyBorder="1"/>
    <xf numFmtId="165" fontId="1" fillId="5" borderId="6" xfId="0" applyNumberFormat="1" applyFont="1" applyFill="1" applyBorder="1"/>
    <xf numFmtId="0" fontId="0" fillId="6" borderId="0" xfId="0" applyFill="1"/>
    <xf numFmtId="0" fontId="3" fillId="2" borderId="0" xfId="0" applyNumberFormat="1" applyFont="1" applyFill="1" applyAlignment="1">
      <alignment horizontal="left" vertical="top"/>
    </xf>
    <xf numFmtId="0" fontId="0" fillId="2" borderId="0" xfId="0" applyFill="1" applyAlignment="1"/>
    <xf numFmtId="0" fontId="4" fillId="2" borderId="0" xfId="0" applyFont="1" applyFill="1" applyAlignment="1" applyProtection="1"/>
    <xf numFmtId="0" fontId="7" fillId="2" borderId="0" xfId="0" applyFont="1" applyFill="1"/>
    <xf numFmtId="0" fontId="8" fillId="2" borderId="0" xfId="0" applyFont="1" applyFill="1"/>
    <xf numFmtId="1" fontId="0" fillId="4" borderId="7" xfId="0" applyNumberFormat="1" applyFill="1" applyBorder="1"/>
    <xf numFmtId="1" fontId="0" fillId="4" borderId="4" xfId="0" applyNumberFormat="1" applyFill="1" applyBorder="1"/>
    <xf numFmtId="4" fontId="2" fillId="5" borderId="7" xfId="0" applyNumberFormat="1" applyFont="1" applyFill="1" applyBorder="1"/>
    <xf numFmtId="0" fontId="9" fillId="0" borderId="3" xfId="0" applyFont="1" applyBorder="1"/>
    <xf numFmtId="0" fontId="0" fillId="0" borderId="17" xfId="0" applyBorder="1" applyAlignment="1">
      <alignment horizontal="center"/>
    </xf>
    <xf numFmtId="0" fontId="10" fillId="0" borderId="9" xfId="0" applyFont="1" applyBorder="1"/>
    <xf numFmtId="0" fontId="11" fillId="0" borderId="3" xfId="0" applyFont="1" applyBorder="1"/>
    <xf numFmtId="4" fontId="2" fillId="3" borderId="4" xfId="0" applyNumberFormat="1" applyFont="1" applyFill="1" applyBorder="1"/>
    <xf numFmtId="165" fontId="1" fillId="3" borderId="11" xfId="0" applyNumberFormat="1" applyFont="1" applyFill="1" applyBorder="1"/>
    <xf numFmtId="0" fontId="10" fillId="0" borderId="16" xfId="0" applyFont="1" applyBorder="1" applyAlignment="1">
      <alignment horizontal="left"/>
    </xf>
    <xf numFmtId="0" fontId="2" fillId="3" borderId="4" xfId="0" applyFont="1" applyFill="1" applyBorder="1"/>
    <xf numFmtId="0" fontId="0" fillId="7" borderId="7" xfId="0" applyFill="1" applyBorder="1" applyProtection="1">
      <protection locked="0"/>
    </xf>
    <xf numFmtId="0" fontId="0" fillId="7" borderId="8" xfId="0" applyFill="1" applyBorder="1" applyProtection="1">
      <protection locked="0"/>
    </xf>
    <xf numFmtId="0" fontId="1" fillId="0" borderId="1" xfId="0" applyFont="1" applyBorder="1" applyAlignment="1">
      <alignment horizontal="center"/>
    </xf>
    <xf numFmtId="0" fontId="1" fillId="0" borderId="2" xfId="0" applyFont="1" applyBorder="1" applyAlignment="1"/>
    <xf numFmtId="0" fontId="0" fillId="0" borderId="2"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0" borderId="13" xfId="0" applyBorder="1" applyAlignment="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mailto:%20den@den.nl" TargetMode="External"/><Relationship Id="rId2" Type="http://schemas.openxmlformats.org/officeDocument/2006/relationships/image" Target="../media/image1.png"/><Relationship Id="rId1" Type="http://schemas.openxmlformats.org/officeDocument/2006/relationships/hyperlink" Target="http://creativecommons.org/licenses/by-nc-sa/3.0/" TargetMode="External"/><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161925</xdr:colOff>
      <xdr:row>24</xdr:row>
      <xdr:rowOff>9525</xdr:rowOff>
    </xdr:from>
    <xdr:to>
      <xdr:col>5</xdr:col>
      <xdr:colOff>0</xdr:colOff>
      <xdr:row>32</xdr:row>
      <xdr:rowOff>114300</xdr:rowOff>
    </xdr:to>
    <xdr:sp macro="" textlink="">
      <xdr:nvSpPr>
        <xdr:cNvPr id="2" name="Line 4"/>
        <xdr:cNvSpPr>
          <a:spLocks noChangeShapeType="1"/>
        </xdr:cNvSpPr>
      </xdr:nvSpPr>
      <xdr:spPr bwMode="auto">
        <a:xfrm flipH="1">
          <a:off x="5210175" y="8305800"/>
          <a:ext cx="2543175" cy="1628775"/>
        </a:xfrm>
        <a:prstGeom prst="line">
          <a:avLst/>
        </a:prstGeom>
        <a:noFill/>
        <a:ln w="63500">
          <a:solidFill>
            <a:srgbClr val="C00000"/>
          </a:solidFill>
          <a:round/>
          <a:headEnd/>
          <a:tailEnd type="triangle" w="med" len="med"/>
        </a:ln>
      </xdr:spPr>
    </xdr:sp>
    <xdr:clientData/>
  </xdr:twoCellAnchor>
  <xdr:twoCellAnchor>
    <xdr:from>
      <xdr:col>5</xdr:col>
      <xdr:colOff>9526</xdr:colOff>
      <xdr:row>35</xdr:row>
      <xdr:rowOff>152400</xdr:rowOff>
    </xdr:from>
    <xdr:to>
      <xdr:col>8</xdr:col>
      <xdr:colOff>95251</xdr:colOff>
      <xdr:row>40</xdr:row>
      <xdr:rowOff>66675</xdr:rowOff>
    </xdr:to>
    <xdr:sp macro="" textlink="">
      <xdr:nvSpPr>
        <xdr:cNvPr id="4" name="TextBox 5">
          <a:hlinkClick xmlns:r="http://schemas.openxmlformats.org/officeDocument/2006/relationships" r:id="rId1"/>
        </xdr:cNvPr>
        <xdr:cNvSpPr txBox="1"/>
      </xdr:nvSpPr>
      <xdr:spPr>
        <a:xfrm>
          <a:off x="7762876" y="11296650"/>
          <a:ext cx="276225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900" b="1"/>
            <a:t>This tool is released under a </a:t>
          </a:r>
        </a:p>
        <a:p>
          <a:r>
            <a:rPr lang="en-GB" sz="900" b="1"/>
            <a:t>Creative Commons License:  </a:t>
          </a:r>
        </a:p>
        <a:p>
          <a:r>
            <a:rPr lang="en-GB" sz="900" b="1"/>
            <a:t>Attribution-NonCommercial-</a:t>
          </a:r>
        </a:p>
        <a:p>
          <a:r>
            <a:rPr lang="en-GB" sz="900" b="1"/>
            <a:t>ShareAlike 3.0 Unported</a:t>
          </a:r>
        </a:p>
        <a:p>
          <a:endParaRPr lang="en-GB" sz="900"/>
        </a:p>
        <a:p>
          <a:endParaRPr lang="en-GB" sz="900" b="1"/>
        </a:p>
      </xdr:txBody>
    </xdr:sp>
    <xdr:clientData/>
  </xdr:twoCellAnchor>
  <xdr:twoCellAnchor editAs="oneCell">
    <xdr:from>
      <xdr:col>6</xdr:col>
      <xdr:colOff>695324</xdr:colOff>
      <xdr:row>36</xdr:row>
      <xdr:rowOff>38100</xdr:rowOff>
    </xdr:from>
    <xdr:to>
      <xdr:col>8</xdr:col>
      <xdr:colOff>0</xdr:colOff>
      <xdr:row>39</xdr:row>
      <xdr:rowOff>152400</xdr:rowOff>
    </xdr:to>
    <xdr:pic>
      <xdr:nvPicPr>
        <xdr:cNvPr id="5" name="Picture 6" descr="by-nc-nd.png"/>
        <xdr:cNvPicPr>
          <a:picLocks noChangeAspect="1"/>
        </xdr:cNvPicPr>
      </xdr:nvPicPr>
      <xdr:blipFill>
        <a:blip xmlns:r="http://schemas.openxmlformats.org/officeDocument/2006/relationships" r:embed="rId2" cstate="print"/>
        <a:srcRect/>
        <a:stretch>
          <a:fillRect/>
        </a:stretch>
      </xdr:blipFill>
      <xdr:spPr bwMode="auto">
        <a:xfrm>
          <a:off x="9305924" y="11372850"/>
          <a:ext cx="1123951" cy="685800"/>
        </a:xfrm>
        <a:prstGeom prst="rect">
          <a:avLst/>
        </a:prstGeom>
        <a:noFill/>
        <a:ln w="9525">
          <a:noFill/>
          <a:miter lim="800000"/>
          <a:headEnd/>
          <a:tailEnd/>
        </a:ln>
      </xdr:spPr>
    </xdr:pic>
    <xdr:clientData/>
  </xdr:twoCellAnchor>
  <xdr:twoCellAnchor>
    <xdr:from>
      <xdr:col>3</xdr:col>
      <xdr:colOff>285750</xdr:colOff>
      <xdr:row>7</xdr:row>
      <xdr:rowOff>200025</xdr:rowOff>
    </xdr:from>
    <xdr:to>
      <xdr:col>4</xdr:col>
      <xdr:colOff>1676400</xdr:colOff>
      <xdr:row>9</xdr:row>
      <xdr:rowOff>342900</xdr:rowOff>
    </xdr:to>
    <xdr:sp macro="" textlink="">
      <xdr:nvSpPr>
        <xdr:cNvPr id="6" name="Line 3"/>
        <xdr:cNvSpPr>
          <a:spLocks noChangeShapeType="1"/>
        </xdr:cNvSpPr>
      </xdr:nvSpPr>
      <xdr:spPr bwMode="auto">
        <a:xfrm>
          <a:off x="5334000" y="4314825"/>
          <a:ext cx="2000250" cy="895350"/>
        </a:xfrm>
        <a:prstGeom prst="line">
          <a:avLst/>
        </a:prstGeom>
        <a:noFill/>
        <a:ln w="63500">
          <a:solidFill>
            <a:srgbClr val="C00000"/>
          </a:solidFill>
          <a:round/>
          <a:headEnd/>
          <a:tailEnd type="triangle" w="med" len="med"/>
        </a:ln>
      </xdr:spPr>
    </xdr:sp>
    <xdr:clientData/>
  </xdr:twoCellAnchor>
  <xdr:twoCellAnchor>
    <xdr:from>
      <xdr:col>5</xdr:col>
      <xdr:colOff>9526</xdr:colOff>
      <xdr:row>25</xdr:row>
      <xdr:rowOff>9525</xdr:rowOff>
    </xdr:from>
    <xdr:to>
      <xdr:col>11</xdr:col>
      <xdr:colOff>1</xdr:colOff>
      <xdr:row>34</xdr:row>
      <xdr:rowOff>57150</xdr:rowOff>
    </xdr:to>
    <xdr:sp macro="" textlink="">
      <xdr:nvSpPr>
        <xdr:cNvPr id="8" name="TextBox 8">
          <a:hlinkClick xmlns:r="http://schemas.openxmlformats.org/officeDocument/2006/relationships" r:id="rId3"/>
        </xdr:cNvPr>
        <xdr:cNvSpPr txBox="1"/>
      </xdr:nvSpPr>
      <xdr:spPr>
        <a:xfrm>
          <a:off x="7762876" y="9248775"/>
          <a:ext cx="4791075"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We hope that the use of this tool will be self-explanatory, however, if you would like any further support in its use, please contact </a:t>
          </a:r>
          <a:r>
            <a:rPr lang="en-GB" sz="1100" baseline="0"/>
            <a:t> den@den.nl</a:t>
          </a:r>
        </a:p>
        <a:p>
          <a:endParaRPr lang="en-GB" sz="1100" baseline="0"/>
        </a:p>
        <a:p>
          <a:r>
            <a:rPr lang="en-US" sz="1100">
              <a:solidFill>
                <a:schemeClr val="dk1"/>
              </a:solidFill>
              <a:latin typeface="+mn-lt"/>
              <a:ea typeface="+mn-ea"/>
              <a:cs typeface="+mn-cs"/>
            </a:rPr>
            <a:t>Although great care was taken in producing this cost model, there is always a possibility of errors or omissions that have been overlooked. Please help us improving this tool by reporting any mistakes or omissions that you encounter in using the tool. </a:t>
          </a:r>
          <a:r>
            <a:rPr lang="nl-NL" sz="1100">
              <a:solidFill>
                <a:schemeClr val="dk1"/>
              </a:solidFill>
              <a:latin typeface="+mn-lt"/>
              <a:ea typeface="+mn-ea"/>
              <a:cs typeface="+mn-cs"/>
            </a:rPr>
            <a:t>You can send your feedback to den@den.nl</a:t>
          </a:r>
        </a:p>
        <a:p>
          <a:endParaRPr lang="nl-NL"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l-NL" sz="1100">
              <a:solidFill>
                <a:schemeClr val="dk1"/>
              </a:solidFill>
              <a:latin typeface="+mn-lt"/>
              <a:ea typeface="+mn-ea"/>
              <a:cs typeface="+mn-cs"/>
            </a:rPr>
            <a:t>The user is responsible</a:t>
          </a:r>
          <a:r>
            <a:rPr lang="nl-NL" sz="1100" baseline="0">
              <a:solidFill>
                <a:schemeClr val="dk1"/>
              </a:solidFill>
              <a:latin typeface="+mn-lt"/>
              <a:ea typeface="+mn-ea"/>
              <a:cs typeface="+mn-cs"/>
            </a:rPr>
            <a:t> for the use of the figures produced by the cost model.  </a:t>
          </a:r>
          <a:endParaRPr lang="nl-NL" sz="1100">
            <a:solidFill>
              <a:schemeClr val="dk1"/>
            </a:solidFill>
            <a:latin typeface="+mn-lt"/>
            <a:ea typeface="+mn-ea"/>
            <a:cs typeface="+mn-cs"/>
          </a:endParaRPr>
        </a:p>
        <a:p>
          <a:endParaRPr lang="en-GB" sz="1100"/>
        </a:p>
        <a:p>
          <a:endParaRPr lang="en-GB" sz="1100"/>
        </a:p>
      </xdr:txBody>
    </xdr:sp>
    <xdr:clientData/>
  </xdr:twoCellAnchor>
  <xdr:twoCellAnchor>
    <xdr:from>
      <xdr:col>0</xdr:col>
      <xdr:colOff>600075</xdr:colOff>
      <xdr:row>2</xdr:row>
      <xdr:rowOff>133349</xdr:rowOff>
    </xdr:from>
    <xdr:to>
      <xdr:col>4</xdr:col>
      <xdr:colOff>85725</xdr:colOff>
      <xdr:row>3</xdr:row>
      <xdr:rowOff>0</xdr:rowOff>
    </xdr:to>
    <xdr:sp macro="" textlink="">
      <xdr:nvSpPr>
        <xdr:cNvPr id="10" name="TextBox 10"/>
        <xdr:cNvSpPr txBox="1"/>
      </xdr:nvSpPr>
      <xdr:spPr>
        <a:xfrm>
          <a:off x="600075" y="962024"/>
          <a:ext cx="5143500" cy="1800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The purpose of this tool is to provide insight in the costs of all aspects of a digitisation project. In order to use the tool, please fill out the orange cells, starting with Section 1.</a:t>
          </a:r>
          <a:endParaRPr lang="nl-NL" sz="1100">
            <a:solidFill>
              <a:schemeClr val="dk1"/>
            </a:solidFill>
            <a:latin typeface="+mn-lt"/>
            <a:ea typeface="+mn-ea"/>
            <a:cs typeface="+mn-cs"/>
          </a:endParaRPr>
        </a:p>
        <a:p>
          <a:r>
            <a:rPr lang="en-US" sz="1100">
              <a:solidFill>
                <a:schemeClr val="dk1"/>
              </a:solidFill>
              <a:latin typeface="+mn-lt"/>
              <a:ea typeface="+mn-ea"/>
              <a:cs typeface="+mn-cs"/>
            </a:rPr>
            <a:t>The blue cells are secured as they contain formulae. If needed, they can be unlocked by removing the protection from the worksheet. The red triangles in the corners of the cells contain explanatory notes.</a:t>
          </a:r>
          <a:endParaRPr lang="nl-NL" sz="1100">
            <a:solidFill>
              <a:schemeClr val="dk1"/>
            </a:solidFill>
            <a:latin typeface="+mn-lt"/>
            <a:ea typeface="+mn-ea"/>
            <a:cs typeface="+mn-cs"/>
          </a:endParaRPr>
        </a:p>
        <a:p>
          <a:r>
            <a:rPr lang="en-US" sz="1100">
              <a:solidFill>
                <a:schemeClr val="dk1"/>
              </a:solidFill>
              <a:latin typeface="+mn-lt"/>
              <a:ea typeface="+mn-ea"/>
              <a:cs typeface="+mn-cs"/>
            </a:rPr>
            <a:t> </a:t>
          </a:r>
          <a:endParaRPr lang="nl-NL" sz="1100">
            <a:solidFill>
              <a:schemeClr val="dk1"/>
            </a:solidFill>
            <a:latin typeface="+mn-lt"/>
            <a:ea typeface="+mn-ea"/>
            <a:cs typeface="+mn-cs"/>
          </a:endParaRPr>
        </a:p>
        <a:p>
          <a:r>
            <a:rPr lang="en-US" sz="1100">
              <a:solidFill>
                <a:schemeClr val="dk1"/>
              </a:solidFill>
              <a:latin typeface="+mn-lt"/>
              <a:ea typeface="+mn-ea"/>
              <a:cs typeface="+mn-cs"/>
            </a:rPr>
            <a:t>This cost model is based on the cost model that has been developed in the scope of the EU funded Impact Project (</a:t>
          </a:r>
          <a:r>
            <a:rPr lang="en-GB" sz="1100" u="sng">
              <a:solidFill>
                <a:schemeClr val="dk1"/>
              </a:solidFill>
              <a:latin typeface="+mn-lt"/>
              <a:ea typeface="+mn-ea"/>
              <a:cs typeface="+mn-cs"/>
              <a:hlinkClick xmlns:r="http://schemas.openxmlformats.org/officeDocument/2006/relationships" r:id=""/>
            </a:rPr>
            <a:t>http://www.impact-project.eu/taa/strat/pilot-tools/</a:t>
          </a:r>
          <a:r>
            <a:rPr lang="en-US" sz="1100">
              <a:solidFill>
                <a:schemeClr val="dk1"/>
              </a:solidFill>
              <a:latin typeface="+mn-lt"/>
              <a:ea typeface="+mn-ea"/>
              <a:cs typeface="+mn-cs"/>
            </a:rPr>
            <a:t>) which aims at improving the results of Optical Character Recognition. The cost model of IMPACT has been adapted to make it useful  for digital projects in general.</a:t>
          </a:r>
        </a:p>
        <a:p>
          <a:endParaRPr lang="en-US" sz="1100">
            <a:solidFill>
              <a:schemeClr val="dk1"/>
            </a:solidFill>
            <a:latin typeface="+mn-lt"/>
            <a:ea typeface="+mn-ea"/>
            <a:cs typeface="+mn-cs"/>
          </a:endParaRPr>
        </a:p>
        <a:p>
          <a:r>
            <a:rPr lang="en-US" sz="1100">
              <a:solidFill>
                <a:schemeClr val="dk1"/>
              </a:solidFill>
              <a:latin typeface="+mn-lt"/>
              <a:ea typeface="+mn-ea"/>
              <a:cs typeface="+mn-cs"/>
            </a:rPr>
            <a:t>The</a:t>
          </a:r>
          <a:r>
            <a:rPr lang="en-US" sz="1100" baseline="0">
              <a:solidFill>
                <a:schemeClr val="dk1"/>
              </a:solidFill>
              <a:latin typeface="+mn-lt"/>
              <a:ea typeface="+mn-ea"/>
              <a:cs typeface="+mn-cs"/>
            </a:rPr>
            <a:t> figures used in the cost model have an exemplary  function and  are not related  to a real digitisation project.</a:t>
          </a:r>
          <a:endParaRPr lang="en-GB" sz="1100"/>
        </a:p>
      </xdr:txBody>
    </xdr:sp>
    <xdr:clientData/>
  </xdr:twoCellAnchor>
  <xdr:twoCellAnchor editAs="oneCell">
    <xdr:from>
      <xdr:col>4</xdr:col>
      <xdr:colOff>1638300</xdr:colOff>
      <xdr:row>0</xdr:row>
      <xdr:rowOff>171450</xdr:rowOff>
    </xdr:from>
    <xdr:to>
      <xdr:col>7</xdr:col>
      <xdr:colOff>742950</xdr:colOff>
      <xdr:row>1</xdr:row>
      <xdr:rowOff>123825</xdr:rowOff>
    </xdr:to>
    <xdr:pic>
      <xdr:nvPicPr>
        <xdr:cNvPr id="12" name="Picture 19" descr="http://www.den.nl/art/graphics/logo.gif"/>
        <xdr:cNvPicPr>
          <a:picLocks noChangeAspect="1" noChangeArrowheads="1"/>
        </xdr:cNvPicPr>
      </xdr:nvPicPr>
      <xdr:blipFill>
        <a:blip xmlns:r="http://schemas.openxmlformats.org/officeDocument/2006/relationships" r:embed="rId4" cstate="print"/>
        <a:srcRect/>
        <a:stretch>
          <a:fillRect/>
        </a:stretch>
      </xdr:blipFill>
      <xdr:spPr bwMode="auto">
        <a:xfrm>
          <a:off x="7067550" y="171450"/>
          <a:ext cx="2952750" cy="533400"/>
        </a:xfrm>
        <a:prstGeom prst="rect">
          <a:avLst/>
        </a:prstGeom>
        <a:noFill/>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70"/>
  <sheetViews>
    <sheetView tabSelected="1" workbookViewId="0">
      <selection activeCell="E3" sqref="E3"/>
    </sheetView>
  </sheetViews>
  <sheetFormatPr defaultRowHeight="15" x14ac:dyDescent="0.25"/>
  <cols>
    <col min="2" max="2" width="43.140625" customWidth="1"/>
    <col min="3" max="3" width="23.42578125" customWidth="1"/>
    <col min="5" max="5" width="31.42578125" customWidth="1"/>
    <col min="6" max="6" width="12.85546875" customWidth="1"/>
    <col min="7" max="7" width="13.42578125" customWidth="1"/>
    <col min="8" max="8" width="13.85546875" customWidth="1"/>
    <col min="9" max="9" width="12.85546875" customWidth="1"/>
    <col min="11" max="11" width="9.85546875" customWidth="1"/>
    <col min="12" max="12" width="15.85546875" customWidth="1"/>
  </cols>
  <sheetData>
    <row r="1" spans="1:45" ht="45.75" customHeight="1" x14ac:dyDescent="0.4">
      <c r="A1" s="9"/>
      <c r="B1" s="37" t="s">
        <v>38</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33"/>
    </row>
    <row r="2" spans="1:45" ht="19.5" customHeight="1" x14ac:dyDescent="0.25">
      <c r="A2" s="9"/>
      <c r="B2" s="38" t="s">
        <v>13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33"/>
    </row>
    <row r="3" spans="1:45" ht="198" customHeight="1" x14ac:dyDescent="0.25">
      <c r="A3" s="9"/>
      <c r="B3" s="10"/>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33"/>
    </row>
    <row r="4" spans="1:45" ht="15.75" thickBot="1"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33"/>
    </row>
    <row r="5" spans="1:45" x14ac:dyDescent="0.25">
      <c r="A5" s="9"/>
      <c r="B5" s="52" t="s">
        <v>11</v>
      </c>
      <c r="C5" s="53"/>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33"/>
    </row>
    <row r="6" spans="1:45" x14ac:dyDescent="0.25">
      <c r="A6" s="9"/>
      <c r="B6" s="12" t="s">
        <v>14</v>
      </c>
      <c r="C6" s="14">
        <v>2495000</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33"/>
    </row>
    <row r="7" spans="1:45" x14ac:dyDescent="0.25">
      <c r="A7" s="9"/>
      <c r="B7" s="12" t="s">
        <v>15</v>
      </c>
      <c r="C7" s="14">
        <v>74</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33"/>
    </row>
    <row r="8" spans="1:45" ht="30" x14ac:dyDescent="0.25">
      <c r="A8" s="9"/>
      <c r="B8" s="12" t="s">
        <v>42</v>
      </c>
      <c r="C8" s="15">
        <v>450</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33"/>
    </row>
    <row r="9" spans="1:45" ht="29.25" customHeight="1" x14ac:dyDescent="0.25">
      <c r="A9" s="9"/>
      <c r="B9" s="12" t="s">
        <v>16</v>
      </c>
      <c r="C9" s="14">
        <v>22</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33"/>
    </row>
    <row r="10" spans="1:45" ht="30" x14ac:dyDescent="0.25">
      <c r="A10" s="9"/>
      <c r="B10" s="12" t="s">
        <v>43</v>
      </c>
      <c r="C10" s="15">
        <v>350</v>
      </c>
      <c r="D10" s="11"/>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33"/>
    </row>
    <row r="11" spans="1:45" ht="15.75" thickBot="1" x14ac:dyDescent="0.3">
      <c r="A11" s="9"/>
      <c r="B11" s="12" t="s">
        <v>0</v>
      </c>
      <c r="C11" s="40">
        <v>220</v>
      </c>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33"/>
    </row>
    <row r="12" spans="1:45" x14ac:dyDescent="0.25">
      <c r="A12" s="9"/>
      <c r="B12" s="12" t="s">
        <v>1</v>
      </c>
      <c r="C12" s="16">
        <v>8</v>
      </c>
      <c r="D12" s="9"/>
      <c r="E12" s="55" t="s">
        <v>12</v>
      </c>
      <c r="F12" s="56"/>
      <c r="G12" s="56"/>
      <c r="H12" s="56"/>
      <c r="I12" s="56"/>
      <c r="J12" s="56"/>
      <c r="K12" s="56"/>
      <c r="L12" s="57"/>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33"/>
    </row>
    <row r="13" spans="1:45" ht="15.75" thickBot="1" x14ac:dyDescent="0.3">
      <c r="A13" s="9"/>
      <c r="B13" s="13" t="s">
        <v>17</v>
      </c>
      <c r="C13" s="17">
        <v>0.1</v>
      </c>
      <c r="D13" s="9"/>
      <c r="E13" s="1"/>
      <c r="F13" s="50" t="s">
        <v>2</v>
      </c>
      <c r="G13" s="50" t="s">
        <v>3</v>
      </c>
      <c r="H13" s="50" t="s">
        <v>4</v>
      </c>
      <c r="I13" s="50" t="s">
        <v>5</v>
      </c>
      <c r="J13" s="51" t="s">
        <v>6</v>
      </c>
      <c r="K13" s="51" t="s">
        <v>9</v>
      </c>
      <c r="L13" s="2" t="s">
        <v>7</v>
      </c>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33"/>
    </row>
    <row r="14" spans="1:45" ht="28.5" customHeight="1" x14ac:dyDescent="0.25">
      <c r="A14" s="9"/>
      <c r="B14" s="9"/>
      <c r="C14" s="9"/>
      <c r="D14" s="9"/>
      <c r="E14" s="6" t="s">
        <v>44</v>
      </c>
      <c r="F14" s="18">
        <v>0.1</v>
      </c>
      <c r="G14" s="18">
        <v>0.6</v>
      </c>
      <c r="H14" s="18">
        <v>0.5</v>
      </c>
      <c r="I14" s="18"/>
      <c r="J14" s="18"/>
      <c r="K14" s="18">
        <v>0</v>
      </c>
      <c r="L14" s="27">
        <f>SUM(F14:K14)</f>
        <v>1.2</v>
      </c>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33"/>
    </row>
    <row r="15" spans="1:45" ht="30" x14ac:dyDescent="0.25">
      <c r="A15" s="9"/>
      <c r="B15" s="9"/>
      <c r="C15" s="9"/>
      <c r="D15" s="9"/>
      <c r="E15" s="6" t="s">
        <v>18</v>
      </c>
      <c r="F15" s="18">
        <v>0.1</v>
      </c>
      <c r="G15" s="18"/>
      <c r="H15" s="18"/>
      <c r="I15" s="18">
        <v>0.1</v>
      </c>
      <c r="J15" s="18">
        <v>2</v>
      </c>
      <c r="K15" s="18">
        <v>0</v>
      </c>
      <c r="L15" s="27">
        <f>SUM(F15:K15)</f>
        <v>2.2000000000000002</v>
      </c>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33"/>
    </row>
    <row r="16" spans="1:45" x14ac:dyDescent="0.25">
      <c r="A16" s="9"/>
      <c r="B16" s="9"/>
      <c r="C16" s="9"/>
      <c r="D16" s="9"/>
      <c r="E16" s="6" t="s">
        <v>20</v>
      </c>
      <c r="F16" s="39">
        <v>2</v>
      </c>
      <c r="G16" s="18">
        <v>10</v>
      </c>
      <c r="H16" s="18">
        <v>10</v>
      </c>
      <c r="I16" s="18">
        <v>0.1</v>
      </c>
      <c r="J16" s="18">
        <v>2</v>
      </c>
      <c r="K16" s="18">
        <v>0</v>
      </c>
      <c r="L16" s="27">
        <f>SUM(F16:K16)</f>
        <v>24.1</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33"/>
    </row>
    <row r="17" spans="1:45" ht="28.5" customHeight="1" x14ac:dyDescent="0.25">
      <c r="A17" s="9"/>
      <c r="B17" s="9"/>
      <c r="C17" s="9"/>
      <c r="D17" s="9"/>
      <c r="E17" s="6" t="s">
        <v>19</v>
      </c>
      <c r="F17" s="19">
        <v>42000</v>
      </c>
      <c r="G17" s="19">
        <v>18000</v>
      </c>
      <c r="H17" s="19">
        <v>36000</v>
      </c>
      <c r="I17" s="19">
        <v>24000</v>
      </c>
      <c r="J17" s="19">
        <v>24000</v>
      </c>
      <c r="K17" s="19">
        <v>0</v>
      </c>
      <c r="L17" s="4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33"/>
    </row>
    <row r="18" spans="1:45" x14ac:dyDescent="0.25">
      <c r="A18" s="9"/>
      <c r="B18" s="9"/>
      <c r="C18" s="9"/>
      <c r="D18" s="9"/>
      <c r="E18" s="6" t="s">
        <v>40</v>
      </c>
      <c r="F18" s="41">
        <f t="shared" ref="F18:K18" si="0">(((F14*$C$6)/60)/$C$12/$C$11)+F15</f>
        <v>2.4626893939393937</v>
      </c>
      <c r="G18" s="41">
        <f t="shared" si="0"/>
        <v>14.176136363636363</v>
      </c>
      <c r="H18" s="41">
        <f t="shared" si="0"/>
        <v>11.813446969696971</v>
      </c>
      <c r="I18" s="41">
        <f t="shared" si="0"/>
        <v>0.1</v>
      </c>
      <c r="J18" s="41">
        <f t="shared" si="0"/>
        <v>2</v>
      </c>
      <c r="K18" s="41">
        <f t="shared" si="0"/>
        <v>0</v>
      </c>
      <c r="L18" s="21">
        <f t="shared" ref="L18:L23" si="1">SUM(F18:K18)</f>
        <v>30.552272727272729</v>
      </c>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33"/>
    </row>
    <row r="19" spans="1:45" ht="30" x14ac:dyDescent="0.25">
      <c r="A19" s="9"/>
      <c r="B19" s="9"/>
      <c r="C19" s="9"/>
      <c r="D19" s="9"/>
      <c r="E19" s="6" t="s">
        <v>41</v>
      </c>
      <c r="F19" s="22">
        <f t="shared" ref="F19:J19" si="2">IF(F18=0,0,F18*$C$11/F16)</f>
        <v>270.89583333333331</v>
      </c>
      <c r="G19" s="22">
        <f t="shared" si="2"/>
        <v>311.875</v>
      </c>
      <c r="H19" s="22">
        <f t="shared" si="2"/>
        <v>259.89583333333337</v>
      </c>
      <c r="I19" s="22">
        <f t="shared" si="2"/>
        <v>220</v>
      </c>
      <c r="J19" s="22">
        <f t="shared" si="2"/>
        <v>220</v>
      </c>
      <c r="K19" s="22">
        <f>IF(K18=0,0,K18*$C$11/K16)</f>
        <v>0</v>
      </c>
      <c r="L19" s="21">
        <f>SUM(F19:K19)</f>
        <v>1282.6666666666665</v>
      </c>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33"/>
    </row>
    <row r="20" spans="1:45" x14ac:dyDescent="0.25">
      <c r="A20" s="9"/>
      <c r="B20" s="9"/>
      <c r="C20" s="9"/>
      <c r="D20" s="9"/>
      <c r="E20" s="6" t="s">
        <v>21</v>
      </c>
      <c r="F20" s="23">
        <f>F18*F17</f>
        <v>103432.95454545453</v>
      </c>
      <c r="G20" s="23">
        <f t="shared" ref="G20:K20" si="3">G18*G17</f>
        <v>255170.45454545453</v>
      </c>
      <c r="H20" s="23">
        <f t="shared" si="3"/>
        <v>425284.09090909094</v>
      </c>
      <c r="I20" s="23">
        <f t="shared" si="3"/>
        <v>2400</v>
      </c>
      <c r="J20" s="23">
        <f t="shared" ref="J20" si="4">J18*J17</f>
        <v>48000</v>
      </c>
      <c r="K20" s="23">
        <f t="shared" si="3"/>
        <v>0</v>
      </c>
      <c r="L20" s="24">
        <f t="shared" si="1"/>
        <v>834287.5</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33"/>
    </row>
    <row r="21" spans="1:45" ht="30" x14ac:dyDescent="0.25">
      <c r="A21" s="9"/>
      <c r="B21" s="9"/>
      <c r="C21" s="9"/>
      <c r="D21" s="9"/>
      <c r="E21" s="7" t="s">
        <v>22</v>
      </c>
      <c r="F21" s="25">
        <f>F20+(F20*$C$13)</f>
        <v>113776.24999999999</v>
      </c>
      <c r="G21" s="25">
        <f t="shared" ref="G21:K21" si="5">G20+(G20*$C$13)</f>
        <v>280687.5</v>
      </c>
      <c r="H21" s="25">
        <f t="shared" si="5"/>
        <v>467812.50000000006</v>
      </c>
      <c r="I21" s="25">
        <f t="shared" si="5"/>
        <v>2640</v>
      </c>
      <c r="J21" s="25">
        <f t="shared" ref="J21" si="6">J20+(J20*$C$13)</f>
        <v>52800</v>
      </c>
      <c r="K21" s="25">
        <f t="shared" si="5"/>
        <v>0</v>
      </c>
      <c r="L21" s="26">
        <f t="shared" si="1"/>
        <v>917716.25</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33"/>
    </row>
    <row r="22" spans="1:45" ht="30" x14ac:dyDescent="0.25">
      <c r="A22" s="9"/>
      <c r="B22" s="9"/>
      <c r="C22" s="9"/>
      <c r="D22" s="9"/>
      <c r="E22" s="7" t="s">
        <v>23</v>
      </c>
      <c r="F22" s="19">
        <v>5000</v>
      </c>
      <c r="G22" s="19"/>
      <c r="H22" s="19">
        <v>20000</v>
      </c>
      <c r="I22" s="19">
        <v>50000</v>
      </c>
      <c r="J22" s="19">
        <v>2000</v>
      </c>
      <c r="K22" s="19"/>
      <c r="L22" s="26">
        <f t="shared" si="1"/>
        <v>77000</v>
      </c>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33"/>
    </row>
    <row r="23" spans="1:45" ht="15.75" thickBot="1" x14ac:dyDescent="0.3">
      <c r="A23" s="9"/>
      <c r="B23" s="9"/>
      <c r="C23" s="9"/>
      <c r="D23" s="9"/>
      <c r="E23" s="8" t="s">
        <v>24</v>
      </c>
      <c r="F23" s="20"/>
      <c r="G23" s="20"/>
      <c r="H23" s="20"/>
      <c r="I23" s="20">
        <v>500000</v>
      </c>
      <c r="J23" s="20"/>
      <c r="K23" s="20"/>
      <c r="L23" s="28">
        <f t="shared" si="1"/>
        <v>500000</v>
      </c>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33"/>
    </row>
    <row r="24" spans="1:45" x14ac:dyDescent="0.25">
      <c r="A24" s="9"/>
      <c r="B24" s="52" t="s">
        <v>8</v>
      </c>
      <c r="C24" s="54"/>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33"/>
    </row>
    <row r="25" spans="1:45" x14ac:dyDescent="0.25">
      <c r="A25" s="9"/>
      <c r="B25" s="48" t="s">
        <v>10</v>
      </c>
      <c r="C25" s="43"/>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row>
    <row r="26" spans="1:45" x14ac:dyDescent="0.25">
      <c r="A26" s="9"/>
      <c r="B26" s="1" t="s">
        <v>25</v>
      </c>
      <c r="C26" s="21">
        <f>L19</f>
        <v>1282.6666666666665</v>
      </c>
      <c r="D26" s="9"/>
      <c r="E26" s="9"/>
      <c r="F26" s="34"/>
      <c r="G26" s="35"/>
      <c r="H26" s="35"/>
      <c r="I26" s="35"/>
      <c r="J26" s="35"/>
      <c r="K26" s="35"/>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row>
    <row r="27" spans="1:45" x14ac:dyDescent="0.25">
      <c r="A27" s="9"/>
      <c r="B27" s="1" t="s">
        <v>26</v>
      </c>
      <c r="C27" s="21">
        <f>MAX(F19:K19)</f>
        <v>311.875</v>
      </c>
      <c r="D27" s="9"/>
      <c r="E27" s="9"/>
      <c r="F27" s="35"/>
      <c r="G27" s="35"/>
      <c r="H27" s="35"/>
      <c r="I27" s="35"/>
      <c r="J27" s="35"/>
      <c r="K27" s="35"/>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row>
    <row r="28" spans="1:45" x14ac:dyDescent="0.25">
      <c r="A28" s="9"/>
      <c r="B28" s="1" t="s">
        <v>27</v>
      </c>
      <c r="C28" s="29">
        <f>C27/$C$11</f>
        <v>1.4176136363636365</v>
      </c>
      <c r="D28" s="9"/>
      <c r="E28" s="9"/>
      <c r="F28" s="35"/>
      <c r="G28" s="35"/>
      <c r="H28" s="35"/>
      <c r="I28" s="35"/>
      <c r="J28" s="35"/>
      <c r="K28" s="35"/>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row>
    <row r="29" spans="1:45" x14ac:dyDescent="0.25">
      <c r="A29" s="9"/>
      <c r="B29" s="1"/>
      <c r="C29" s="46"/>
      <c r="D29" s="9"/>
      <c r="E29" s="9"/>
      <c r="F29" s="35"/>
      <c r="G29" s="35"/>
      <c r="H29" s="35"/>
      <c r="I29" s="35"/>
      <c r="J29" s="35"/>
      <c r="K29" s="35"/>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row>
    <row r="30" spans="1:45" x14ac:dyDescent="0.25">
      <c r="A30" s="9"/>
      <c r="B30" s="45" t="s">
        <v>32</v>
      </c>
      <c r="C30" s="4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row>
    <row r="31" spans="1:45" x14ac:dyDescent="0.25">
      <c r="A31" s="9"/>
      <c r="B31" s="1" t="s">
        <v>28</v>
      </c>
      <c r="C31" s="24">
        <f>L21</f>
        <v>917716.25</v>
      </c>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row>
    <row r="32" spans="1:45" x14ac:dyDescent="0.25">
      <c r="A32" s="9"/>
      <c r="B32" s="1" t="s">
        <v>39</v>
      </c>
      <c r="C32" s="24">
        <f>L23</f>
        <v>500000</v>
      </c>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row>
    <row r="33" spans="1:43" x14ac:dyDescent="0.25">
      <c r="A33" s="9"/>
      <c r="B33" s="1" t="s">
        <v>29</v>
      </c>
      <c r="C33" s="24">
        <f>L22</f>
        <v>77000</v>
      </c>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row>
    <row r="34" spans="1:43" x14ac:dyDescent="0.25">
      <c r="A34" s="9"/>
      <c r="B34" s="42" t="s">
        <v>30</v>
      </c>
      <c r="C34" s="30">
        <f>SUM(C31:C33)</f>
        <v>1494716.25</v>
      </c>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row>
    <row r="35" spans="1:43" x14ac:dyDescent="0.25">
      <c r="A35" s="9"/>
      <c r="B35" s="5" t="s">
        <v>31</v>
      </c>
      <c r="C35" s="31">
        <f>C34/$C$6</f>
        <v>0.59908466933867732</v>
      </c>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row>
    <row r="36" spans="1:43" x14ac:dyDescent="0.25">
      <c r="A36" s="9"/>
      <c r="B36" s="5"/>
      <c r="C36" s="47"/>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row>
    <row r="37" spans="1:43" x14ac:dyDescent="0.25">
      <c r="A37" s="9"/>
      <c r="B37" s="44" t="s">
        <v>33</v>
      </c>
      <c r="C37" s="47"/>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row>
    <row r="38" spans="1:43" x14ac:dyDescent="0.25">
      <c r="A38" s="9"/>
      <c r="B38" s="1" t="s">
        <v>35</v>
      </c>
      <c r="C38" s="24">
        <f>C7*C8</f>
        <v>33300</v>
      </c>
      <c r="D38" s="9"/>
      <c r="E38" s="9"/>
      <c r="F38" s="36"/>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row>
    <row r="39" spans="1:43" x14ac:dyDescent="0.25">
      <c r="A39" s="9"/>
      <c r="B39" s="1" t="s">
        <v>34</v>
      </c>
      <c r="C39" s="24">
        <f>C9*C10</f>
        <v>7700</v>
      </c>
      <c r="D39" s="9"/>
      <c r="E39" s="9"/>
      <c r="F39" s="36"/>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row>
    <row r="40" spans="1:43" x14ac:dyDescent="0.25">
      <c r="A40" s="9"/>
      <c r="B40" s="3" t="s">
        <v>36</v>
      </c>
      <c r="C40" s="30">
        <f>SUM(C38:C39)</f>
        <v>41000</v>
      </c>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row>
    <row r="41" spans="1:43" x14ac:dyDescent="0.25">
      <c r="A41" s="9"/>
      <c r="B41" s="5" t="s">
        <v>31</v>
      </c>
      <c r="C41" s="31">
        <f>C40/$C$6</f>
        <v>1.6432865731462926E-2</v>
      </c>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row>
    <row r="42" spans="1:43" x14ac:dyDescent="0.25">
      <c r="A42" s="9"/>
      <c r="B42" s="5"/>
      <c r="C42" s="47"/>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row>
    <row r="43" spans="1:43" x14ac:dyDescent="0.25">
      <c r="A43" s="9"/>
      <c r="B43" s="3" t="s">
        <v>37</v>
      </c>
      <c r="C43" s="30">
        <f>C34+C40</f>
        <v>1535716.25</v>
      </c>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row>
    <row r="44" spans="1:43" ht="15.75" thickBot="1" x14ac:dyDescent="0.3">
      <c r="A44" s="9"/>
      <c r="B44" s="4" t="s">
        <v>31</v>
      </c>
      <c r="C44" s="32">
        <f>C43/$C$6</f>
        <v>0.61551753507014029</v>
      </c>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row>
    <row r="45" spans="1:43"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row>
    <row r="46" spans="1:43"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row>
    <row r="47" spans="1:43"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spans="1:43"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row>
    <row r="49" spans="1:43"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spans="1:43"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row>
    <row r="51" spans="1:43"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row>
    <row r="52" spans="1:43"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row>
    <row r="53" spans="1:43"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row>
    <row r="54" spans="1:43"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spans="1:43"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row>
    <row r="56" spans="1:43"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spans="1:43"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row>
    <row r="58" spans="1:43"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row>
    <row r="59" spans="1:43"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row>
    <row r="60" spans="1:43"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row>
    <row r="61" spans="1:43"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row>
    <row r="62" spans="1:43"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row>
    <row r="63" spans="1:43"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row>
    <row r="64" spans="1:43"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row>
    <row r="65" spans="1:43"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row>
    <row r="66" spans="1:43"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row>
    <row r="67" spans="1:43"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row>
    <row r="68" spans="1:43"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row>
    <row r="69" spans="1:43" x14ac:dyDescent="0.25">
      <c r="B69" s="9"/>
      <c r="C69" s="9"/>
    </row>
    <row r="70" spans="1:43" x14ac:dyDescent="0.25">
      <c r="B70" s="9"/>
      <c r="C70" s="9"/>
    </row>
  </sheetData>
  <sheetProtection sheet="1" objects="1" scenarios="1"/>
  <protectedRanges>
    <protectedRange sqref="C6:C13" name="Basisgegevens invulvelden"/>
    <protectedRange sqref="F14:K17" name="Bepaal workflowstappen A"/>
    <protectedRange sqref="F22:K23" name="Bepaal worflowstappen B"/>
  </protectedRanges>
  <mergeCells count="3">
    <mergeCell ref="B5:C5"/>
    <mergeCell ref="B24:C24"/>
    <mergeCell ref="E12:L12"/>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Jgrooten</cp:lastModifiedBy>
  <dcterms:created xsi:type="dcterms:W3CDTF">2011-06-22T12:29:08Z</dcterms:created>
  <dcterms:modified xsi:type="dcterms:W3CDTF">2013-03-12T15:44:09Z</dcterms:modified>
</cp:coreProperties>
</file>