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F3ADB399-3748-4C1F-B5AB-BE638B3A3DB6}" xr6:coauthVersionLast="46" xr6:coauthVersionMax="46" xr10:uidLastSave="{00000000-0000-0000-0000-000000000000}"/>
  <bookViews>
    <workbookView minimized="1" xWindow="540" yWindow="1116" windowWidth="14820" windowHeight="7176" xr2:uid="{8735E809-75B1-4425-A957-11A2FF4D1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6" i="1"/>
  <c r="V15" i="1"/>
  <c r="V14" i="1"/>
  <c r="V13" i="1"/>
  <c r="V12" i="1"/>
  <c r="V11" i="1"/>
  <c r="V10" i="1"/>
  <c r="V9" i="1"/>
  <c r="V8" i="1"/>
  <c r="V6" i="1"/>
  <c r="V5" i="1"/>
  <c r="V4" i="1"/>
  <c r="V3" i="1"/>
  <c r="V7" i="1"/>
  <c r="S17" i="1"/>
  <c r="Q17" i="1"/>
  <c r="P17" i="1"/>
  <c r="U17" i="1" s="1"/>
  <c r="O17" i="1"/>
  <c r="S15" i="1"/>
  <c r="Q15" i="1"/>
  <c r="P15" i="1"/>
  <c r="U15" i="1" s="1"/>
  <c r="O15" i="1"/>
  <c r="S14" i="1"/>
  <c r="Q14" i="1"/>
  <c r="P14" i="1"/>
  <c r="R14" i="1" s="1"/>
  <c r="O14" i="1"/>
  <c r="S13" i="1"/>
  <c r="Q13" i="1"/>
  <c r="P13" i="1"/>
  <c r="U13" i="1" s="1"/>
  <c r="O13" i="1"/>
  <c r="S12" i="1"/>
  <c r="Q12" i="1"/>
  <c r="P12" i="1"/>
  <c r="U12" i="1" s="1"/>
  <c r="O12" i="1"/>
  <c r="S11" i="1"/>
  <c r="Q11" i="1"/>
  <c r="P11" i="1"/>
  <c r="U11" i="1" s="1"/>
  <c r="O11" i="1"/>
  <c r="S10" i="1"/>
  <c r="Q10" i="1"/>
  <c r="P10" i="1"/>
  <c r="U10" i="1" s="1"/>
  <c r="O10" i="1"/>
  <c r="S9" i="1"/>
  <c r="Q9" i="1"/>
  <c r="P9" i="1"/>
  <c r="U9" i="1" s="1"/>
  <c r="O9" i="1"/>
  <c r="S8" i="1"/>
  <c r="Q8" i="1"/>
  <c r="P8" i="1"/>
  <c r="R8" i="1" s="1"/>
  <c r="O8" i="1"/>
  <c r="S7" i="1"/>
  <c r="Q7" i="1"/>
  <c r="P7" i="1"/>
  <c r="U7" i="1" s="1"/>
  <c r="O7" i="1"/>
  <c r="S6" i="1"/>
  <c r="Q6" i="1"/>
  <c r="P6" i="1"/>
  <c r="U6" i="1" s="1"/>
  <c r="O6" i="1"/>
  <c r="S5" i="1"/>
  <c r="Q5" i="1"/>
  <c r="P5" i="1"/>
  <c r="U5" i="1" s="1"/>
  <c r="O5" i="1"/>
  <c r="S4" i="1"/>
  <c r="Q4" i="1"/>
  <c r="P4" i="1"/>
  <c r="U4" i="1" s="1"/>
  <c r="O4" i="1"/>
  <c r="S3" i="1"/>
  <c r="Q3" i="1"/>
  <c r="P3" i="1"/>
  <c r="U3" i="1" s="1"/>
  <c r="O3" i="1"/>
  <c r="J16" i="1"/>
  <c r="S16" i="1" s="1"/>
  <c r="R17" i="1" l="1"/>
  <c r="R6" i="1"/>
  <c r="U14" i="1"/>
  <c r="R12" i="1"/>
  <c r="R10" i="1"/>
  <c r="U8" i="1"/>
  <c r="R3" i="1"/>
  <c r="R5" i="1"/>
  <c r="R7" i="1"/>
  <c r="R9" i="1"/>
  <c r="R11" i="1"/>
  <c r="R13" i="1"/>
  <c r="R15" i="1"/>
  <c r="R4" i="1"/>
  <c r="N1" i="1"/>
  <c r="E3" i="1" s="1"/>
  <c r="I2" i="1"/>
  <c r="L2" i="1"/>
  <c r="M2" i="1" l="1"/>
  <c r="K3" i="1"/>
  <c r="D3" i="1"/>
  <c r="H3" i="1" s="1"/>
  <c r="I3" i="1" s="1"/>
  <c r="L3" i="1" l="1"/>
  <c r="F4" i="1"/>
  <c r="H4" i="1" s="1"/>
  <c r="I4" i="1" s="1"/>
  <c r="M3" i="1" l="1"/>
  <c r="G4" i="1"/>
  <c r="K4" i="1" l="1"/>
  <c r="L4" i="1" s="1"/>
  <c r="F5" i="1"/>
  <c r="H5" i="1" s="1"/>
  <c r="M4" i="1" l="1"/>
  <c r="I5" i="1"/>
  <c r="G5" i="1"/>
  <c r="K5" i="1" l="1"/>
  <c r="E6" i="1" l="1"/>
  <c r="D6" i="1" s="1"/>
  <c r="H6" i="1" s="1"/>
  <c r="L5" i="1"/>
  <c r="I6" i="1" l="1"/>
  <c r="F7" i="1"/>
  <c r="K6" i="1"/>
  <c r="L6" i="1" s="1"/>
  <c r="M5" i="1"/>
  <c r="M6" i="1" l="1"/>
  <c r="H7" i="1"/>
  <c r="G7" i="1"/>
  <c r="K7" i="1" s="1"/>
  <c r="L7" i="1" l="1"/>
  <c r="I7" i="1"/>
  <c r="F8" i="1"/>
  <c r="M7" i="1" l="1"/>
  <c r="H8" i="1"/>
  <c r="G8" i="1"/>
  <c r="K8" i="1" s="1"/>
  <c r="E9" i="1" l="1"/>
  <c r="D9" i="1" s="1"/>
  <c r="H9" i="1" s="1"/>
  <c r="I8" i="1"/>
  <c r="L8" i="1"/>
  <c r="M8" i="1" l="1"/>
  <c r="I9" i="1"/>
  <c r="F10" i="1"/>
  <c r="G10" i="1" s="1"/>
  <c r="H10" i="1"/>
  <c r="K9" i="1"/>
  <c r="K10" i="1" s="1"/>
  <c r="L9" i="1" l="1"/>
  <c r="M9" i="1" s="1"/>
  <c r="I10" i="1"/>
  <c r="F11" i="1"/>
  <c r="L10" i="1"/>
  <c r="G11" i="1" l="1"/>
  <c r="K11" i="1" s="1"/>
  <c r="H11" i="1"/>
  <c r="M10" i="1"/>
  <c r="L11" i="1" l="1"/>
  <c r="I11" i="1"/>
  <c r="E12" i="1"/>
  <c r="D12" i="1" s="1"/>
  <c r="H12" i="1" s="1"/>
  <c r="M11" i="1" l="1"/>
  <c r="K12" i="1"/>
  <c r="F13" i="1"/>
  <c r="G13" i="1" s="1"/>
  <c r="K13" i="1" s="1"/>
  <c r="I12" i="1"/>
  <c r="L12" i="1"/>
  <c r="H13" i="1"/>
  <c r="M12" i="1" l="1"/>
  <c r="F14" i="1"/>
  <c r="G14" i="1" s="1"/>
  <c r="K14" i="1" s="1"/>
  <c r="H14" i="1"/>
  <c r="I13" i="1"/>
  <c r="L13" i="1"/>
  <c r="M13" i="1" l="1"/>
  <c r="I14" i="1"/>
  <c r="L14" i="1"/>
  <c r="E15" i="1"/>
  <c r="D15" i="1" s="1"/>
  <c r="H15" i="1" s="1"/>
  <c r="K15" i="1" l="1"/>
  <c r="F16" i="1"/>
  <c r="G16" i="1" s="1"/>
  <c r="I15" i="1"/>
  <c r="M14" i="1"/>
  <c r="H16" i="1" l="1"/>
  <c r="F17" i="1"/>
  <c r="G17" i="1" s="1"/>
  <c r="I16" i="1"/>
  <c r="H17" i="1"/>
  <c r="I17" i="1" s="1"/>
  <c r="L15" i="1"/>
  <c r="M15" i="1" s="1"/>
  <c r="K16" i="1"/>
  <c r="Q16" i="1" l="1"/>
  <c r="P16" i="1"/>
  <c r="R16" i="1" s="1"/>
  <c r="K17" i="1"/>
  <c r="L17" i="1" s="1"/>
  <c r="L16" i="1"/>
  <c r="M17" i="1"/>
  <c r="M16" i="1" l="1"/>
  <c r="O16" i="1"/>
  <c r="U16" i="1" l="1"/>
</calcChain>
</file>

<file path=xl/sharedStrings.xml><?xml version="1.0" encoding="utf-8"?>
<sst xmlns="http://schemas.openxmlformats.org/spreadsheetml/2006/main" count="35" uniqueCount="22">
  <si>
    <t>Apalancamiento</t>
  </si>
  <si>
    <t>Decision final</t>
  </si>
  <si>
    <t>PosAbierta</t>
  </si>
  <si>
    <t>%PosAbierta</t>
  </si>
  <si>
    <t>Efectivo</t>
  </si>
  <si>
    <t>Precio</t>
  </si>
  <si>
    <t>ValPosAbierta</t>
  </si>
  <si>
    <t>ValPort</t>
  </si>
  <si>
    <t>OPEN</t>
  </si>
  <si>
    <t>HOLD POSITION</t>
  </si>
  <si>
    <t>VolCompras</t>
  </si>
  <si>
    <t>ValCompras</t>
  </si>
  <si>
    <t>VolVentas</t>
  </si>
  <si>
    <t>ValVentas</t>
  </si>
  <si>
    <t>CLOSE</t>
  </si>
  <si>
    <t>Confirmar como opera el apalancamiento</t>
  </si>
  <si>
    <t>R activo</t>
  </si>
  <si>
    <t>R efectivo</t>
  </si>
  <si>
    <t>wA</t>
  </si>
  <si>
    <t>wE</t>
  </si>
  <si>
    <t>wT</t>
  </si>
  <si>
    <t>R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</si>
</sst>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2" applyNumberFormat="1" applyFont="1"/>
    <xf numFmtId="165" fontId="0" fillId="3" borderId="0" xfId="2" applyNumberFormat="1" applyFont="1" applyFill="1"/>
    <xf numFmtId="165" fontId="0" fillId="0" borderId="0" xfId="2" applyNumberFormat="1" applyFont="1" applyFill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165" fontId="0" fillId="0" borderId="1" xfId="2" applyNumberFormat="1" applyFont="1" applyBorder="1"/>
    <xf numFmtId="0" fontId="0" fillId="0" borderId="0" xfId="0" applyBorder="1"/>
    <xf numFmtId="9" fontId="0" fillId="0" borderId="0" xfId="1" applyFont="1" applyBorder="1"/>
    <xf numFmtId="2" fontId="0" fillId="0" borderId="0" xfId="0" applyNumberFormat="1" applyBorder="1"/>
    <xf numFmtId="165" fontId="0" fillId="0" borderId="0" xfId="2" applyNumberFormat="1" applyFont="1" applyBorder="1"/>
    <xf numFmtId="0" fontId="2" fillId="0" borderId="1" xfId="0" applyFont="1" applyBorder="1"/>
    <xf numFmtId="165" fontId="2" fillId="0" borderId="1" xfId="2" applyNumberFormat="1" applyFont="1" applyBorder="1"/>
    <xf numFmtId="2" fontId="2" fillId="0" borderId="0" xfId="0" applyNumberFormat="1" applyFont="1"/>
    <xf numFmtId="2" fontId="2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1" xfId="2" applyNumberFormat="1" applyFont="1" applyFill="1" applyBorder="1"/>
    <xf numFmtId="2" fontId="2" fillId="2" borderId="1" xfId="1" applyNumberFormat="1" applyFont="1" applyFill="1" applyBorder="1"/>
    <xf numFmtId="165" fontId="2" fillId="0" borderId="0" xfId="2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2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9" fontId="0" fillId="0" borderId="0" xfId="0" applyNumberFormat="1"/>
    <xf numFmtId="9" fontId="0" fillId="0" borderId="0" xfId="0" applyNumberFormat="1" applyFont="1" applyAlignment="1"/>
    <xf numFmtId="166" fontId="0" fillId="0" borderId="0" xfId="1" applyNumberFormat="1" applyFont="1"/>
    <xf numFmtId="166" fontId="0" fillId="0" borderId="0" xfId="0" applyNumberFormat="1"/>
    <xf numFmtId="166" fontId="0" fillId="0" borderId="1" xfId="1" applyNumberFormat="1" applyFont="1" applyBorder="1"/>
    <xf numFmtId="9" fontId="0" fillId="0" borderId="1" xfId="0" applyNumberFormat="1" applyBorder="1"/>
    <xf numFmtId="9" fontId="0" fillId="0" borderId="1" xfId="0" applyNumberFormat="1" applyFont="1" applyBorder="1" applyAlignment="1"/>
    <xf numFmtId="166" fontId="0" fillId="0" borderId="1" xfId="0" applyNumberFormat="1" applyBorder="1"/>
    <xf numFmtId="0" fontId="0" fillId="2" borderId="0" xfId="0" applyFill="1"/>
    <xf numFmtId="0" fontId="0" fillId="2" borderId="0" xfId="0" applyFill="1" applyAlignment="1">
      <alignment horizontal="left"/>
    </xf>
    <xf numFmtId="165" fontId="0" fillId="0" borderId="0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64F-942D-4DF3-9CFE-7C85B980273C}">
  <dimension ref="A1:V20"/>
  <sheetViews>
    <sheetView tabSelected="1" zoomScale="150" zoomScaleNormal="150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RowHeight="14.4" x14ac:dyDescent="0.3"/>
  <cols>
    <col min="1" max="1" width="2" bestFit="1" customWidth="1"/>
    <col min="2" max="2" width="14.44140625" bestFit="1" customWidth="1"/>
    <col min="3" max="3" width="11.77734375" bestFit="1" customWidth="1"/>
    <col min="4" max="5" width="11.33203125" bestFit="1" customWidth="1"/>
    <col min="6" max="6" width="9.77734375" bestFit="1" customWidth="1"/>
    <col min="7" max="7" width="9.6640625" bestFit="1" customWidth="1"/>
    <col min="8" max="8" width="10.33203125" bestFit="1" customWidth="1"/>
    <col min="9" max="9" width="13.109375" bestFit="1" customWidth="1"/>
    <col min="10" max="10" width="6.21875" bestFit="1" customWidth="1"/>
    <col min="11" max="11" width="9.44140625" bestFit="1" customWidth="1"/>
    <col min="12" max="12" width="9.33203125" customWidth="1"/>
    <col min="13" max="13" width="8.33203125" customWidth="1"/>
    <col min="14" max="14" width="4.5546875" bestFit="1" customWidth="1"/>
    <col min="15" max="15" width="7" bestFit="1" customWidth="1"/>
    <col min="16" max="16" width="5.44140625" customWidth="1"/>
    <col min="17" max="17" width="6.109375" bestFit="1" customWidth="1"/>
    <col min="18" max="18" width="5.44140625" customWidth="1"/>
    <col min="22" max="22" width="4.5546875" bestFit="1" customWidth="1"/>
  </cols>
  <sheetData>
    <row r="1" spans="1:22" x14ac:dyDescent="0.3">
      <c r="A1" s="7"/>
      <c r="B1" s="15" t="s">
        <v>1</v>
      </c>
      <c r="C1" s="15" t="s">
        <v>3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2</v>
      </c>
      <c r="I1" s="15" t="s">
        <v>6</v>
      </c>
      <c r="J1" s="15" t="s">
        <v>5</v>
      </c>
      <c r="K1" s="15" t="s">
        <v>4</v>
      </c>
      <c r="L1" s="15" t="s">
        <v>7</v>
      </c>
      <c r="M1" s="15" t="s">
        <v>0</v>
      </c>
      <c r="N1" s="23">
        <f>1/0.3</f>
        <v>3.3333333333333335</v>
      </c>
      <c r="O1" s="29" t="s">
        <v>21</v>
      </c>
      <c r="P1" s="28" t="s">
        <v>18</v>
      </c>
      <c r="Q1" s="28" t="s">
        <v>19</v>
      </c>
      <c r="R1" s="28" t="s">
        <v>20</v>
      </c>
      <c r="S1" s="25" t="s">
        <v>16</v>
      </c>
      <c r="T1" s="25" t="s">
        <v>17</v>
      </c>
      <c r="U1" s="25" t="s">
        <v>21</v>
      </c>
    </row>
    <row r="2" spans="1:22" x14ac:dyDescent="0.3">
      <c r="A2" s="25">
        <v>0</v>
      </c>
      <c r="B2" s="19"/>
      <c r="C2" s="2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f>H2*J2</f>
        <v>0</v>
      </c>
      <c r="J2" s="1">
        <v>100</v>
      </c>
      <c r="K2" s="27">
        <v>1000</v>
      </c>
      <c r="L2" s="4">
        <f t="shared" ref="L2:L17" si="0">H2*J2+K2</f>
        <v>1000</v>
      </c>
      <c r="M2" s="3">
        <f>I2/L2</f>
        <v>0</v>
      </c>
      <c r="N2" s="3"/>
      <c r="O2" s="2"/>
      <c r="P2" s="2"/>
      <c r="Q2" s="30"/>
      <c r="R2" s="31"/>
      <c r="S2" s="2"/>
      <c r="T2" s="30"/>
      <c r="U2" s="2"/>
    </row>
    <row r="3" spans="1:22" x14ac:dyDescent="0.3">
      <c r="A3" s="25">
        <v>1</v>
      </c>
      <c r="B3" s="19" t="s">
        <v>8</v>
      </c>
      <c r="C3" s="2">
        <v>1</v>
      </c>
      <c r="D3" s="3">
        <f>E3/J3</f>
        <v>9.0909090909090917</v>
      </c>
      <c r="E3" s="5">
        <f>MIN(1000,K2*$N$1)</f>
        <v>1000</v>
      </c>
      <c r="F3" s="3">
        <v>0</v>
      </c>
      <c r="G3" s="4">
        <v>0</v>
      </c>
      <c r="H3" s="3">
        <f>H2+D3-F3</f>
        <v>9.0909090909090917</v>
      </c>
      <c r="I3" s="4">
        <f t="shared" ref="I3:I17" si="1">H3*J3</f>
        <v>1000.0000000000001</v>
      </c>
      <c r="J3">
        <v>110</v>
      </c>
      <c r="K3" s="4">
        <f>K2+G3-E3</f>
        <v>0</v>
      </c>
      <c r="L3" s="4">
        <f t="shared" si="0"/>
        <v>1000.0000000000001</v>
      </c>
      <c r="M3" s="17">
        <f t="shared" ref="M3:M11" si="2">I3/L3</f>
        <v>1</v>
      </c>
      <c r="N3" s="3"/>
      <c r="O3" s="32">
        <f t="shared" ref="O3:O15" si="3">L3/L2-1</f>
        <v>0</v>
      </c>
      <c r="P3" s="2">
        <f t="shared" ref="P3:P15" si="4">I2/L2</f>
        <v>0</v>
      </c>
      <c r="Q3" s="30">
        <f t="shared" ref="Q3:Q15" si="5">K2/L2</f>
        <v>1</v>
      </c>
      <c r="R3" s="31">
        <f t="shared" ref="R3:R15" si="6">SUM(P3:Q3)</f>
        <v>1</v>
      </c>
      <c r="S3" s="32">
        <f t="shared" ref="S3:S15" si="7">J3/J2-1</f>
        <v>0.10000000000000009</v>
      </c>
      <c r="T3" s="33">
        <v>0</v>
      </c>
      <c r="U3" s="32">
        <f t="shared" ref="U3:U15" si="8">SUMPRODUCT(P3:Q3,S3:T3)</f>
        <v>0</v>
      </c>
      <c r="V3" s="3">
        <f t="shared" ref="V3:V6" si="9">O3/S3</f>
        <v>0</v>
      </c>
    </row>
    <row r="4" spans="1:22" x14ac:dyDescent="0.3">
      <c r="A4" s="25">
        <v>2</v>
      </c>
      <c r="B4" s="19" t="s">
        <v>9</v>
      </c>
      <c r="C4" s="2">
        <v>0.5</v>
      </c>
      <c r="D4" s="3">
        <v>0</v>
      </c>
      <c r="E4" s="4">
        <v>0</v>
      </c>
      <c r="F4" s="3">
        <f>C4*H3</f>
        <v>4.5454545454545459</v>
      </c>
      <c r="G4" s="4">
        <f>F4*J4</f>
        <v>431.81818181818187</v>
      </c>
      <c r="H4" s="3">
        <f t="shared" ref="H4:H11" si="10">H3+D4-F4</f>
        <v>4.5454545454545459</v>
      </c>
      <c r="I4" s="4">
        <f t="shared" si="1"/>
        <v>431.81818181818187</v>
      </c>
      <c r="J4">
        <v>95</v>
      </c>
      <c r="K4" s="4">
        <f t="shared" ref="K4:K11" si="11">K3+G4-E4</f>
        <v>431.81818181818187</v>
      </c>
      <c r="L4" s="4">
        <f t="shared" si="0"/>
        <v>863.63636363636374</v>
      </c>
      <c r="M4" s="3">
        <f t="shared" si="2"/>
        <v>0.5</v>
      </c>
      <c r="N4" s="3"/>
      <c r="O4" s="32">
        <f t="shared" si="3"/>
        <v>-0.13636363636363635</v>
      </c>
      <c r="P4" s="2">
        <f t="shared" si="4"/>
        <v>1</v>
      </c>
      <c r="Q4" s="30">
        <f t="shared" si="5"/>
        <v>0</v>
      </c>
      <c r="R4" s="31">
        <f t="shared" si="6"/>
        <v>1</v>
      </c>
      <c r="S4" s="32">
        <f t="shared" si="7"/>
        <v>-0.13636363636363635</v>
      </c>
      <c r="T4" s="33">
        <v>0</v>
      </c>
      <c r="U4" s="32">
        <f t="shared" si="8"/>
        <v>-0.13636363636363635</v>
      </c>
      <c r="V4" s="3">
        <f t="shared" si="9"/>
        <v>1</v>
      </c>
    </row>
    <row r="5" spans="1:22" x14ac:dyDescent="0.3">
      <c r="A5" s="15">
        <v>3</v>
      </c>
      <c r="B5" s="20" t="s">
        <v>14</v>
      </c>
      <c r="C5" s="8">
        <v>0</v>
      </c>
      <c r="D5" s="9">
        <v>0</v>
      </c>
      <c r="E5" s="10">
        <v>0</v>
      </c>
      <c r="F5" s="9">
        <f>H4</f>
        <v>4.5454545454545459</v>
      </c>
      <c r="G5" s="10">
        <f>F5*J5</f>
        <v>386.36363636363637</v>
      </c>
      <c r="H5" s="9">
        <f t="shared" si="10"/>
        <v>0</v>
      </c>
      <c r="I5" s="10">
        <f t="shared" si="1"/>
        <v>0</v>
      </c>
      <c r="J5" s="7">
        <v>85</v>
      </c>
      <c r="K5" s="16">
        <f t="shared" si="11"/>
        <v>818.18181818181824</v>
      </c>
      <c r="L5" s="10">
        <f t="shared" si="0"/>
        <v>818.18181818181824</v>
      </c>
      <c r="M5" s="9">
        <f t="shared" si="2"/>
        <v>0</v>
      </c>
      <c r="N5" s="9"/>
      <c r="O5" s="34">
        <f t="shared" si="3"/>
        <v>-5.2631578947368474E-2</v>
      </c>
      <c r="P5" s="8">
        <f t="shared" si="4"/>
        <v>0.5</v>
      </c>
      <c r="Q5" s="35">
        <f t="shared" si="5"/>
        <v>0.5</v>
      </c>
      <c r="R5" s="36">
        <f t="shared" si="6"/>
        <v>1</v>
      </c>
      <c r="S5" s="34">
        <f t="shared" si="7"/>
        <v>-0.10526315789473684</v>
      </c>
      <c r="T5" s="37">
        <v>0</v>
      </c>
      <c r="U5" s="34">
        <f t="shared" si="8"/>
        <v>-5.2631578947368418E-2</v>
      </c>
      <c r="V5" s="9">
        <f t="shared" si="9"/>
        <v>0.50000000000000056</v>
      </c>
    </row>
    <row r="6" spans="1:22" x14ac:dyDescent="0.3">
      <c r="A6" s="26">
        <v>4</v>
      </c>
      <c r="B6" s="21" t="s">
        <v>8</v>
      </c>
      <c r="C6" s="12">
        <v>1</v>
      </c>
      <c r="D6" s="13">
        <f>E6/J6</f>
        <v>10.526315789473685</v>
      </c>
      <c r="E6" s="5">
        <f>MIN(1000,K5*$N$1)</f>
        <v>1000</v>
      </c>
      <c r="F6" s="13">
        <v>0</v>
      </c>
      <c r="G6" s="14">
        <v>0</v>
      </c>
      <c r="H6" s="13">
        <f t="shared" si="10"/>
        <v>10.526315789473685</v>
      </c>
      <c r="I6" s="14">
        <f t="shared" si="1"/>
        <v>1000.0000000000001</v>
      </c>
      <c r="J6" s="11">
        <v>95</v>
      </c>
      <c r="K6" s="14">
        <f t="shared" si="11"/>
        <v>-181.81818181818176</v>
      </c>
      <c r="L6" s="14">
        <f t="shared" si="0"/>
        <v>818.18181818181836</v>
      </c>
      <c r="M6" s="18">
        <f t="shared" si="2"/>
        <v>1.2222222222222221</v>
      </c>
      <c r="N6" s="3"/>
      <c r="O6" s="32">
        <f t="shared" si="3"/>
        <v>0</v>
      </c>
      <c r="P6" s="2">
        <f t="shared" si="4"/>
        <v>0</v>
      </c>
      <c r="Q6" s="30">
        <f t="shared" si="5"/>
        <v>1</v>
      </c>
      <c r="R6" s="31">
        <f t="shared" si="6"/>
        <v>1</v>
      </c>
      <c r="S6" s="32">
        <f t="shared" si="7"/>
        <v>0.11764705882352944</v>
      </c>
      <c r="T6" s="33">
        <v>0</v>
      </c>
      <c r="U6" s="32">
        <f t="shared" si="8"/>
        <v>0</v>
      </c>
      <c r="V6" s="3">
        <f t="shared" si="9"/>
        <v>0</v>
      </c>
    </row>
    <row r="7" spans="1:22" x14ac:dyDescent="0.3">
      <c r="A7" s="26">
        <v>5</v>
      </c>
      <c r="B7" s="21" t="s">
        <v>9</v>
      </c>
      <c r="C7" s="12">
        <v>0.5</v>
      </c>
      <c r="D7" s="13">
        <v>0</v>
      </c>
      <c r="E7" s="14">
        <v>0</v>
      </c>
      <c r="F7" s="13">
        <f>C7*H6</f>
        <v>5.2631578947368425</v>
      </c>
      <c r="G7" s="40">
        <f>F7*J7</f>
        <v>578.94736842105272</v>
      </c>
      <c r="H7" s="13">
        <f t="shared" si="10"/>
        <v>5.2631578947368425</v>
      </c>
      <c r="I7" s="14">
        <f t="shared" si="1"/>
        <v>578.94736842105272</v>
      </c>
      <c r="J7" s="11">
        <v>110</v>
      </c>
      <c r="K7" s="14">
        <f t="shared" si="11"/>
        <v>397.12918660287096</v>
      </c>
      <c r="L7" s="14">
        <f t="shared" si="0"/>
        <v>976.07655502392367</v>
      </c>
      <c r="M7" s="13">
        <f t="shared" si="2"/>
        <v>0.59313725490196068</v>
      </c>
      <c r="N7" s="3"/>
      <c r="O7" s="32">
        <f t="shared" si="3"/>
        <v>0.19298245614035081</v>
      </c>
      <c r="P7" s="2">
        <f t="shared" si="4"/>
        <v>1.2222222222222221</v>
      </c>
      <c r="Q7" s="30">
        <f t="shared" si="5"/>
        <v>-0.2222222222222221</v>
      </c>
      <c r="R7" s="31">
        <f t="shared" si="6"/>
        <v>1</v>
      </c>
      <c r="S7" s="32">
        <f t="shared" si="7"/>
        <v>0.15789473684210531</v>
      </c>
      <c r="T7" s="33">
        <v>0</v>
      </c>
      <c r="U7" s="32">
        <f t="shared" si="8"/>
        <v>0.19298245614035092</v>
      </c>
      <c r="V7" s="3">
        <f>O7/S7</f>
        <v>1.2222222222222214</v>
      </c>
    </row>
    <row r="8" spans="1:22" x14ac:dyDescent="0.3">
      <c r="A8" s="15">
        <v>6</v>
      </c>
      <c r="B8" s="20" t="s">
        <v>14</v>
      </c>
      <c r="C8" s="8">
        <v>0</v>
      </c>
      <c r="D8" s="9">
        <v>0</v>
      </c>
      <c r="E8" s="10">
        <v>0</v>
      </c>
      <c r="F8" s="9">
        <f>H7</f>
        <v>5.2631578947368425</v>
      </c>
      <c r="G8" s="10">
        <f>F8*J8</f>
        <v>657.89473684210532</v>
      </c>
      <c r="H8" s="9">
        <f t="shared" si="10"/>
        <v>0</v>
      </c>
      <c r="I8" s="10">
        <f t="shared" si="1"/>
        <v>0</v>
      </c>
      <c r="J8" s="7">
        <v>125</v>
      </c>
      <c r="K8" s="22">
        <f t="shared" si="11"/>
        <v>1055.0239234449764</v>
      </c>
      <c r="L8" s="10">
        <f t="shared" si="0"/>
        <v>1055.0239234449764</v>
      </c>
      <c r="M8" s="9">
        <f t="shared" si="2"/>
        <v>0</v>
      </c>
      <c r="N8" s="9"/>
      <c r="O8" s="34">
        <f t="shared" si="3"/>
        <v>8.0882352941176627E-2</v>
      </c>
      <c r="P8" s="8">
        <f t="shared" si="4"/>
        <v>0.59313725490196068</v>
      </c>
      <c r="Q8" s="35">
        <f t="shared" si="5"/>
        <v>0.40686274509803927</v>
      </c>
      <c r="R8" s="36">
        <f t="shared" si="6"/>
        <v>1</v>
      </c>
      <c r="S8" s="34">
        <f t="shared" si="7"/>
        <v>0.13636363636363646</v>
      </c>
      <c r="T8" s="37">
        <v>0</v>
      </c>
      <c r="U8" s="34">
        <f t="shared" si="8"/>
        <v>8.0882352941176516E-2</v>
      </c>
      <c r="V8" s="9">
        <f t="shared" ref="V8:V17" si="12">O8/S8</f>
        <v>0.59313725490196145</v>
      </c>
    </row>
    <row r="9" spans="1:22" x14ac:dyDescent="0.3">
      <c r="A9" s="25">
        <v>7</v>
      </c>
      <c r="B9" s="19" t="s">
        <v>8</v>
      </c>
      <c r="C9" s="2">
        <v>1</v>
      </c>
      <c r="D9" s="3">
        <f>E9/J9</f>
        <v>9.0909090909090917</v>
      </c>
      <c r="E9" s="5">
        <f>MIN(1000,K8*$N$1)</f>
        <v>1000</v>
      </c>
      <c r="F9" s="3">
        <v>0</v>
      </c>
      <c r="G9" s="4">
        <v>0</v>
      </c>
      <c r="H9" s="3">
        <f t="shared" si="10"/>
        <v>9.0909090909090917</v>
      </c>
      <c r="I9" s="4">
        <f t="shared" si="1"/>
        <v>1000.0000000000001</v>
      </c>
      <c r="J9">
        <v>110</v>
      </c>
      <c r="K9" s="6">
        <f t="shared" si="11"/>
        <v>55.02392344497639</v>
      </c>
      <c r="L9" s="4">
        <f t="shared" si="0"/>
        <v>1055.0239234449764</v>
      </c>
      <c r="M9" s="17">
        <f t="shared" si="2"/>
        <v>0.947845804988662</v>
      </c>
      <c r="N9" s="3"/>
      <c r="O9" s="32">
        <f t="shared" si="3"/>
        <v>0</v>
      </c>
      <c r="P9" s="2">
        <f t="shared" si="4"/>
        <v>0</v>
      </c>
      <c r="Q9" s="30">
        <f t="shared" si="5"/>
        <v>1</v>
      </c>
      <c r="R9" s="31">
        <f t="shared" si="6"/>
        <v>1</v>
      </c>
      <c r="S9" s="32">
        <f t="shared" si="7"/>
        <v>-0.12</v>
      </c>
      <c r="T9" s="33">
        <v>0</v>
      </c>
      <c r="U9" s="32">
        <f t="shared" si="8"/>
        <v>0</v>
      </c>
      <c r="V9" s="3">
        <f t="shared" si="12"/>
        <v>0</v>
      </c>
    </row>
    <row r="10" spans="1:22" x14ac:dyDescent="0.3">
      <c r="A10" s="25">
        <v>8</v>
      </c>
      <c r="B10" s="19" t="s">
        <v>9</v>
      </c>
      <c r="C10" s="2">
        <v>0.5</v>
      </c>
      <c r="D10" s="3">
        <v>0</v>
      </c>
      <c r="E10" s="4">
        <v>0</v>
      </c>
      <c r="F10" s="3">
        <f>C10*H9</f>
        <v>4.5454545454545459</v>
      </c>
      <c r="G10" s="4">
        <f>F10*J10</f>
        <v>454.54545454545456</v>
      </c>
      <c r="H10" s="3">
        <f t="shared" si="10"/>
        <v>4.5454545454545459</v>
      </c>
      <c r="I10" s="4">
        <f t="shared" si="1"/>
        <v>454.54545454545456</v>
      </c>
      <c r="J10">
        <v>100</v>
      </c>
      <c r="K10" s="4">
        <f t="shared" si="11"/>
        <v>509.56937799043095</v>
      </c>
      <c r="L10" s="4">
        <f t="shared" si="0"/>
        <v>964.11483253588551</v>
      </c>
      <c r="M10" s="3">
        <f t="shared" si="2"/>
        <v>0.47146401985111647</v>
      </c>
      <c r="N10" s="3"/>
      <c r="O10" s="32">
        <f t="shared" si="3"/>
        <v>-8.6167800453514687E-2</v>
      </c>
      <c r="P10" s="2">
        <f t="shared" si="4"/>
        <v>0.947845804988662</v>
      </c>
      <c r="Q10" s="30">
        <f t="shared" si="5"/>
        <v>5.2154195011338153E-2</v>
      </c>
      <c r="R10" s="31">
        <f t="shared" si="6"/>
        <v>1.0000000000000002</v>
      </c>
      <c r="S10" s="32">
        <f t="shared" si="7"/>
        <v>-9.0909090909090939E-2</v>
      </c>
      <c r="T10" s="33">
        <v>0</v>
      </c>
      <c r="U10" s="32">
        <f t="shared" si="8"/>
        <v>-8.6167800453514756E-2</v>
      </c>
      <c r="V10" s="3">
        <f t="shared" si="12"/>
        <v>0.94784580498866122</v>
      </c>
    </row>
    <row r="11" spans="1:22" x14ac:dyDescent="0.3">
      <c r="A11" s="15">
        <v>9</v>
      </c>
      <c r="B11" s="20" t="s">
        <v>14</v>
      </c>
      <c r="C11" s="8">
        <v>0</v>
      </c>
      <c r="D11" s="9">
        <v>0</v>
      </c>
      <c r="E11" s="10">
        <v>0</v>
      </c>
      <c r="F11" s="9">
        <f>H10</f>
        <v>4.5454545454545459</v>
      </c>
      <c r="G11" s="10">
        <f>F11*J11</f>
        <v>409.09090909090912</v>
      </c>
      <c r="H11" s="9">
        <f t="shared" si="10"/>
        <v>0</v>
      </c>
      <c r="I11" s="10">
        <f t="shared" si="1"/>
        <v>0</v>
      </c>
      <c r="J11" s="7">
        <v>90</v>
      </c>
      <c r="K11" s="16">
        <f t="shared" si="11"/>
        <v>918.66028708134013</v>
      </c>
      <c r="L11" s="10">
        <f t="shared" si="0"/>
        <v>918.66028708134013</v>
      </c>
      <c r="M11" s="9">
        <f t="shared" si="2"/>
        <v>0</v>
      </c>
      <c r="N11" s="9"/>
      <c r="O11" s="34">
        <f t="shared" si="3"/>
        <v>-4.7146401985111552E-2</v>
      </c>
      <c r="P11" s="8">
        <f t="shared" si="4"/>
        <v>0.47146401985111647</v>
      </c>
      <c r="Q11" s="35">
        <f t="shared" si="5"/>
        <v>0.52853598014888348</v>
      </c>
      <c r="R11" s="36">
        <f t="shared" si="6"/>
        <v>1</v>
      </c>
      <c r="S11" s="34">
        <f t="shared" si="7"/>
        <v>-9.9999999999999978E-2</v>
      </c>
      <c r="T11" s="37">
        <v>0</v>
      </c>
      <c r="U11" s="34">
        <f t="shared" si="8"/>
        <v>-4.7146401985111636E-2</v>
      </c>
      <c r="V11" s="9">
        <f t="shared" si="12"/>
        <v>0.47146401985111563</v>
      </c>
    </row>
    <row r="12" spans="1:22" x14ac:dyDescent="0.3">
      <c r="A12" s="25">
        <v>7</v>
      </c>
      <c r="B12" s="19" t="s">
        <v>8</v>
      </c>
      <c r="C12" s="2">
        <v>1</v>
      </c>
      <c r="D12" s="3">
        <f>E12/J12</f>
        <v>9.0909090909090917</v>
      </c>
      <c r="E12" s="5">
        <f>MIN(1000,K11*$N$1)</f>
        <v>1000</v>
      </c>
      <c r="F12" s="3">
        <v>0</v>
      </c>
      <c r="G12" s="4">
        <v>0</v>
      </c>
      <c r="H12" s="3">
        <f t="shared" ref="H12:H17" si="13">H11+D12-F12</f>
        <v>9.0909090909090917</v>
      </c>
      <c r="I12" s="4">
        <f t="shared" si="1"/>
        <v>1000.0000000000001</v>
      </c>
      <c r="J12">
        <v>110</v>
      </c>
      <c r="K12" s="6">
        <f t="shared" ref="K12:K17" si="14">K11+G12-E12</f>
        <v>-81.33971291865987</v>
      </c>
      <c r="L12" s="4">
        <f t="shared" si="0"/>
        <v>918.66028708134024</v>
      </c>
      <c r="M12" s="17">
        <f t="shared" ref="M12:M17" si="15">I12/L12</f>
        <v>1.0885416666666661</v>
      </c>
      <c r="N12" s="3"/>
      <c r="O12" s="32">
        <f t="shared" si="3"/>
        <v>0</v>
      </c>
      <c r="P12" s="2">
        <f t="shared" si="4"/>
        <v>0</v>
      </c>
      <c r="Q12" s="30">
        <f t="shared" si="5"/>
        <v>1</v>
      </c>
      <c r="R12" s="31">
        <f t="shared" si="6"/>
        <v>1</v>
      </c>
      <c r="S12" s="32">
        <f t="shared" si="7"/>
        <v>0.22222222222222232</v>
      </c>
      <c r="T12" s="33">
        <v>0</v>
      </c>
      <c r="U12" s="32">
        <f t="shared" si="8"/>
        <v>0</v>
      </c>
      <c r="V12" s="3">
        <f t="shared" si="12"/>
        <v>0</v>
      </c>
    </row>
    <row r="13" spans="1:22" x14ac:dyDescent="0.3">
      <c r="A13" s="25">
        <v>8</v>
      </c>
      <c r="B13" s="19" t="s">
        <v>9</v>
      </c>
      <c r="C13" s="2">
        <v>0.5</v>
      </c>
      <c r="D13" s="3">
        <v>0</v>
      </c>
      <c r="E13" s="4">
        <v>0</v>
      </c>
      <c r="F13" s="3">
        <f>C13*H12</f>
        <v>4.5454545454545459</v>
      </c>
      <c r="G13" s="4">
        <f>F13*J13</f>
        <v>272.72727272727275</v>
      </c>
      <c r="H13" s="3">
        <f t="shared" si="13"/>
        <v>4.5454545454545459</v>
      </c>
      <c r="I13" s="4">
        <f t="shared" si="1"/>
        <v>272.72727272727275</v>
      </c>
      <c r="J13">
        <v>60</v>
      </c>
      <c r="K13" s="4">
        <f t="shared" si="14"/>
        <v>191.38755980861288</v>
      </c>
      <c r="L13" s="4">
        <f t="shared" si="0"/>
        <v>464.11483253588563</v>
      </c>
      <c r="M13" s="3">
        <f t="shared" si="15"/>
        <v>0.58762886597938091</v>
      </c>
      <c r="N13" s="3"/>
      <c r="O13" s="32">
        <f t="shared" si="3"/>
        <v>-0.49479166666666641</v>
      </c>
      <c r="P13" s="2">
        <f t="shared" si="4"/>
        <v>1.0885416666666661</v>
      </c>
      <c r="Q13" s="30">
        <f t="shared" si="5"/>
        <v>-8.8541666666666158E-2</v>
      </c>
      <c r="R13" s="31">
        <f t="shared" si="6"/>
        <v>0.99999999999999989</v>
      </c>
      <c r="S13" s="32">
        <f t="shared" si="7"/>
        <v>-0.45454545454545459</v>
      </c>
      <c r="T13" s="33">
        <v>0</v>
      </c>
      <c r="U13" s="32">
        <f t="shared" si="8"/>
        <v>-0.49479166666666646</v>
      </c>
      <c r="V13" s="3">
        <f t="shared" si="12"/>
        <v>1.0885416666666661</v>
      </c>
    </row>
    <row r="14" spans="1:22" x14ac:dyDescent="0.3">
      <c r="A14" s="25">
        <v>9</v>
      </c>
      <c r="B14" s="19" t="s">
        <v>14</v>
      </c>
      <c r="C14" s="2">
        <v>0</v>
      </c>
      <c r="D14" s="3">
        <v>0</v>
      </c>
      <c r="E14" s="4">
        <v>0</v>
      </c>
      <c r="F14" s="3">
        <f>H13</f>
        <v>4.5454545454545459</v>
      </c>
      <c r="G14" s="4">
        <f>F14*J14</f>
        <v>90.909090909090921</v>
      </c>
      <c r="H14" s="3">
        <f t="shared" si="13"/>
        <v>0</v>
      </c>
      <c r="I14" s="4">
        <f t="shared" si="1"/>
        <v>0</v>
      </c>
      <c r="J14">
        <v>20</v>
      </c>
      <c r="K14" s="24">
        <f t="shared" si="14"/>
        <v>282.29665071770381</v>
      </c>
      <c r="L14" s="4">
        <f t="shared" si="0"/>
        <v>282.29665071770381</v>
      </c>
      <c r="M14" s="3">
        <f t="shared" si="15"/>
        <v>0</v>
      </c>
      <c r="N14" s="3"/>
      <c r="O14" s="32">
        <f t="shared" si="3"/>
        <v>-0.39175257731958724</v>
      </c>
      <c r="P14" s="2">
        <f t="shared" si="4"/>
        <v>0.58762886597938091</v>
      </c>
      <c r="Q14" s="30">
        <f t="shared" si="5"/>
        <v>0.41237113402061909</v>
      </c>
      <c r="R14" s="31">
        <f t="shared" si="6"/>
        <v>1</v>
      </c>
      <c r="S14" s="32">
        <f t="shared" si="7"/>
        <v>-0.66666666666666674</v>
      </c>
      <c r="T14" s="33">
        <v>0</v>
      </c>
      <c r="U14" s="32">
        <f t="shared" si="8"/>
        <v>-0.39175257731958729</v>
      </c>
      <c r="V14" s="3">
        <f t="shared" si="12"/>
        <v>0.5876288659793808</v>
      </c>
    </row>
    <row r="15" spans="1:22" x14ac:dyDescent="0.3">
      <c r="A15" s="25">
        <v>7</v>
      </c>
      <c r="B15" s="19" t="s">
        <v>8</v>
      </c>
      <c r="C15" s="2">
        <v>1</v>
      </c>
      <c r="D15" s="3">
        <f>E15/J15</f>
        <v>8.5544439611425407</v>
      </c>
      <c r="E15" s="5">
        <f>MIN(1000,K14*$N$1)</f>
        <v>940.98883572567945</v>
      </c>
      <c r="F15" s="3">
        <v>0</v>
      </c>
      <c r="G15" s="4">
        <v>0</v>
      </c>
      <c r="H15" s="3">
        <f t="shared" si="13"/>
        <v>8.5544439611425407</v>
      </c>
      <c r="I15" s="4">
        <f t="shared" si="1"/>
        <v>940.98883572567945</v>
      </c>
      <c r="J15">
        <v>110</v>
      </c>
      <c r="K15" s="6">
        <f t="shared" si="14"/>
        <v>-658.6921850079757</v>
      </c>
      <c r="L15" s="4">
        <f t="shared" si="0"/>
        <v>282.29665071770376</v>
      </c>
      <c r="M15" s="17">
        <f t="shared" si="15"/>
        <v>3.3333333333333344</v>
      </c>
      <c r="N15" s="3"/>
      <c r="O15" s="32">
        <f t="shared" si="3"/>
        <v>0</v>
      </c>
      <c r="P15" s="2">
        <f t="shared" si="4"/>
        <v>0</v>
      </c>
      <c r="Q15" s="30">
        <f t="shared" si="5"/>
        <v>1</v>
      </c>
      <c r="R15" s="31">
        <f t="shared" si="6"/>
        <v>1</v>
      </c>
      <c r="S15" s="32">
        <f t="shared" si="7"/>
        <v>4.5</v>
      </c>
      <c r="T15" s="33">
        <v>0</v>
      </c>
      <c r="U15" s="32">
        <f t="shared" si="8"/>
        <v>0</v>
      </c>
      <c r="V15" s="3">
        <f t="shared" si="12"/>
        <v>0</v>
      </c>
    </row>
    <row r="16" spans="1:22" x14ac:dyDescent="0.3">
      <c r="A16" s="25">
        <v>8</v>
      </c>
      <c r="B16" s="19" t="s">
        <v>9</v>
      </c>
      <c r="C16" s="2">
        <v>0.5</v>
      </c>
      <c r="D16" s="3">
        <v>0</v>
      </c>
      <c r="E16" s="4">
        <v>0</v>
      </c>
      <c r="F16" s="3">
        <f>C16*H15</f>
        <v>4.2772219805712703</v>
      </c>
      <c r="G16" s="6">
        <f>F16*J16</f>
        <v>564.59330143540774</v>
      </c>
      <c r="H16" s="3">
        <f t="shared" si="13"/>
        <v>4.2772219805712703</v>
      </c>
      <c r="I16" s="4">
        <f t="shared" si="1"/>
        <v>564.59330143540774</v>
      </c>
      <c r="J16">
        <f>(1+0.2)*J15</f>
        <v>132</v>
      </c>
      <c r="K16" s="4">
        <f t="shared" si="14"/>
        <v>-94.098883572567956</v>
      </c>
      <c r="L16" s="4">
        <f t="shared" si="0"/>
        <v>470.49441786283978</v>
      </c>
      <c r="M16" s="3">
        <f t="shared" si="15"/>
        <v>1.2</v>
      </c>
      <c r="N16" s="3"/>
      <c r="O16" s="32">
        <f>L16/L15-1</f>
        <v>0.66666666666666741</v>
      </c>
      <c r="P16" s="2">
        <f>I15/L15</f>
        <v>3.3333333333333344</v>
      </c>
      <c r="Q16" s="30">
        <f>K15/L15</f>
        <v>-2.3333333333333344</v>
      </c>
      <c r="R16" s="31">
        <f>SUM(P16:Q16)</f>
        <v>1</v>
      </c>
      <c r="S16" s="32">
        <f>J16/J15-1</f>
        <v>0.19999999999999996</v>
      </c>
      <c r="T16" s="33">
        <v>0</v>
      </c>
      <c r="U16" s="32">
        <f>SUMPRODUCT(P16:Q16,S16:T16)</f>
        <v>0.66666666666666674</v>
      </c>
      <c r="V16" s="3">
        <f t="shared" si="12"/>
        <v>3.3333333333333379</v>
      </c>
    </row>
    <row r="17" spans="1:22" x14ac:dyDescent="0.3">
      <c r="A17" s="25">
        <v>9</v>
      </c>
      <c r="B17" s="19" t="s">
        <v>14</v>
      </c>
      <c r="C17" s="2">
        <v>0</v>
      </c>
      <c r="D17" s="3">
        <v>0</v>
      </c>
      <c r="E17" s="4">
        <v>0</v>
      </c>
      <c r="F17" s="3">
        <f>H16</f>
        <v>4.2772219805712703</v>
      </c>
      <c r="G17" s="4">
        <f>F17*J17</f>
        <v>1881.9776714513589</v>
      </c>
      <c r="H17" s="3">
        <f t="shared" si="13"/>
        <v>0</v>
      </c>
      <c r="I17" s="4">
        <f t="shared" si="1"/>
        <v>0</v>
      </c>
      <c r="J17">
        <v>440</v>
      </c>
      <c r="K17" s="4">
        <f t="shared" si="14"/>
        <v>1787.8787878787909</v>
      </c>
      <c r="L17" s="4">
        <f t="shared" si="0"/>
        <v>1787.8787878787909</v>
      </c>
      <c r="M17" s="3">
        <f t="shared" si="15"/>
        <v>0</v>
      </c>
      <c r="N17" s="3"/>
      <c r="O17" s="32">
        <f>L17/L16-1</f>
        <v>2.7999999999999994</v>
      </c>
      <c r="P17" s="2">
        <f>I16/L16</f>
        <v>1.2</v>
      </c>
      <c r="Q17" s="30">
        <f>K16/L16</f>
        <v>-0.2</v>
      </c>
      <c r="R17" s="31">
        <f>SUM(P17:Q17)</f>
        <v>1</v>
      </c>
      <c r="S17" s="32">
        <f>J17/J16-1</f>
        <v>2.3333333333333335</v>
      </c>
      <c r="T17" s="33">
        <v>0</v>
      </c>
      <c r="U17" s="32">
        <f>SUMPRODUCT(P17:Q17,S17:T17)</f>
        <v>2.8000000000000003</v>
      </c>
      <c r="V17" s="3">
        <f t="shared" si="12"/>
        <v>1.1999999999999997</v>
      </c>
    </row>
    <row r="18" spans="1:22" x14ac:dyDescent="0.3">
      <c r="B18" s="38"/>
      <c r="C18" s="38"/>
      <c r="D18" s="38"/>
    </row>
    <row r="19" spans="1:22" x14ac:dyDescent="0.3">
      <c r="B19" s="39" t="s">
        <v>15</v>
      </c>
      <c r="C19" s="38"/>
      <c r="D19" s="38"/>
    </row>
    <row r="20" spans="1:22" x14ac:dyDescent="0.3">
      <c r="B20" s="38"/>
      <c r="C20" s="38"/>
      <c r="D2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dcterms:created xsi:type="dcterms:W3CDTF">2021-05-16T20:12:13Z</dcterms:created>
  <dcterms:modified xsi:type="dcterms:W3CDTF">2021-06-04T00:20:39Z</dcterms:modified>
</cp:coreProperties>
</file>