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rainTycoon\"/>
    </mc:Choice>
  </mc:AlternateContent>
  <xr:revisionPtr revIDLastSave="0" documentId="13_ncr:1_{FA2A0F29-37AC-486C-96C1-6B7B8DF32338}" xr6:coauthVersionLast="45" xr6:coauthVersionMax="45" xr10:uidLastSave="{00000000-0000-0000-0000-000000000000}"/>
  <bookViews>
    <workbookView xWindow="48300" yWindow="2895" windowWidth="10800" windowHeight="5925" xr2:uid="{0181F2EF-7F27-4127-B0B7-BDBD1A218665}"/>
  </bookViews>
  <sheets>
    <sheet name="Map1" sheetId="1" r:id="rId1"/>
    <sheet name="Ma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G10" i="2"/>
  <c r="F10" i="2"/>
  <c r="H10" i="2" s="1"/>
  <c r="E10" i="2"/>
  <c r="D10" i="2"/>
  <c r="C10" i="2"/>
  <c r="G9" i="2"/>
  <c r="D9" i="2"/>
  <c r="C9" i="2"/>
  <c r="E9" i="2" s="1"/>
  <c r="E11" i="2" s="1"/>
  <c r="B19" i="2" s="1"/>
  <c r="B21" i="2" s="1"/>
  <c r="G8" i="2"/>
  <c r="F8" i="2"/>
  <c r="H8" i="2" s="1"/>
  <c r="H11" i="2" s="1"/>
  <c r="B20" i="2" s="1"/>
  <c r="E8" i="2"/>
  <c r="D8" i="2"/>
  <c r="C8" i="2"/>
  <c r="D4" i="2"/>
  <c r="D3" i="2"/>
  <c r="D2" i="2"/>
  <c r="F9" i="2" s="1"/>
  <c r="H9" i="2" s="1"/>
  <c r="I15" i="1" a="1"/>
  <c r="I17" i="1" a="1"/>
  <c r="I19" i="1" a="1"/>
  <c r="I21" i="1" a="1"/>
  <c r="I23" i="1" a="1"/>
  <c r="I16" i="1" a="1"/>
  <c r="I18" i="1" a="1"/>
  <c r="I20" i="1" a="1"/>
  <c r="I22" i="1" a="1"/>
  <c r="I14" i="1" a="1"/>
  <c r="H19" i="1" a="1"/>
  <c r="H18" i="1" a="1"/>
  <c r="H20" i="1" a="1"/>
  <c r="H16" i="1" a="1"/>
  <c r="H22" i="1" a="1"/>
  <c r="H23" i="1" a="1"/>
  <c r="H14" i="1" a="1"/>
  <c r="F15" i="1" a="1"/>
  <c r="F17" i="1" a="1"/>
  <c r="F19" i="1" a="1"/>
  <c r="F21" i="1" a="1"/>
  <c r="F23" i="1" a="1"/>
  <c r="F18" i="1" a="1"/>
  <c r="F16" i="1" a="1"/>
  <c r="F20" i="1" a="1"/>
  <c r="F22" i="1" a="1"/>
  <c r="F14" i="1" a="1"/>
  <c r="E15" i="1" a="1"/>
  <c r="E17" i="1" a="1"/>
  <c r="E19" i="1" a="1"/>
  <c r="E21" i="1" a="1"/>
  <c r="E23" i="1" a="1"/>
  <c r="E18" i="1" a="1"/>
  <c r="E16" i="1" a="1"/>
  <c r="E20" i="1" a="1"/>
  <c r="E22" i="1" a="1"/>
  <c r="E14" i="1" a="1"/>
  <c r="I22" i="1" l="1"/>
  <c r="I20" i="1"/>
  <c r="I18" i="1"/>
  <c r="I16" i="1"/>
  <c r="I23" i="1"/>
  <c r="I21" i="1"/>
  <c r="I19" i="1"/>
  <c r="I17" i="1"/>
  <c r="I15" i="1"/>
  <c r="I14" i="1"/>
  <c r="H23" i="1"/>
  <c r="H22" i="1"/>
  <c r="H16" i="1"/>
  <c r="H20" i="1"/>
  <c r="H18" i="1"/>
  <c r="H19" i="1"/>
  <c r="H14" i="1"/>
  <c r="F22" i="1"/>
  <c r="F20" i="1"/>
  <c r="F16" i="1"/>
  <c r="F18" i="1"/>
  <c r="F23" i="1"/>
  <c r="F21" i="1"/>
  <c r="F19" i="1"/>
  <c r="F17" i="1"/>
  <c r="F15" i="1"/>
  <c r="F14" i="1"/>
  <c r="E22" i="1"/>
  <c r="E20" i="1"/>
  <c r="E16" i="1"/>
  <c r="E18" i="1"/>
  <c r="E23" i="1"/>
  <c r="E21" i="1"/>
  <c r="E19" i="1"/>
  <c r="E17" i="1"/>
  <c r="E15" i="1"/>
  <c r="E14" i="1"/>
  <c r="B22" i="2"/>
  <c r="G4" i="2"/>
  <c r="G3" i="2"/>
  <c r="G2" i="2"/>
  <c r="B23" i="2"/>
  <c r="B25" i="2" s="1"/>
  <c r="B27" i="2" s="1"/>
  <c r="D4" i="1"/>
  <c r="D3" i="1"/>
  <c r="D2" i="1"/>
  <c r="H21" i="1" a="1"/>
  <c r="H17" i="1" a="1"/>
  <c r="H15" i="1" a="1"/>
  <c r="H15" i="1" l="1"/>
  <c r="H17" i="1"/>
  <c r="H21" i="1"/>
  <c r="G15" i="1"/>
  <c r="G22" i="1"/>
  <c r="G21" i="1"/>
  <c r="G20" i="1"/>
  <c r="G18" i="1"/>
  <c r="G17" i="1"/>
  <c r="G19" i="1"/>
  <c r="G16" i="1"/>
  <c r="G14" i="1"/>
  <c r="B24" i="2"/>
  <c r="B26" i="2" s="1"/>
  <c r="B28" i="2" s="1"/>
  <c r="H4" i="2"/>
  <c r="I4" i="2" s="1"/>
  <c r="H3" i="2"/>
  <c r="I3" i="2" s="1"/>
  <c r="H2" i="2"/>
  <c r="I2" i="2" s="1"/>
  <c r="G23" i="1"/>
  <c r="J16" i="1" l="1"/>
  <c r="J18" i="1"/>
  <c r="G24" i="1"/>
  <c r="B32" i="1" s="1"/>
  <c r="B34" i="1" s="1"/>
  <c r="J20" i="1" l="1"/>
  <c r="J21" i="1"/>
  <c r="J15" i="1"/>
  <c r="J19" i="1"/>
  <c r="J14" i="1"/>
  <c r="J23" i="1"/>
  <c r="J17" i="1"/>
  <c r="J22" i="1"/>
  <c r="G5" i="1"/>
  <c r="J5" i="1" s="1"/>
  <c r="G8" i="1"/>
  <c r="J8" i="1" s="1"/>
  <c r="G11" i="1"/>
  <c r="J11" i="1" s="1"/>
  <c r="G10" i="1"/>
  <c r="J10" i="1" s="1"/>
  <c r="G9" i="1"/>
  <c r="J9" i="1" s="1"/>
  <c r="G7" i="1"/>
  <c r="J7" i="1" s="1"/>
  <c r="G6" i="1"/>
  <c r="J6" i="1" s="1"/>
  <c r="G4" i="1"/>
  <c r="J4" i="1" s="1"/>
  <c r="G3" i="1"/>
  <c r="J3" i="1" s="1"/>
  <c r="B36" i="1"/>
  <c r="B38" i="1" s="1"/>
  <c r="B40" i="1" s="1"/>
  <c r="G2" i="1"/>
  <c r="J2" i="1" s="1"/>
  <c r="J24" i="1" l="1"/>
  <c r="B33" i="1" s="1"/>
  <c r="B35" i="1" s="1"/>
  <c r="H11" i="1" l="1"/>
  <c r="I11" i="1" s="1"/>
  <c r="K11" i="1" s="1"/>
  <c r="B37" i="1"/>
  <c r="B39" i="1" s="1"/>
  <c r="B41" i="1" s="1"/>
  <c r="H7" i="1"/>
  <c r="H8" i="1"/>
  <c r="H6" i="1"/>
  <c r="H9" i="1"/>
  <c r="H4" i="1"/>
  <c r="H5" i="1"/>
  <c r="H2" i="1"/>
  <c r="I5" i="1" l="1"/>
  <c r="K5" i="1" s="1"/>
  <c r="I8" i="1"/>
  <c r="K8" i="1" s="1"/>
  <c r="I4" i="1"/>
  <c r="K4" i="1" s="1"/>
  <c r="I7" i="1"/>
  <c r="K7" i="1" s="1"/>
  <c r="I9" i="1"/>
  <c r="K9" i="1" s="1"/>
  <c r="I2" i="1"/>
  <c r="K2" i="1" s="1"/>
  <c r="I6" i="1"/>
  <c r="K6" i="1" s="1"/>
  <c r="H10" i="1"/>
  <c r="H3" i="1"/>
  <c r="I3" i="1" l="1"/>
  <c r="K3" i="1" s="1"/>
  <c r="I10" i="1"/>
  <c r="K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<sst xmlns="http://schemas.openxmlformats.org/spreadsheetml/2006/main" count="105" uniqueCount="46">
  <si>
    <t>Town</t>
  </si>
  <si>
    <t>Thurso</t>
  </si>
  <si>
    <t>Gloucester</t>
  </si>
  <si>
    <t>Margate</t>
  </si>
  <si>
    <t>X</t>
  </si>
  <si>
    <t>Y</t>
  </si>
  <si>
    <t>Long</t>
  </si>
  <si>
    <t>Lat</t>
  </si>
  <si>
    <t>Image Size</t>
  </si>
  <si>
    <t>Width</t>
  </si>
  <si>
    <t>Height</t>
  </si>
  <si>
    <t>Avg</t>
  </si>
  <si>
    <t>Min Lon</t>
  </si>
  <si>
    <t>Max Lon</t>
  </si>
  <si>
    <t>Min Lat</t>
  </si>
  <si>
    <t>Max Lat</t>
  </si>
  <si>
    <t>Δx/Δlong</t>
  </si>
  <si>
    <t>Δx</t>
  </si>
  <si>
    <t>Δlong</t>
  </si>
  <si>
    <t>Δy</t>
  </si>
  <si>
    <t>Δlat</t>
  </si>
  <si>
    <t>Δy/Δlat</t>
  </si>
  <si>
    <t>From</t>
  </si>
  <si>
    <t>To</t>
  </si>
  <si>
    <t>Calc X</t>
  </si>
  <si>
    <t>Calc Y</t>
  </si>
  <si>
    <t>Lon Range</t>
  </si>
  <si>
    <t>Lat Range</t>
  </si>
  <si>
    <t>Calc Width</t>
  </si>
  <si>
    <t>Calc Height</t>
  </si>
  <si>
    <t>Flipped Y</t>
  </si>
  <si>
    <t>Unflipped Calc Y</t>
  </si>
  <si>
    <t>Inverness</t>
  </si>
  <si>
    <t>Edinburgh</t>
  </si>
  <si>
    <t>Glasgow</t>
  </si>
  <si>
    <t>Liverpool</t>
  </si>
  <si>
    <t>Dublin</t>
  </si>
  <si>
    <t>Cambridge</t>
  </si>
  <si>
    <t>Cardiff</t>
  </si>
  <si>
    <t>Oxford</t>
  </si>
  <si>
    <t>Brighton</t>
  </si>
  <si>
    <t>Plymouth</t>
  </si>
  <si>
    <t>From Row</t>
  </si>
  <si>
    <t>To Row</t>
  </si>
  <si>
    <t>Error X</t>
  </si>
  <si>
    <t>Error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</si>
</sst>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7FB0-25B4-4C8C-87E5-0D24E5983940}">
  <dimension ref="A1:K41"/>
  <sheetViews>
    <sheetView tabSelected="1" zoomScale="214" zoomScaleNormal="100" workbookViewId="0">
      <selection activeCell="B37" sqref="B37"/>
    </sheetView>
  </sheetViews>
  <sheetFormatPr defaultRowHeight="14.25" x14ac:dyDescent="0.45"/>
  <cols>
    <col min="1" max="1" width="10" customWidth="1"/>
    <col min="3" max="3" width="0" hidden="1" customWidth="1"/>
  </cols>
  <sheetData>
    <row r="1" spans="1:11" x14ac:dyDescent="0.45">
      <c r="A1" s="1" t="s">
        <v>0</v>
      </c>
      <c r="B1" s="1" t="s">
        <v>4</v>
      </c>
      <c r="C1" s="1" t="s">
        <v>5</v>
      </c>
      <c r="D1" s="1" t="s">
        <v>30</v>
      </c>
      <c r="E1" s="1" t="s">
        <v>6</v>
      </c>
      <c r="F1" s="1" t="s">
        <v>7</v>
      </c>
      <c r="G1" s="1" t="s">
        <v>24</v>
      </c>
      <c r="H1" s="1" t="s">
        <v>25</v>
      </c>
      <c r="I1" s="1" t="s">
        <v>31</v>
      </c>
      <c r="J1" s="1" t="s">
        <v>44</v>
      </c>
      <c r="K1" s="1" t="s">
        <v>45</v>
      </c>
    </row>
    <row r="2" spans="1:11" x14ac:dyDescent="0.45">
      <c r="A2" t="s">
        <v>32</v>
      </c>
      <c r="B2">
        <v>632</v>
      </c>
      <c r="C2">
        <v>318</v>
      </c>
      <c r="D2">
        <f>$B$31-C2</f>
        <v>1282</v>
      </c>
      <c r="E2">
        <v>-4.2247000000000003</v>
      </c>
      <c r="F2">
        <v>57.477800000000002</v>
      </c>
      <c r="G2">
        <f ca="1">(E2-$B$34)*$B$32</f>
        <v>628.81289305624603</v>
      </c>
      <c r="H2">
        <f ca="1">(F2 -$B$35)*$B$33</f>
        <v>1254.4265691674425</v>
      </c>
      <c r="I2">
        <f ca="1">$B$31-H2</f>
        <v>345.57343083255751</v>
      </c>
      <c r="J2">
        <f ca="1">SQRT(POWER(B2-G2,2))</f>
        <v>3.1871069437539745</v>
      </c>
      <c r="K2">
        <f ca="1">SQRT(POWER(C2-I2,2))</f>
        <v>27.573430832557506</v>
      </c>
    </row>
    <row r="3" spans="1:11" x14ac:dyDescent="0.45">
      <c r="A3" t="s">
        <v>33</v>
      </c>
      <c r="B3">
        <v>725</v>
      </c>
      <c r="C3">
        <v>571</v>
      </c>
      <c r="D3">
        <f>$B$31-C3</f>
        <v>1029</v>
      </c>
      <c r="E3">
        <v>-3.1882999999999999</v>
      </c>
      <c r="F3">
        <v>55.953299999999999</v>
      </c>
      <c r="G3">
        <f t="shared" ref="G3:G4" ca="1" si="0">(E3-$B$34)*$B$32</f>
        <v>724.23962633447547</v>
      </c>
      <c r="H3">
        <f t="shared" ref="H3:H4" ca="1" si="1">(F3 -$B$35)*$B$33</f>
        <v>1021.6096170042917</v>
      </c>
      <c r="I3">
        <f t="shared" ref="I3:I4" ca="1" si="2">$B$31-H3</f>
        <v>578.39038299570825</v>
      </c>
      <c r="J3">
        <f t="shared" ref="J3:J11" ca="1" si="3">SQRT(POWER(B3-G3,2))</f>
        <v>0.76037366552452568</v>
      </c>
      <c r="K3">
        <f t="shared" ref="K3:K11" ca="1" si="4">SQRT(POWER(C3-I3,2))</f>
        <v>7.3903829957082507</v>
      </c>
    </row>
    <row r="4" spans="1:11" x14ac:dyDescent="0.45">
      <c r="A4" t="s">
        <v>34</v>
      </c>
      <c r="B4">
        <v>629</v>
      </c>
      <c r="C4">
        <v>586</v>
      </c>
      <c r="D4">
        <f>$B$31-C4</f>
        <v>1014</v>
      </c>
      <c r="E4">
        <v>-4.2518000000000002</v>
      </c>
      <c r="F4">
        <v>55.864199999999997</v>
      </c>
      <c r="G4">
        <f t="shared" ca="1" si="0"/>
        <v>626.31765524088519</v>
      </c>
      <c r="H4">
        <f t="shared" ca="1" si="1"/>
        <v>1008.0025389867535</v>
      </c>
      <c r="I4">
        <f t="shared" ca="1" si="2"/>
        <v>591.99746101324649</v>
      </c>
      <c r="J4">
        <f t="shared" ca="1" si="3"/>
        <v>2.6823447591148124</v>
      </c>
      <c r="K4">
        <f t="shared" ca="1" si="4"/>
        <v>5.9974610132464932</v>
      </c>
    </row>
    <row r="5" spans="1:11" x14ac:dyDescent="0.45">
      <c r="A5" t="s">
        <v>35</v>
      </c>
      <c r="B5">
        <v>744</v>
      </c>
      <c r="C5">
        <v>970</v>
      </c>
      <c r="D5">
        <f t="shared" ref="D5:D11" si="5">$B$31-C5</f>
        <v>630</v>
      </c>
      <c r="E5">
        <v>-2.9916</v>
      </c>
      <c r="F5">
        <v>53.4084</v>
      </c>
      <c r="G5">
        <f t="shared" ref="G5:G11" ca="1" si="6">(E5-$B$34)*$B$32</f>
        <v>742.35081741497311</v>
      </c>
      <c r="H5">
        <f t="shared" ref="H5:H11" ca="1" si="7">(F5 -$B$35)*$B$33</f>
        <v>632.9603145707066</v>
      </c>
      <c r="I5">
        <f t="shared" ref="I5:I11" ca="1" si="8">$B$31-H5</f>
        <v>967.0396854292934</v>
      </c>
      <c r="J5">
        <f t="shared" ca="1" si="3"/>
        <v>1.6491825850268924</v>
      </c>
      <c r="K5">
        <f t="shared" ca="1" si="4"/>
        <v>2.9603145707066005</v>
      </c>
    </row>
    <row r="6" spans="1:11" x14ac:dyDescent="0.45">
      <c r="A6" t="s">
        <v>36</v>
      </c>
      <c r="B6">
        <v>448</v>
      </c>
      <c r="C6">
        <v>980</v>
      </c>
      <c r="D6">
        <f t="shared" si="5"/>
        <v>620</v>
      </c>
      <c r="E6">
        <v>-6.2603</v>
      </c>
      <c r="F6">
        <v>53.349800000000002</v>
      </c>
      <c r="G6">
        <f t="shared" ca="1" si="6"/>
        <v>441.38462379614987</v>
      </c>
      <c r="H6">
        <f t="shared" ca="1" si="7"/>
        <v>624.01110276568193</v>
      </c>
      <c r="I6">
        <f t="shared" ca="1" si="8"/>
        <v>975.98889723431807</v>
      </c>
      <c r="J6">
        <f t="shared" ca="1" si="3"/>
        <v>6.6153762038501327</v>
      </c>
      <c r="K6">
        <f t="shared" ca="1" si="4"/>
        <v>4.011102765681926</v>
      </c>
    </row>
    <row r="7" spans="1:11" x14ac:dyDescent="0.45">
      <c r="A7" t="s">
        <v>37</v>
      </c>
      <c r="B7">
        <v>1026</v>
      </c>
      <c r="C7">
        <v>1152</v>
      </c>
      <c r="D7">
        <f t="shared" si="5"/>
        <v>448</v>
      </c>
      <c r="E7">
        <v>0.12180000000000001</v>
      </c>
      <c r="F7">
        <v>52.205300000000001</v>
      </c>
      <c r="G7">
        <f t="shared" ca="1" si="6"/>
        <v>1029.0177330734441</v>
      </c>
      <c r="H7">
        <f t="shared" ca="1" si="7"/>
        <v>449.22658210269361</v>
      </c>
      <c r="I7">
        <f t="shared" ca="1" si="8"/>
        <v>1150.7734178973064</v>
      </c>
      <c r="J7">
        <f t="shared" ca="1" si="3"/>
        <v>3.0177330734441057</v>
      </c>
      <c r="K7">
        <f t="shared" ca="1" si="4"/>
        <v>1.2265821026935555</v>
      </c>
    </row>
    <row r="8" spans="1:11" x14ac:dyDescent="0.45">
      <c r="A8" t="s">
        <v>39</v>
      </c>
      <c r="B8">
        <v>902</v>
      </c>
      <c r="C8">
        <v>1220</v>
      </c>
      <c r="D8">
        <f t="shared" si="5"/>
        <v>380</v>
      </c>
      <c r="E8">
        <v>-1.2577</v>
      </c>
      <c r="F8">
        <v>51.752000000000002</v>
      </c>
      <c r="G8">
        <f t="shared" ca="1" si="6"/>
        <v>902</v>
      </c>
      <c r="H8">
        <f t="shared" ca="1" si="7"/>
        <v>380.00000000000051</v>
      </c>
      <c r="I8">
        <f t="shared" ca="1" si="8"/>
        <v>1219.9999999999995</v>
      </c>
      <c r="J8">
        <f t="shared" ca="1" si="3"/>
        <v>0</v>
      </c>
      <c r="K8">
        <f t="shared" ca="1" si="4"/>
        <v>4.5474735088646412E-13</v>
      </c>
    </row>
    <row r="9" spans="1:11" x14ac:dyDescent="0.45">
      <c r="A9" t="s">
        <v>38</v>
      </c>
      <c r="B9">
        <v>726</v>
      </c>
      <c r="C9">
        <v>1258</v>
      </c>
      <c r="D9">
        <f t="shared" si="5"/>
        <v>342</v>
      </c>
      <c r="E9">
        <v>-3.1791</v>
      </c>
      <c r="F9">
        <v>51.4816</v>
      </c>
      <c r="G9">
        <f t="shared" ca="1" si="6"/>
        <v>725.08671813895228</v>
      </c>
      <c r="H9">
        <f t="shared" ca="1" si="7"/>
        <v>338.70534347988485</v>
      </c>
      <c r="I9">
        <f t="shared" ca="1" si="8"/>
        <v>1261.294656520115</v>
      </c>
      <c r="J9">
        <f t="shared" ca="1" si="3"/>
        <v>0.91328186104772158</v>
      </c>
      <c r="K9">
        <f t="shared" ca="1" si="4"/>
        <v>3.2946565201150406</v>
      </c>
    </row>
    <row r="10" spans="1:11" x14ac:dyDescent="0.45">
      <c r="A10" t="s">
        <v>40</v>
      </c>
      <c r="B10">
        <v>1004</v>
      </c>
      <c r="C10">
        <v>1354</v>
      </c>
      <c r="D10">
        <f t="shared" si="5"/>
        <v>246</v>
      </c>
      <c r="E10">
        <v>-0.13719999999999999</v>
      </c>
      <c r="F10">
        <v>50.822499999999998</v>
      </c>
      <c r="G10">
        <f t="shared" ca="1" si="6"/>
        <v>1005.1702572735006</v>
      </c>
      <c r="H10">
        <f t="shared" ca="1" si="7"/>
        <v>238.04961821210338</v>
      </c>
      <c r="I10">
        <f t="shared" ca="1" si="8"/>
        <v>1361.9503817878967</v>
      </c>
      <c r="J10">
        <f t="shared" ca="1" si="3"/>
        <v>1.1702572735006243</v>
      </c>
      <c r="K10">
        <f t="shared" ca="1" si="4"/>
        <v>7.9503817878967311</v>
      </c>
    </row>
    <row r="11" spans="1:11" x14ac:dyDescent="0.45">
      <c r="A11" t="s">
        <v>41</v>
      </c>
      <c r="B11">
        <v>639</v>
      </c>
      <c r="C11">
        <v>1419</v>
      </c>
      <c r="D11">
        <f t="shared" si="5"/>
        <v>181</v>
      </c>
      <c r="E11">
        <v>-4.1426999999999996</v>
      </c>
      <c r="F11">
        <v>50.375500000000002</v>
      </c>
      <c r="G11">
        <f t="shared" ca="1" si="6"/>
        <v>636.36305913962588</v>
      </c>
      <c r="H11">
        <f t="shared" ca="1" si="7"/>
        <v>169.7851527369134</v>
      </c>
      <c r="I11">
        <f ca="1">$B$31-H11</f>
        <v>1430.2148472630865</v>
      </c>
      <c r="J11">
        <f t="shared" ca="1" si="3"/>
        <v>2.6369408603741249</v>
      </c>
      <c r="K11">
        <f t="shared" ca="1" si="4"/>
        <v>11.21484726308654</v>
      </c>
    </row>
    <row r="12" spans="1:11" x14ac:dyDescent="0.45">
      <c r="A12" s="1"/>
    </row>
    <row r="13" spans="1:11" x14ac:dyDescent="0.45">
      <c r="A13" s="1" t="s">
        <v>22</v>
      </c>
      <c r="B13" s="1" t="s">
        <v>23</v>
      </c>
      <c r="C13" s="1" t="s">
        <v>42</v>
      </c>
      <c r="D13" s="1" t="s">
        <v>43</v>
      </c>
      <c r="E13" s="2" t="s">
        <v>17</v>
      </c>
      <c r="F13" s="2" t="s">
        <v>18</v>
      </c>
      <c r="G13" s="2" t="s">
        <v>16</v>
      </c>
      <c r="H13" s="2" t="s">
        <v>19</v>
      </c>
      <c r="I13" s="2" t="s">
        <v>20</v>
      </c>
      <c r="J13" s="2" t="s">
        <v>21</v>
      </c>
    </row>
    <row r="14" spans="1:11" x14ac:dyDescent="0.45">
      <c r="A14" t="s">
        <v>32</v>
      </c>
      <c r="B14" t="s">
        <v>41</v>
      </c>
      <c r="C14">
        <v>2</v>
      </c>
      <c r="D14">
        <v>11</v>
      </c>
      <c r="E14" cm="1">
        <f t="array" aca="1" ref="E14" ca="1">INDIRECT("B"&amp;C14)-INDIRECT("B"&amp;D14)</f>
        <v>-7</v>
      </c>
      <c r="F14" cm="1">
        <f t="array" aca="1" ref="F14" ca="1">INDIRECT("E"&amp;C14)-INDIRECT("E"&amp;D14)</f>
        <v>-8.2000000000000739E-2</v>
      </c>
      <c r="G14" s="6">
        <f ca="1">E14/F14</f>
        <v>85.365853658535812</v>
      </c>
      <c r="H14" cm="1">
        <f t="array" aca="1" ref="H14" ca="1">INDIRECT("D"&amp;$C14)-INDIRECT("D"&amp;$D14)</f>
        <v>1101</v>
      </c>
      <c r="I14" cm="1">
        <f t="array" aca="1" ref="I14" ca="1">INDIRECT("F"&amp;$C14)-INDIRECT("F"&amp;$D14)</f>
        <v>7.1022999999999996</v>
      </c>
      <c r="J14" s="6">
        <f ca="1">H14/I14</f>
        <v>155.02020472241387</v>
      </c>
    </row>
    <row r="15" spans="1:11" x14ac:dyDescent="0.45">
      <c r="A15" t="s">
        <v>33</v>
      </c>
      <c r="B15" t="s">
        <v>36</v>
      </c>
      <c r="C15">
        <v>3</v>
      </c>
      <c r="D15">
        <v>6</v>
      </c>
      <c r="E15" cm="1">
        <f t="array" aca="1" ref="E15" ca="1">INDIRECT("B"&amp;C15)-INDIRECT("B"&amp;D15)</f>
        <v>277</v>
      </c>
      <c r="F15" cm="1">
        <f t="array" aca="1" ref="F15" ca="1">INDIRECT("E"&amp;C15)-INDIRECT("E"&amp;D15)</f>
        <v>3.0720000000000001</v>
      </c>
      <c r="G15" s="6">
        <f t="shared" ref="G15:G22" ca="1" si="9">E15/F15</f>
        <v>90.169270833333329</v>
      </c>
      <c r="H15" cm="1">
        <f t="array" aca="1" ref="H15" ca="1">INDIRECT("D"&amp;$C15)-INDIRECT("D"&amp;$D15)</f>
        <v>409</v>
      </c>
      <c r="I15" cm="1">
        <f t="array" aca="1" ref="I15" ca="1">INDIRECT("F"&amp;$C15)-INDIRECT("F"&amp;$D15)</f>
        <v>2.6034999999999968</v>
      </c>
      <c r="J15" s="6">
        <f t="shared" ref="J15:J22" ca="1" si="10">H15/I15</f>
        <v>157.09621663145785</v>
      </c>
    </row>
    <row r="16" spans="1:11" x14ac:dyDescent="0.45">
      <c r="A16" t="s">
        <v>37</v>
      </c>
      <c r="B16" t="s">
        <v>34</v>
      </c>
      <c r="C16">
        <v>7</v>
      </c>
      <c r="D16">
        <v>4</v>
      </c>
      <c r="E16" cm="1">
        <f t="array" aca="1" ref="E16" ca="1">INDIRECT("B"&amp;C16)-INDIRECT("B"&amp;D16)</f>
        <v>397</v>
      </c>
      <c r="F16" cm="1">
        <f t="array" aca="1" ref="F16" ca="1">INDIRECT("E"&amp;C16)-INDIRECT("E"&amp;D16)</f>
        <v>4.3736000000000006</v>
      </c>
      <c r="G16" s="6">
        <f t="shared" ca="1" si="9"/>
        <v>90.771904152185826</v>
      </c>
      <c r="H16" cm="1">
        <f t="array" aca="1" ref="H16" ca="1">INDIRECT("D"&amp;$C16)-INDIRECT("D"&amp;$D16)</f>
        <v>-566</v>
      </c>
      <c r="I16" cm="1">
        <f t="array" aca="1" ref="I16" ca="1">INDIRECT("F"&amp;$C16)-INDIRECT("F"&amp;$D16)</f>
        <v>-3.6588999999999956</v>
      </c>
      <c r="J16" s="6">
        <f t="shared" ca="1" si="10"/>
        <v>154.69130066413422</v>
      </c>
    </row>
    <row r="17" spans="1:10" x14ac:dyDescent="0.45">
      <c r="A17" t="s">
        <v>39</v>
      </c>
      <c r="B17" t="s">
        <v>33</v>
      </c>
      <c r="C17">
        <v>8</v>
      </c>
      <c r="D17">
        <v>3</v>
      </c>
      <c r="E17" cm="1">
        <f t="array" aca="1" ref="E17" ca="1">INDIRECT("B"&amp;C17)-INDIRECT("B"&amp;D17)</f>
        <v>177</v>
      </c>
      <c r="F17" cm="1">
        <f t="array" aca="1" ref="F17" ca="1">INDIRECT("E"&amp;C17)-INDIRECT("E"&amp;D17)</f>
        <v>1.9305999999999999</v>
      </c>
      <c r="G17" s="6">
        <f t="shared" ca="1" si="9"/>
        <v>91.68134258779655</v>
      </c>
      <c r="H17" cm="1">
        <f t="array" aca="1" ref="H17" ca="1">INDIRECT("D"&amp;$C17)-INDIRECT("D"&amp;$D17)</f>
        <v>-649</v>
      </c>
      <c r="I17" cm="1">
        <f t="array" aca="1" ref="I17" ca="1">INDIRECT("F"&amp;$C17)-INDIRECT("F"&amp;$D17)</f>
        <v>-4.2012999999999963</v>
      </c>
      <c r="J17" s="6">
        <f t="shared" ca="1" si="10"/>
        <v>154.47599552519472</v>
      </c>
    </row>
    <row r="18" spans="1:10" x14ac:dyDescent="0.45">
      <c r="A18" t="s">
        <v>37</v>
      </c>
      <c r="B18" t="s">
        <v>36</v>
      </c>
      <c r="C18">
        <v>7</v>
      </c>
      <c r="D18">
        <v>6</v>
      </c>
      <c r="E18" cm="1">
        <f t="array" aca="1" ref="E18" ca="1">INDIRECT("B"&amp;C18)-INDIRECT("B"&amp;D18)</f>
        <v>578</v>
      </c>
      <c r="F18" cm="1">
        <f t="array" aca="1" ref="F18" ca="1">INDIRECT("E"&amp;C18)-INDIRECT("E"&amp;D18)</f>
        <v>6.3821000000000003</v>
      </c>
      <c r="G18" s="6">
        <f t="shared" ca="1" si="9"/>
        <v>90.56580122530201</v>
      </c>
      <c r="H18" cm="1">
        <f t="array" aca="1" ref="H18" ca="1">INDIRECT("D"&amp;$C18)-INDIRECT("D"&amp;$D18)</f>
        <v>-172</v>
      </c>
      <c r="I18" cm="1">
        <f t="array" aca="1" ref="I18" ca="1">INDIRECT("F"&amp;$C18)-INDIRECT("F"&amp;$D18)</f>
        <v>-1.1445000000000007</v>
      </c>
      <c r="J18" s="6">
        <f t="shared" ca="1" si="10"/>
        <v>150.28396679772817</v>
      </c>
    </row>
    <row r="19" spans="1:10" x14ac:dyDescent="0.45">
      <c r="A19" t="s">
        <v>38</v>
      </c>
      <c r="B19" t="s">
        <v>40</v>
      </c>
      <c r="C19">
        <v>9</v>
      </c>
      <c r="D19">
        <v>10</v>
      </c>
      <c r="E19" cm="1">
        <f t="array" aca="1" ref="E19" ca="1">INDIRECT("B"&amp;C19)-INDIRECT("B"&amp;D19)</f>
        <v>-278</v>
      </c>
      <c r="F19" cm="1">
        <f t="array" aca="1" ref="F19" ca="1">INDIRECT("E"&amp;C19)-INDIRECT("E"&amp;D19)</f>
        <v>-3.0419</v>
      </c>
      <c r="G19" s="6">
        <f t="shared" ca="1" si="9"/>
        <v>91.390249515105694</v>
      </c>
      <c r="H19" cm="1">
        <f t="array" aca="1" ref="H19" ca="1">INDIRECT("D"&amp;$C19)-INDIRECT("D"&amp;$D19)</f>
        <v>96</v>
      </c>
      <c r="I19" cm="1">
        <f t="array" aca="1" ref="I19" ca="1">INDIRECT("F"&amp;$C19)-INDIRECT("F"&amp;$D19)</f>
        <v>0.65910000000000224</v>
      </c>
      <c r="J19" s="6">
        <f t="shared" ca="1" si="10"/>
        <v>145.65316340464219</v>
      </c>
    </row>
    <row r="20" spans="1:10" x14ac:dyDescent="0.45">
      <c r="A20" t="s">
        <v>41</v>
      </c>
      <c r="B20" t="s">
        <v>36</v>
      </c>
      <c r="C20">
        <v>11</v>
      </c>
      <c r="D20">
        <v>6</v>
      </c>
      <c r="E20" cm="1">
        <f t="array" aca="1" ref="E20" ca="1">INDIRECT("B"&amp;C20)-INDIRECT("B"&amp;D20)</f>
        <v>191</v>
      </c>
      <c r="F20" cm="1">
        <f t="array" aca="1" ref="F20" ca="1">INDIRECT("E"&amp;C20)-INDIRECT("E"&amp;D20)</f>
        <v>2.1176000000000004</v>
      </c>
      <c r="G20" s="6">
        <f t="shared" ca="1" si="9"/>
        <v>90.196448809973546</v>
      </c>
      <c r="H20" cm="1">
        <f t="array" aca="1" ref="H20" ca="1">INDIRECT("D"&amp;$C20)-INDIRECT("D"&amp;$D20)</f>
        <v>-439</v>
      </c>
      <c r="I20" cm="1">
        <f t="array" aca="1" ref="I20" ca="1">INDIRECT("F"&amp;$C20)-INDIRECT("F"&amp;$D20)</f>
        <v>-2.9742999999999995</v>
      </c>
      <c r="J20" s="6">
        <f t="shared" ca="1" si="10"/>
        <v>147.59775409340014</v>
      </c>
    </row>
    <row r="21" spans="1:10" x14ac:dyDescent="0.45">
      <c r="A21" t="s">
        <v>38</v>
      </c>
      <c r="B21" t="s">
        <v>33</v>
      </c>
      <c r="C21">
        <v>9</v>
      </c>
      <c r="D21">
        <v>3</v>
      </c>
      <c r="E21" cm="1">
        <f t="array" aca="1" ref="E21" ca="1">INDIRECT("B"&amp;C21)-INDIRECT("B"&amp;D21)</f>
        <v>1</v>
      </c>
      <c r="F21" cm="1">
        <f t="array" aca="1" ref="F21" ca="1">INDIRECT("E"&amp;C21)-INDIRECT("E"&amp;D21)</f>
        <v>9.1999999999998749E-3</v>
      </c>
      <c r="G21" s="6">
        <f t="shared" ca="1" si="9"/>
        <v>108.69565217391452</v>
      </c>
      <c r="H21" cm="1">
        <f t="array" aca="1" ref="H21" ca="1">INDIRECT("D"&amp;$C21)-INDIRECT("D"&amp;$D21)</f>
        <v>-687</v>
      </c>
      <c r="I21" cm="1">
        <f t="array" aca="1" ref="I21" ca="1">INDIRECT("F"&amp;$C21)-INDIRECT("F"&amp;$D21)</f>
        <v>-4.4716999999999985</v>
      </c>
      <c r="J21" s="6">
        <f t="shared" ca="1" si="10"/>
        <v>153.63284656841921</v>
      </c>
    </row>
    <row r="22" spans="1:10" x14ac:dyDescent="0.45">
      <c r="A22" t="s">
        <v>35</v>
      </c>
      <c r="B22" t="s">
        <v>40</v>
      </c>
      <c r="C22">
        <v>5</v>
      </c>
      <c r="D22">
        <v>10</v>
      </c>
      <c r="E22" cm="1">
        <f t="array" aca="1" ref="E22" ca="1">INDIRECT("B"&amp;C22)-INDIRECT("B"&amp;D22)</f>
        <v>-260</v>
      </c>
      <c r="F22" cm="1">
        <f t="array" aca="1" ref="F22" ca="1">INDIRECT("E"&amp;C22)-INDIRECT("E"&amp;D22)</f>
        <v>-2.8544</v>
      </c>
      <c r="G22" s="6">
        <f t="shared" ca="1" si="9"/>
        <v>91.087443946188344</v>
      </c>
      <c r="H22" cm="1">
        <f t="array" aca="1" ref="H22" ca="1">INDIRECT("D"&amp;$C22)-INDIRECT("D"&amp;$D22)</f>
        <v>384</v>
      </c>
      <c r="I22" cm="1">
        <f t="array" aca="1" ref="I22" ca="1">INDIRECT("F"&amp;$C22)-INDIRECT("F"&amp;$D22)</f>
        <v>2.5859000000000023</v>
      </c>
      <c r="J22" s="6">
        <f t="shared" ca="1" si="10"/>
        <v>148.49762171777704</v>
      </c>
    </row>
    <row r="23" spans="1:10" x14ac:dyDescent="0.45">
      <c r="A23" t="s">
        <v>35</v>
      </c>
      <c r="B23" t="s">
        <v>32</v>
      </c>
      <c r="C23">
        <v>5</v>
      </c>
      <c r="D23">
        <v>2</v>
      </c>
      <c r="E23" cm="1">
        <f t="array" aca="1" ref="E23" ca="1">INDIRECT("B"&amp;C23)-INDIRECT("B"&amp;D23)</f>
        <v>112</v>
      </c>
      <c r="F23" cm="1">
        <f t="array" aca="1" ref="F23" ca="1">INDIRECT("E"&amp;C23)-INDIRECT("E"&amp;D23)</f>
        <v>1.2331000000000003</v>
      </c>
      <c r="G23" s="6">
        <f ca="1">E23/F23</f>
        <v>90.82799448544317</v>
      </c>
      <c r="H23" cm="1">
        <f t="array" aca="1" ref="H23" ca="1">INDIRECT("D"&amp;$C23)-INDIRECT("D"&amp;$D23)</f>
        <v>-652</v>
      </c>
      <c r="I23" cm="1">
        <f t="array" aca="1" ref="I23" ca="1">INDIRECT("F"&amp;$C23)-INDIRECT("F"&amp;$D23)</f>
        <v>-4.0694000000000017</v>
      </c>
      <c r="J23" s="6">
        <f ca="1">H23/I23</f>
        <v>160.2201798790976</v>
      </c>
    </row>
    <row r="24" spans="1:10" x14ac:dyDescent="0.45">
      <c r="A24" s="1" t="s">
        <v>11</v>
      </c>
      <c r="G24" s="7">
        <f ca="1">AVERAGE(G14:G23)</f>
        <v>92.075196138777869</v>
      </c>
      <c r="H24" s="7"/>
      <c r="I24" s="7"/>
      <c r="J24" s="7">
        <f ca="1">AVERAGE(J14:J23)</f>
        <v>152.7169250004265</v>
      </c>
    </row>
    <row r="26" spans="1:10" x14ac:dyDescent="0.45">
      <c r="A26" s="1"/>
    </row>
    <row r="27" spans="1:10" x14ac:dyDescent="0.45">
      <c r="A27" s="1"/>
    </row>
    <row r="29" spans="1:10" x14ac:dyDescent="0.45">
      <c r="A29" s="1" t="s">
        <v>8</v>
      </c>
    </row>
    <row r="30" spans="1:10" x14ac:dyDescent="0.45">
      <c r="A30" t="s">
        <v>9</v>
      </c>
      <c r="B30">
        <v>1250</v>
      </c>
    </row>
    <row r="31" spans="1:10" x14ac:dyDescent="0.45">
      <c r="A31" t="s">
        <v>10</v>
      </c>
      <c r="B31">
        <v>1600</v>
      </c>
    </row>
    <row r="32" spans="1:10" x14ac:dyDescent="0.45">
      <c r="A32" s="3" t="s">
        <v>16</v>
      </c>
      <c r="B32">
        <f ca="1">G24</f>
        <v>92.075196138777869</v>
      </c>
    </row>
    <row r="33" spans="1:2" x14ac:dyDescent="0.45">
      <c r="A33" s="3" t="s">
        <v>21</v>
      </c>
      <c r="B33">
        <f ca="1">J24</f>
        <v>152.7169250004265</v>
      </c>
    </row>
    <row r="34" spans="1:2" x14ac:dyDescent="0.45">
      <c r="A34" t="s">
        <v>12</v>
      </c>
      <c r="B34">
        <f ca="1">E8-B8/B32</f>
        <v>-11.054040793458476</v>
      </c>
    </row>
    <row r="35" spans="1:2" x14ac:dyDescent="0.45">
      <c r="A35" t="s">
        <v>14</v>
      </c>
      <c r="B35">
        <f ca="1">F8-D8/B33</f>
        <v>49.263736174631994</v>
      </c>
    </row>
    <row r="36" spans="1:2" x14ac:dyDescent="0.45">
      <c r="A36" t="s">
        <v>13</v>
      </c>
      <c r="B36">
        <f ca="1">B34+B30/B32</f>
        <v>2.5218195078975043</v>
      </c>
    </row>
    <row r="37" spans="1:2" x14ac:dyDescent="0.45">
      <c r="A37" t="s">
        <v>15</v>
      </c>
      <c r="B37">
        <f ca="1">B35+B31/B33</f>
        <v>59.74063649197096</v>
      </c>
    </row>
    <row r="38" spans="1:2" x14ac:dyDescent="0.45">
      <c r="A38" t="s">
        <v>26</v>
      </c>
      <c r="B38">
        <f ca="1">B36-B34</f>
        <v>13.575860301355981</v>
      </c>
    </row>
    <row r="39" spans="1:2" x14ac:dyDescent="0.45">
      <c r="A39" t="s">
        <v>27</v>
      </c>
      <c r="B39">
        <f ca="1">B37-B35</f>
        <v>10.476900317338966</v>
      </c>
    </row>
    <row r="40" spans="1:2" x14ac:dyDescent="0.45">
      <c r="A40" t="s">
        <v>28</v>
      </c>
      <c r="B40">
        <f ca="1">B38*B32</f>
        <v>1250</v>
      </c>
    </row>
    <row r="41" spans="1:2" x14ac:dyDescent="0.45">
      <c r="A41" t="s">
        <v>29</v>
      </c>
      <c r="B41">
        <f ca="1">B39*B33</f>
        <v>1599.9999999999995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52ED-3429-44C4-B6D2-A7DB36314509}">
  <dimension ref="A1:J28"/>
  <sheetViews>
    <sheetView workbookViewId="0">
      <selection activeCell="G12" sqref="G12"/>
    </sheetView>
  </sheetViews>
  <sheetFormatPr defaultRowHeight="14.25" x14ac:dyDescent="0.45"/>
  <cols>
    <col min="1" max="1" width="10" customWidth="1"/>
  </cols>
  <sheetData>
    <row r="1" spans="1:10" x14ac:dyDescent="0.45">
      <c r="A1" s="1" t="s">
        <v>0</v>
      </c>
      <c r="B1" s="1" t="s">
        <v>4</v>
      </c>
      <c r="C1" s="1" t="s">
        <v>5</v>
      </c>
      <c r="D1" s="1" t="s">
        <v>30</v>
      </c>
      <c r="E1" s="1" t="s">
        <v>6</v>
      </c>
      <c r="F1" s="1" t="s">
        <v>7</v>
      </c>
      <c r="G1" s="1" t="s">
        <v>24</v>
      </c>
      <c r="H1" s="1" t="s">
        <v>25</v>
      </c>
      <c r="I1" s="1" t="s">
        <v>31</v>
      </c>
    </row>
    <row r="2" spans="1:10" x14ac:dyDescent="0.45">
      <c r="A2" t="s">
        <v>1</v>
      </c>
      <c r="B2">
        <v>506</v>
      </c>
      <c r="C2">
        <v>114</v>
      </c>
      <c r="D2">
        <f>$B$18-C2</f>
        <v>1386</v>
      </c>
      <c r="E2">
        <v>-3.5221</v>
      </c>
      <c r="F2">
        <v>58.593600000000002</v>
      </c>
      <c r="G2">
        <f>(E2-$B$21)*$B$19</f>
        <v>479.90816968925537</v>
      </c>
      <c r="H2">
        <f>(F2 -$B$22)*$B$20</f>
        <v>1365.5742226540813</v>
      </c>
      <c r="I2">
        <f>$B$18-H2</f>
        <v>134.42577734591873</v>
      </c>
    </row>
    <row r="3" spans="1:10" x14ac:dyDescent="0.45">
      <c r="A3" t="s">
        <v>2</v>
      </c>
      <c r="B3">
        <v>603</v>
      </c>
      <c r="C3">
        <v>1202</v>
      </c>
      <c r="D3">
        <f>$B$18-C3</f>
        <v>298</v>
      </c>
      <c r="E3">
        <v>-2.2382</v>
      </c>
      <c r="F3">
        <v>51.864199999999997</v>
      </c>
      <c r="G3">
        <f t="shared" ref="G3:G4" si="0">(E3-$B$21)*$B$19</f>
        <v>602.99999999999989</v>
      </c>
      <c r="H3">
        <f t="shared" ref="H3:H4" si="1">(F3 -$B$22)*$B$20</f>
        <v>297.99999999999983</v>
      </c>
      <c r="I3">
        <f t="shared" ref="I3:I4" si="2">$B$18-H3</f>
        <v>1202.0000000000002</v>
      </c>
    </row>
    <row r="4" spans="1:10" x14ac:dyDescent="0.45">
      <c r="A4" t="s">
        <v>3</v>
      </c>
      <c r="B4">
        <v>1004</v>
      </c>
      <c r="C4">
        <v>1235</v>
      </c>
      <c r="D4">
        <f>$B$18-C4</f>
        <v>265</v>
      </c>
      <c r="E4">
        <v>1.3868</v>
      </c>
      <c r="F4">
        <v>51.389600000000002</v>
      </c>
      <c r="G4">
        <f t="shared" si="0"/>
        <v>950.54099608727233</v>
      </c>
      <c r="H4">
        <f t="shared" si="1"/>
        <v>222.70788984580756</v>
      </c>
      <c r="I4">
        <f t="shared" si="2"/>
        <v>1277.2921101541924</v>
      </c>
    </row>
    <row r="6" spans="1:10" x14ac:dyDescent="0.45">
      <c r="A6" s="1"/>
    </row>
    <row r="7" spans="1:10" x14ac:dyDescent="0.45">
      <c r="A7" s="1" t="s">
        <v>22</v>
      </c>
      <c r="B7" s="1" t="s">
        <v>23</v>
      </c>
      <c r="C7" s="2" t="s">
        <v>17</v>
      </c>
      <c r="D7" s="2" t="s">
        <v>18</v>
      </c>
      <c r="E7" s="2" t="s">
        <v>16</v>
      </c>
      <c r="F7" s="2" t="s">
        <v>19</v>
      </c>
      <c r="G7" s="2" t="s">
        <v>20</v>
      </c>
      <c r="H7" s="2" t="s">
        <v>21</v>
      </c>
    </row>
    <row r="8" spans="1:10" x14ac:dyDescent="0.45">
      <c r="A8" t="s">
        <v>1</v>
      </c>
      <c r="B8" t="s">
        <v>2</v>
      </c>
      <c r="C8">
        <f>B2-B3</f>
        <v>-97</v>
      </c>
      <c r="D8">
        <f>E2-E3</f>
        <v>-1.2839</v>
      </c>
      <c r="E8" s="4">
        <f>C8/D8</f>
        <v>75.55105537814471</v>
      </c>
      <c r="F8">
        <f>D2-D3</f>
        <v>1088</v>
      </c>
      <c r="G8">
        <f>F2-F3</f>
        <v>6.7294000000000054</v>
      </c>
      <c r="H8" s="4">
        <f>F8/G8</f>
        <v>161.67860433322423</v>
      </c>
    </row>
    <row r="9" spans="1:10" x14ac:dyDescent="0.45">
      <c r="A9" t="s">
        <v>1</v>
      </c>
      <c r="B9" t="s">
        <v>3</v>
      </c>
      <c r="C9">
        <f>B2-B4</f>
        <v>-498</v>
      </c>
      <c r="D9">
        <f>E2-E4</f>
        <v>-4.9089</v>
      </c>
      <c r="E9" s="4">
        <f>C9/D9</f>
        <v>101.44838965959788</v>
      </c>
      <c r="F9">
        <f>D2-D4</f>
        <v>1121</v>
      </c>
      <c r="G9">
        <f>F2-F4</f>
        <v>7.2040000000000006</v>
      </c>
      <c r="H9" s="4">
        <f>F9/G9</f>
        <v>155.6079955580233</v>
      </c>
    </row>
    <row r="10" spans="1:10" x14ac:dyDescent="0.45">
      <c r="A10" t="s">
        <v>2</v>
      </c>
      <c r="B10" t="s">
        <v>3</v>
      </c>
      <c r="C10">
        <f>B3-B4</f>
        <v>-401</v>
      </c>
      <c r="D10">
        <f>E3-E4</f>
        <v>-3.625</v>
      </c>
      <c r="E10" s="4">
        <f>C10/D10</f>
        <v>110.62068965517241</v>
      </c>
      <c r="F10">
        <f>D3-D4</f>
        <v>33</v>
      </c>
      <c r="G10">
        <f>F3-F4</f>
        <v>0.47459999999999525</v>
      </c>
      <c r="H10" s="6">
        <f>F10/G10</f>
        <v>69.53223767383129</v>
      </c>
    </row>
    <row r="11" spans="1:10" x14ac:dyDescent="0.45">
      <c r="A11" s="1" t="s">
        <v>11</v>
      </c>
      <c r="E11" s="5">
        <f>AVERAGE(E8:E10)</f>
        <v>95.873378230971682</v>
      </c>
      <c r="F11" s="1"/>
      <c r="G11" s="1"/>
      <c r="H11" s="5">
        <f>AVERAGE(H8:H9)</f>
        <v>158.64329994562377</v>
      </c>
      <c r="J11" s="1"/>
    </row>
    <row r="13" spans="1:10" x14ac:dyDescent="0.45">
      <c r="A13" s="1"/>
    </row>
    <row r="14" spans="1:10" x14ac:dyDescent="0.45">
      <c r="A14" s="1"/>
    </row>
    <row r="16" spans="1:10" x14ac:dyDescent="0.45">
      <c r="A16" s="1" t="s">
        <v>8</v>
      </c>
    </row>
    <row r="17" spans="1:2" x14ac:dyDescent="0.45">
      <c r="A17" t="s">
        <v>9</v>
      </c>
      <c r="B17">
        <v>1060</v>
      </c>
    </row>
    <row r="18" spans="1:2" x14ac:dyDescent="0.45">
      <c r="A18" t="s">
        <v>10</v>
      </c>
      <c r="B18">
        <v>1500</v>
      </c>
    </row>
    <row r="19" spans="1:2" x14ac:dyDescent="0.45">
      <c r="A19" s="3" t="s">
        <v>16</v>
      </c>
      <c r="B19">
        <f>E11</f>
        <v>95.873378230971682</v>
      </c>
    </row>
    <row r="20" spans="1:2" x14ac:dyDescent="0.45">
      <c r="A20" s="3" t="s">
        <v>21</v>
      </c>
      <c r="B20">
        <f>H11</f>
        <v>158.64329994562377</v>
      </c>
    </row>
    <row r="21" spans="1:2" x14ac:dyDescent="0.45">
      <c r="A21" t="s">
        <v>12</v>
      </c>
      <c r="B21">
        <f>E3-B3/B19</f>
        <v>-8.5277457646990698</v>
      </c>
    </row>
    <row r="22" spans="1:2" x14ac:dyDescent="0.45">
      <c r="A22" t="s">
        <v>14</v>
      </c>
      <c r="B22">
        <f>F3-D3/B20</f>
        <v>49.985772104827987</v>
      </c>
    </row>
    <row r="23" spans="1:2" x14ac:dyDescent="0.45">
      <c r="A23" t="s">
        <v>13</v>
      </c>
      <c r="B23">
        <f>B21+B17/B19</f>
        <v>2.5285038382545206</v>
      </c>
    </row>
    <row r="24" spans="1:2" x14ac:dyDescent="0.45">
      <c r="A24" t="s">
        <v>15</v>
      </c>
      <c r="B24">
        <f>B22+B18/B20</f>
        <v>59.440946073814615</v>
      </c>
    </row>
    <row r="25" spans="1:2" x14ac:dyDescent="0.45">
      <c r="A25" t="s">
        <v>26</v>
      </c>
      <c r="B25">
        <f>B23-B21</f>
        <v>11.05624960295359</v>
      </c>
    </row>
    <row r="26" spans="1:2" x14ac:dyDescent="0.45">
      <c r="A26" t="s">
        <v>27</v>
      </c>
      <c r="B26">
        <f>B24-B22</f>
        <v>9.4551739689866281</v>
      </c>
    </row>
    <row r="27" spans="1:2" x14ac:dyDescent="0.45">
      <c r="A27" t="s">
        <v>28</v>
      </c>
      <c r="B27">
        <f>B25*B19</f>
        <v>1060</v>
      </c>
    </row>
    <row r="28" spans="1:2" x14ac:dyDescent="0.45">
      <c r="A28" t="s">
        <v>29</v>
      </c>
      <c r="B28">
        <f>B26*B20</f>
        <v>1499.9999999999995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</vt:lpstr>
      <vt:lpstr>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MacDonald</dc:creator>
  <cp:lastModifiedBy>Iain MacDonald</cp:lastModifiedBy>
  <dcterms:created xsi:type="dcterms:W3CDTF">2020-08-11T04:30:23Z</dcterms:created>
  <dcterms:modified xsi:type="dcterms:W3CDTF">2020-08-11T11:24:37Z</dcterms:modified>
</cp:coreProperties>
</file>