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hidePivotFieldList="1" defaultThemeVersion="166925"/>
  <xr:revisionPtr revIDLastSave="0" documentId="13_ncr:1_{C78D30B7-0C0E-4A30-8185-AEDA2CD0306C}" xr6:coauthVersionLast="47" xr6:coauthVersionMax="47" xr10:uidLastSave="{00000000-0000-0000-0000-000000000000}"/>
  <bookViews>
    <workbookView xWindow="-98" yWindow="-98" windowWidth="22695" windowHeight="14476" xr2:uid="{242DFC86-6987-487F-A7AD-D8C0E4540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1" l="1"/>
  <c r="G30" i="1"/>
  <c r="H30" i="1"/>
  <c r="I30" i="1"/>
  <c r="J30" i="1"/>
  <c r="G31" i="1"/>
  <c r="H31" i="1"/>
  <c r="I31" i="1"/>
  <c r="J31" i="1"/>
  <c r="H29" i="1"/>
  <c r="I29" i="1"/>
  <c r="J29" i="1"/>
  <c r="G29" i="1"/>
  <c r="F30" i="1"/>
  <c r="F31" i="1"/>
  <c r="F29" i="1"/>
  <c r="G24" i="1"/>
  <c r="H24" i="1"/>
  <c r="I24" i="1"/>
  <c r="J24" i="1"/>
  <c r="G25" i="1"/>
  <c r="H25" i="1"/>
  <c r="I25" i="1"/>
  <c r="J25" i="1"/>
  <c r="G26" i="1"/>
  <c r="H26" i="1"/>
  <c r="I26" i="1"/>
  <c r="J26" i="1"/>
  <c r="H23" i="1"/>
  <c r="I23" i="1"/>
  <c r="J23" i="1"/>
  <c r="G23" i="1"/>
  <c r="F24" i="1"/>
  <c r="F25" i="1"/>
  <c r="F26" i="1"/>
  <c r="F23" i="1"/>
  <c r="G19" i="1"/>
  <c r="H19" i="1"/>
  <c r="I19" i="1"/>
  <c r="J19" i="1"/>
  <c r="G20" i="1"/>
  <c r="H20" i="1"/>
  <c r="I20" i="1"/>
  <c r="J20" i="1"/>
  <c r="G21" i="1"/>
  <c r="H21" i="1"/>
  <c r="I21" i="1"/>
  <c r="J21" i="1"/>
  <c r="H18" i="1"/>
  <c r="I18" i="1"/>
  <c r="J18" i="1"/>
  <c r="G18" i="1"/>
  <c r="F19" i="1"/>
  <c r="F20" i="1"/>
  <c r="F21" i="1"/>
  <c r="F18" i="1"/>
  <c r="G12" i="1" a="1"/>
  <c r="G12" i="1" s="1"/>
  <c r="G7" i="1" a="1"/>
  <c r="G7" i="1" s="1"/>
  <c r="F2" i="1" a="1"/>
  <c r="F2" i="1" s="1"/>
  <c r="B15" i="1"/>
  <c r="B12" i="1"/>
  <c r="A15" i="1"/>
  <c r="A12" i="1"/>
  <c r="D15" i="1"/>
  <c r="C15" i="1"/>
  <c r="C12" i="1"/>
  <c r="B10" i="1"/>
  <c r="B7" i="1"/>
  <c r="A10" i="1"/>
  <c r="A7" i="1"/>
  <c r="D10" i="1"/>
  <c r="C10" i="1"/>
  <c r="C7" i="1"/>
  <c r="B5" i="1"/>
  <c r="B2" i="1"/>
  <c r="D5" i="1"/>
  <c r="C5" i="1"/>
  <c r="C2" i="1"/>
  <c r="A5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<sst xmlns="http://schemas.openxmlformats.org/spreadsheetml/2006/main" count="26" uniqueCount="15">
  <si>
    <t>2c5005fa</t>
  </si>
  <si>
    <t>31852eae</t>
  </si>
  <si>
    <t>d928b47c</t>
  </si>
  <si>
    <t>e61ac2c4</t>
  </si>
  <si>
    <t>Test 1</t>
  </si>
  <si>
    <t>Test 2</t>
  </si>
  <si>
    <t>Test 3</t>
  </si>
  <si>
    <t>Total</t>
  </si>
  <si>
    <t>Average</t>
  </si>
  <si>
    <t>Relative Execution Time</t>
  </si>
  <si>
    <t>-</t>
  </si>
  <si>
    <t>Percentage Improvement</t>
  </si>
  <si>
    <t>Round 2</t>
  </si>
  <si>
    <t>Round 1</t>
  </si>
  <si>
    <t>Round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</si>
</sst>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/>
              <a:t>Round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Test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Sheet1!$F$2:$F$5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Sheet1!$G$2:$G$5</c:f>
              <c:numCache>
                <c:formatCode>General</c:formatCode>
                <c:ptCount val="4"/>
                <c:pt idx="0">
                  <c:v>10.622757500000001</c:v>
                </c:pt>
                <c:pt idx="1">
                  <c:v>10.9514862</c:v>
                </c:pt>
                <c:pt idx="2">
                  <c:v>10.1457935</c:v>
                </c:pt>
                <c:pt idx="3">
                  <c:v>6.49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C-4A4F-85BF-52092529C3D2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Test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Sheet1!$F$2:$F$5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Sheet1!$H$2:$H$5</c:f>
              <c:numCache>
                <c:formatCode>General</c:formatCode>
                <c:ptCount val="4"/>
                <c:pt idx="0">
                  <c:v>6.68</c:v>
                </c:pt>
                <c:pt idx="1">
                  <c:v>6.23</c:v>
                </c:pt>
                <c:pt idx="2">
                  <c:v>6.16</c:v>
                </c:pt>
                <c:pt idx="3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BC-4A4F-85BF-52092529C3D2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Test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Sheet1!$F$2:$F$5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Sheet1!$I$2:$I$5</c:f>
              <c:numCache>
                <c:formatCode>General</c:formatCode>
                <c:ptCount val="4"/>
                <c:pt idx="0">
                  <c:v>5.0599999999999996</c:v>
                </c:pt>
                <c:pt idx="1">
                  <c:v>4.4000000000000004</c:v>
                </c:pt>
                <c:pt idx="2">
                  <c:v>4.49</c:v>
                </c:pt>
                <c:pt idx="3">
                  <c:v>1.95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BC-4A4F-85BF-52092529C3D2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Sheet1!$F$2:$F$5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Sheet1!$J$2:$J$5</c:f>
              <c:numCache>
                <c:formatCode>General</c:formatCode>
                <c:ptCount val="4"/>
                <c:pt idx="0">
                  <c:v>22.371026700000002</c:v>
                </c:pt>
                <c:pt idx="1">
                  <c:v>21.578179899999999</c:v>
                </c:pt>
                <c:pt idx="2">
                  <c:v>20.798167299999999</c:v>
                </c:pt>
                <c:pt idx="3">
                  <c:v>12.5376668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BC-4A4F-85BF-52092529C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125696"/>
        <c:axId val="657124256"/>
      </c:lineChart>
      <c:catAx>
        <c:axId val="65712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124256"/>
        <c:crosses val="autoZero"/>
        <c:auto val="1"/>
        <c:lblAlgn val="ctr"/>
        <c:lblOffset val="100"/>
        <c:noMultiLvlLbl val="0"/>
      </c:catAx>
      <c:valAx>
        <c:axId val="65712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12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/>
              <a:t>Round 2</a:t>
            </a:r>
          </a:p>
        </c:rich>
      </c:tx>
      <c:layout>
        <c:manualLayout>
          <c:xMode val="edge"/>
          <c:yMode val="edge"/>
          <c:x val="0.409493000874890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Test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Sheet1!$F$7:$F$10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Sheet1!$G$7:$G$10</c:f>
              <c:numCache>
                <c:formatCode>General</c:formatCode>
                <c:ptCount val="4"/>
                <c:pt idx="0">
                  <c:v>16.041230500000001</c:v>
                </c:pt>
                <c:pt idx="1">
                  <c:v>11.2900455</c:v>
                </c:pt>
                <c:pt idx="2">
                  <c:v>10.9524846</c:v>
                </c:pt>
                <c:pt idx="3">
                  <c:v>7.48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EC-4A67-A25E-01BBDB626B74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Test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Sheet1!$F$7:$F$10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Sheet1!$H$7:$H$10</c:f>
              <c:numCache>
                <c:formatCode>General</c:formatCode>
                <c:ptCount val="4"/>
                <c:pt idx="0">
                  <c:v>8.93</c:v>
                </c:pt>
                <c:pt idx="1">
                  <c:v>7.94</c:v>
                </c:pt>
                <c:pt idx="2">
                  <c:v>8.5500000000000007</c:v>
                </c:pt>
                <c:pt idx="3">
                  <c:v>4.8499999999999996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EC-4A67-A25E-01BBDB626B74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Test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Sheet1!$F$7:$F$10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Sheet1!$I$7:$I$10</c:f>
              <c:numCache>
                <c:formatCode>General</c:formatCode>
                <c:ptCount val="4"/>
                <c:pt idx="0">
                  <c:v>5.55</c:v>
                </c:pt>
                <c:pt idx="1">
                  <c:v>5.48</c:v>
                </c:pt>
                <c:pt idx="2">
                  <c:v>5.52</c:v>
                </c:pt>
                <c:pt idx="3">
                  <c:v>2.1800000000000002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EC-4A67-A25E-01BBDB626B74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Sheet1!$F$7:$F$10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Sheet1!$J$7:$J$10</c:f>
              <c:numCache>
                <c:formatCode>General</c:formatCode>
                <c:ptCount val="4"/>
                <c:pt idx="0">
                  <c:v>30.5225914</c:v>
                </c:pt>
                <c:pt idx="1">
                  <c:v>24.709940899999999</c:v>
                </c:pt>
                <c:pt idx="2">
                  <c:v>26.022243100000001</c:v>
                </c:pt>
                <c:pt idx="3">
                  <c:v>14.5078543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EC-4A67-A25E-01BBDB626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8256784"/>
        <c:axId val="688257144"/>
      </c:lineChart>
      <c:catAx>
        <c:axId val="68825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57144"/>
        <c:crosses val="autoZero"/>
        <c:auto val="1"/>
        <c:lblAlgn val="ctr"/>
        <c:lblOffset val="100"/>
        <c:noMultiLvlLbl val="0"/>
      </c:catAx>
      <c:valAx>
        <c:axId val="68825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5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/>
              <a:t>Round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Test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Sheet1!$F$12:$F$15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Sheet1!$G$12:$G$15</c:f>
              <c:numCache>
                <c:formatCode>General</c:formatCode>
                <c:ptCount val="4"/>
                <c:pt idx="0">
                  <c:v>13.3431567</c:v>
                </c:pt>
                <c:pt idx="1">
                  <c:v>11.9004666</c:v>
                </c:pt>
                <c:pt idx="2">
                  <c:v>12.526232</c:v>
                </c:pt>
                <c:pt idx="3">
                  <c:v>9.48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20-4C3C-A737-117EC0BA543A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Test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Sheet1!$F$12:$F$15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Sheet1!$H$12:$H$15</c:f>
              <c:numCache>
                <c:formatCode>General</c:formatCode>
                <c:ptCount val="4"/>
                <c:pt idx="0">
                  <c:v>9.59</c:v>
                </c:pt>
                <c:pt idx="1">
                  <c:v>7.34</c:v>
                </c:pt>
                <c:pt idx="2">
                  <c:v>7.4</c:v>
                </c:pt>
                <c:pt idx="3">
                  <c:v>4.16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20-4C3C-A737-117EC0BA543A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Test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Sheet1!$F$12:$F$15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Sheet1!$I$12:$I$15</c:f>
              <c:numCache>
                <c:formatCode>General</c:formatCode>
                <c:ptCount val="4"/>
                <c:pt idx="0">
                  <c:v>5.65</c:v>
                </c:pt>
                <c:pt idx="1">
                  <c:v>5.87</c:v>
                </c:pt>
                <c:pt idx="2">
                  <c:v>5.51</c:v>
                </c:pt>
                <c:pt idx="3">
                  <c:v>1.87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20-4C3C-A737-117EC0BA543A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Sheet1!$F$12:$F$15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Sheet1!$J$12:$J$15</c:f>
              <c:numCache>
                <c:formatCode>General</c:formatCode>
                <c:ptCount val="4"/>
                <c:pt idx="0">
                  <c:v>28.579912799999999</c:v>
                </c:pt>
                <c:pt idx="1">
                  <c:v>25.111203</c:v>
                </c:pt>
                <c:pt idx="2">
                  <c:v>25.429680300000001</c:v>
                </c:pt>
                <c:pt idx="3">
                  <c:v>15.5049414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20-4C3C-A737-117EC0BA5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9728344"/>
        <c:axId val="589729064"/>
      </c:lineChart>
      <c:catAx>
        <c:axId val="589728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29064"/>
        <c:crosses val="autoZero"/>
        <c:auto val="1"/>
        <c:lblAlgn val="ctr"/>
        <c:lblOffset val="100"/>
        <c:noMultiLvlLbl val="0"/>
      </c:catAx>
      <c:valAx>
        <c:axId val="58972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2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/>
              <a:t>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Test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Sheet1!$F$18:$F$21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Sheet1!$G$18:$G$21</c:f>
              <c:numCache>
                <c:formatCode>General</c:formatCode>
                <c:ptCount val="4"/>
                <c:pt idx="0">
                  <c:v>13.335714900000001</c:v>
                </c:pt>
                <c:pt idx="1">
                  <c:v>11.380666099999999</c:v>
                </c:pt>
                <c:pt idx="2">
                  <c:v>11.208170033333333</c:v>
                </c:pt>
                <c:pt idx="3">
                  <c:v>7.8166666666666673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1D-420C-AB45-B8521A27F9C4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Test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Sheet1!$F$18:$F$21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Sheet1!$H$18:$H$21</c:f>
              <c:numCache>
                <c:formatCode>General</c:formatCode>
                <c:ptCount val="4"/>
                <c:pt idx="0">
                  <c:v>8.4</c:v>
                </c:pt>
                <c:pt idx="1">
                  <c:v>7.1700000000000008</c:v>
                </c:pt>
                <c:pt idx="2">
                  <c:v>7.37</c:v>
                </c:pt>
                <c:pt idx="3">
                  <c:v>4.37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1D-420C-AB45-B8521A27F9C4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Test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Sheet1!$F$18:$F$21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Sheet1!$I$18:$I$21</c:f>
              <c:numCache>
                <c:formatCode>General</c:formatCode>
                <c:ptCount val="4"/>
                <c:pt idx="0">
                  <c:v>5.419999999999999</c:v>
                </c:pt>
                <c:pt idx="1">
                  <c:v>5.25</c:v>
                </c:pt>
                <c:pt idx="2">
                  <c:v>5.1733333333333329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1D-420C-AB45-B8521A27F9C4}"/>
            </c:ext>
          </c:extLst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Sheet1!$F$18:$F$21</c:f>
              <c:strCache>
                <c:ptCount val="4"/>
                <c:pt idx="0">
                  <c:v>d928b47c</c:v>
                </c:pt>
                <c:pt idx="1">
                  <c:v>e61ac2c4</c:v>
                </c:pt>
                <c:pt idx="2">
                  <c:v>2c5005fa</c:v>
                </c:pt>
                <c:pt idx="3">
                  <c:v>31852eae</c:v>
                </c:pt>
              </c:strCache>
            </c:strRef>
          </c:cat>
          <c:val>
            <c:numRef>
              <c:f>Sheet1!$J$18:$J$21</c:f>
              <c:numCache>
                <c:formatCode>General</c:formatCode>
                <c:ptCount val="4"/>
                <c:pt idx="0">
                  <c:v>27.157843633333332</c:v>
                </c:pt>
                <c:pt idx="1">
                  <c:v>23.799774600000003</c:v>
                </c:pt>
                <c:pt idx="2">
                  <c:v>24.083363566666666</c:v>
                </c:pt>
                <c:pt idx="3">
                  <c:v>14.1834875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1D-420C-AB45-B8521A27F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9076392"/>
        <c:axId val="585481184"/>
      </c:lineChart>
      <c:catAx>
        <c:axId val="64907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481184"/>
        <c:crosses val="autoZero"/>
        <c:auto val="1"/>
        <c:lblAlgn val="ctr"/>
        <c:lblOffset val="100"/>
        <c:noMultiLvlLbl val="0"/>
      </c:catAx>
      <c:valAx>
        <c:axId val="58548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7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5783</xdr:colOff>
      <xdr:row>1</xdr:row>
      <xdr:rowOff>4449</xdr:rowOff>
    </xdr:from>
    <xdr:to>
      <xdr:col>18</xdr:col>
      <xdr:colOff>43883</xdr:colOff>
      <xdr:row>16</xdr:row>
      <xdr:rowOff>35223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4BC9BB-0CC4-9A55-ECDE-4BA016758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8260</xdr:colOff>
      <xdr:row>17</xdr:row>
      <xdr:rowOff>7223</xdr:rowOff>
    </xdr:from>
    <xdr:to>
      <xdr:col>18</xdr:col>
      <xdr:colOff>46360</xdr:colOff>
      <xdr:row>32</xdr:row>
      <xdr:rowOff>35798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BA306D-B742-0324-2855-21625A4E6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3578</xdr:colOff>
      <xdr:row>33</xdr:row>
      <xdr:rowOff>912</xdr:rowOff>
    </xdr:from>
    <xdr:to>
      <xdr:col>18</xdr:col>
      <xdr:colOff>41676</xdr:colOff>
      <xdr:row>48</xdr:row>
      <xdr:rowOff>34250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4789A2-6DFE-3B97-C693-60AC3E82E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3736</xdr:colOff>
      <xdr:row>33</xdr:row>
      <xdr:rowOff>4696</xdr:rowOff>
    </xdr:from>
    <xdr:to>
      <xdr:col>10</xdr:col>
      <xdr:colOff>40856</xdr:colOff>
      <xdr:row>48</xdr:row>
      <xdr:rowOff>16463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97E811-1604-BA45-46E3-28EB6B356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1B72-987A-4CF5-A621-7152B1247B46}">
  <dimension ref="A1:J31"/>
  <sheetViews>
    <sheetView tabSelected="1" zoomScale="75" workbookViewId="0">
      <selection activeCell="C27" sqref="C27"/>
    </sheetView>
  </sheetViews>
  <sheetFormatPr defaultRowHeight="14.25" x14ac:dyDescent="0.45"/>
  <sheetData>
    <row r="1" spans="1:10" x14ac:dyDescent="0.45">
      <c r="A1" s="2" t="s">
        <v>2</v>
      </c>
      <c r="B1" s="2" t="s">
        <v>3</v>
      </c>
      <c r="C1" s="2" t="s">
        <v>0</v>
      </c>
      <c r="D1" s="2" t="s">
        <v>1</v>
      </c>
      <c r="F1" s="2" t="s">
        <v>13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45">
      <c r="A2" s="1">
        <f>10 + 622757500/1000000000</f>
        <v>10.622757500000001</v>
      </c>
      <c r="B2" s="1">
        <f>10+951486200/1000000000</f>
        <v>10.9514862</v>
      </c>
      <c r="C2" s="1">
        <f>10+145793500/1000000000</f>
        <v>10.1457935</v>
      </c>
      <c r="D2" s="1">
        <v>6.49</v>
      </c>
      <c r="F2" t="str" cm="1">
        <f t="array" ref="F2:J5">TRANSPOSE(A1:D5)</f>
        <v>d928b47c</v>
      </c>
      <c r="G2">
        <v>10.622757500000001</v>
      </c>
      <c r="H2">
        <v>6.68</v>
      </c>
      <c r="I2">
        <v>5.0599999999999996</v>
      </c>
      <c r="J2">
        <v>22.371026700000002</v>
      </c>
    </row>
    <row r="3" spans="1:10" x14ac:dyDescent="0.45">
      <c r="A3" s="1">
        <v>6.68</v>
      </c>
      <c r="B3" s="1">
        <v>6.23</v>
      </c>
      <c r="C3" s="1">
        <v>6.16</v>
      </c>
      <c r="D3" s="1">
        <v>4.0999999999999996</v>
      </c>
      <c r="F3" t="str">
        <v>e61ac2c4</v>
      </c>
      <c r="G3">
        <v>10.9514862</v>
      </c>
      <c r="H3">
        <v>6.23</v>
      </c>
      <c r="I3">
        <v>4.4000000000000004</v>
      </c>
      <c r="J3">
        <v>21.578179899999999</v>
      </c>
    </row>
    <row r="4" spans="1:10" x14ac:dyDescent="0.45">
      <c r="A4" s="1">
        <v>5.0599999999999996</v>
      </c>
      <c r="B4" s="1">
        <v>4.4000000000000004</v>
      </c>
      <c r="C4" s="1">
        <v>4.49</v>
      </c>
      <c r="D4" s="1">
        <v>1.95</v>
      </c>
      <c r="F4" t="str">
        <v>2c5005fa</v>
      </c>
      <c r="G4">
        <v>10.1457935</v>
      </c>
      <c r="H4">
        <v>6.16</v>
      </c>
      <c r="I4">
        <v>4.49</v>
      </c>
      <c r="J4">
        <v>20.798167299999999</v>
      </c>
    </row>
    <row r="5" spans="1:10" x14ac:dyDescent="0.45">
      <c r="A5" s="1">
        <f>22+371026700/1000000000</f>
        <v>22.371026700000002</v>
      </c>
      <c r="B5" s="1">
        <f>21+578179900/1000000000</f>
        <v>21.578179899999999</v>
      </c>
      <c r="C5" s="1">
        <f>20+798167300/1000000000</f>
        <v>20.798167299999999</v>
      </c>
      <c r="D5" s="1">
        <f>12+537666800/1000000000</f>
        <v>12.5376668</v>
      </c>
      <c r="F5" t="str">
        <v>31852eae</v>
      </c>
      <c r="G5">
        <v>6.49</v>
      </c>
      <c r="H5">
        <v>4.0999999999999996</v>
      </c>
      <c r="I5">
        <v>1.95</v>
      </c>
      <c r="J5">
        <v>12.5376668</v>
      </c>
    </row>
    <row r="6" spans="1:10" x14ac:dyDescent="0.45">
      <c r="F6" s="2" t="s">
        <v>12</v>
      </c>
    </row>
    <row r="7" spans="1:10" x14ac:dyDescent="0.45">
      <c r="A7" s="1">
        <f>16+41230500/1000000000</f>
        <v>16.041230500000001</v>
      </c>
      <c r="B7" s="1">
        <f>11+290045500/1000000000</f>
        <v>11.2900455</v>
      </c>
      <c r="C7" s="1">
        <f>10+952484600/1000000000</f>
        <v>10.9524846</v>
      </c>
      <c r="D7" s="1">
        <v>7.48</v>
      </c>
      <c r="F7" t="s">
        <v>2</v>
      </c>
      <c r="G7" cm="1">
        <f t="array" ref="G7:J10">TRANSPOSE(A7:D10)</f>
        <v>16.041230500000001</v>
      </c>
      <c r="H7">
        <v>8.93</v>
      </c>
      <c r="I7">
        <v>5.55</v>
      </c>
      <c r="J7">
        <v>30.5225914</v>
      </c>
    </row>
    <row r="8" spans="1:10" x14ac:dyDescent="0.45">
      <c r="A8" s="1">
        <v>8.93</v>
      </c>
      <c r="B8" s="1">
        <v>7.94</v>
      </c>
      <c r="C8" s="1">
        <v>8.5500000000000007</v>
      </c>
      <c r="D8" s="1">
        <v>4.8499999999999996</v>
      </c>
      <c r="F8" t="s">
        <v>3</v>
      </c>
      <c r="G8">
        <v>11.2900455</v>
      </c>
      <c r="H8">
        <v>7.94</v>
      </c>
      <c r="I8">
        <v>5.48</v>
      </c>
      <c r="J8">
        <v>24.709940899999999</v>
      </c>
    </row>
    <row r="9" spans="1:10" x14ac:dyDescent="0.45">
      <c r="A9" s="1">
        <v>5.55</v>
      </c>
      <c r="B9" s="1">
        <v>5.48</v>
      </c>
      <c r="C9" s="1">
        <v>5.52</v>
      </c>
      <c r="D9" s="1">
        <v>2.1800000000000002</v>
      </c>
      <c r="F9" t="s">
        <v>0</v>
      </c>
      <c r="G9">
        <v>10.9524846</v>
      </c>
      <c r="H9">
        <v>8.5500000000000007</v>
      </c>
      <c r="I9">
        <v>5.52</v>
      </c>
      <c r="J9">
        <v>26.022243100000001</v>
      </c>
    </row>
    <row r="10" spans="1:10" x14ac:dyDescent="0.45">
      <c r="A10" s="1">
        <f>30+522591400/1000000000</f>
        <v>30.5225914</v>
      </c>
      <c r="B10" s="1">
        <f>24+709940900/1000000000</f>
        <v>24.709940899999999</v>
      </c>
      <c r="C10" s="1">
        <f>26+22243100/1000000000</f>
        <v>26.022243100000001</v>
      </c>
      <c r="D10" s="1">
        <f>14+507854300/1000000000</f>
        <v>14.5078543</v>
      </c>
      <c r="F10" t="s">
        <v>1</v>
      </c>
      <c r="G10">
        <v>7.48</v>
      </c>
      <c r="H10">
        <v>4.8499999999999996</v>
      </c>
      <c r="I10">
        <v>2.1800000000000002</v>
      </c>
      <c r="J10">
        <v>14.5078543</v>
      </c>
    </row>
    <row r="11" spans="1:10" x14ac:dyDescent="0.45">
      <c r="F11" s="2" t="s">
        <v>14</v>
      </c>
    </row>
    <row r="12" spans="1:10" x14ac:dyDescent="0.45">
      <c r="A12" s="1">
        <f>13+343156700/1000000000</f>
        <v>13.3431567</v>
      </c>
      <c r="B12" s="1">
        <f>11+900466600/1000000000</f>
        <v>11.9004666</v>
      </c>
      <c r="C12" s="1">
        <f>12+526232000/1000000000</f>
        <v>12.526232</v>
      </c>
      <c r="D12" s="1">
        <v>9.48</v>
      </c>
      <c r="F12" t="s">
        <v>2</v>
      </c>
      <c r="G12" cm="1">
        <f t="array" ref="G12:J15">TRANSPOSE(A12:D15)</f>
        <v>13.3431567</v>
      </c>
      <c r="H12">
        <v>9.59</v>
      </c>
      <c r="I12">
        <v>5.65</v>
      </c>
      <c r="J12">
        <v>28.579912799999999</v>
      </c>
    </row>
    <row r="13" spans="1:10" x14ac:dyDescent="0.45">
      <c r="A13" s="1">
        <v>9.59</v>
      </c>
      <c r="B13" s="1">
        <v>7.34</v>
      </c>
      <c r="C13" s="1">
        <v>7.4</v>
      </c>
      <c r="D13" s="1">
        <v>4.16</v>
      </c>
      <c r="F13" t="s">
        <v>3</v>
      </c>
      <c r="G13">
        <v>11.9004666</v>
      </c>
      <c r="H13">
        <v>7.34</v>
      </c>
      <c r="I13">
        <v>5.87</v>
      </c>
      <c r="J13">
        <v>25.111203</v>
      </c>
    </row>
    <row r="14" spans="1:10" x14ac:dyDescent="0.45">
      <c r="A14" s="1">
        <v>5.65</v>
      </c>
      <c r="B14" s="1">
        <v>5.87</v>
      </c>
      <c r="C14" s="1">
        <v>5.51</v>
      </c>
      <c r="D14" s="1">
        <v>1.87</v>
      </c>
      <c r="F14" t="s">
        <v>0</v>
      </c>
      <c r="G14">
        <v>12.526232</v>
      </c>
      <c r="H14">
        <v>7.4</v>
      </c>
      <c r="I14">
        <v>5.51</v>
      </c>
      <c r="J14">
        <v>25.429680300000001</v>
      </c>
    </row>
    <row r="15" spans="1:10" x14ac:dyDescent="0.45">
      <c r="A15" s="1">
        <f>28+579912800/1000000000</f>
        <v>28.579912799999999</v>
      </c>
      <c r="B15" s="1">
        <f>25+111203000/1000000000</f>
        <v>25.111203</v>
      </c>
      <c r="C15" s="1">
        <f>25+429680300/1000000000</f>
        <v>25.429680300000001</v>
      </c>
      <c r="D15" s="1">
        <f>15+504941400/1000000000</f>
        <v>15.5049414</v>
      </c>
      <c r="F15" t="s">
        <v>1</v>
      </c>
      <c r="G15">
        <v>9.48</v>
      </c>
      <c r="H15">
        <v>4.16</v>
      </c>
      <c r="I15">
        <v>1.87</v>
      </c>
      <c r="J15">
        <v>15.5049414</v>
      </c>
    </row>
    <row r="17" spans="6:10" x14ac:dyDescent="0.45">
      <c r="F17" s="2" t="s">
        <v>8</v>
      </c>
    </row>
    <row r="18" spans="6:10" x14ac:dyDescent="0.45">
      <c r="F18" t="str">
        <f>F2</f>
        <v>d928b47c</v>
      </c>
      <c r="G18">
        <f>AVERAGE(G2,G7,G12)</f>
        <v>13.335714900000001</v>
      </c>
      <c r="H18">
        <f t="shared" ref="H18:J18" si="0">AVERAGE(H2,H7,H12)</f>
        <v>8.4</v>
      </c>
      <c r="I18">
        <f t="shared" si="0"/>
        <v>5.419999999999999</v>
      </c>
      <c r="J18">
        <f t="shared" si="0"/>
        <v>27.157843633333332</v>
      </c>
    </row>
    <row r="19" spans="6:10" x14ac:dyDescent="0.45">
      <c r="F19" t="str">
        <f t="shared" ref="F19:F21" si="1">F3</f>
        <v>e61ac2c4</v>
      </c>
      <c r="G19">
        <f t="shared" ref="G19:J19" si="2">AVERAGE(G3,G8,G13)</f>
        <v>11.380666099999999</v>
      </c>
      <c r="H19">
        <f t="shared" si="2"/>
        <v>7.1700000000000008</v>
      </c>
      <c r="I19">
        <f t="shared" si="2"/>
        <v>5.25</v>
      </c>
      <c r="J19">
        <f t="shared" si="2"/>
        <v>23.799774600000003</v>
      </c>
    </row>
    <row r="20" spans="6:10" x14ac:dyDescent="0.45">
      <c r="F20" t="str">
        <f t="shared" si="1"/>
        <v>2c5005fa</v>
      </c>
      <c r="G20">
        <f t="shared" ref="G20:J20" si="3">AVERAGE(G4,G9,G14)</f>
        <v>11.208170033333333</v>
      </c>
      <c r="H20">
        <f t="shared" si="3"/>
        <v>7.37</v>
      </c>
      <c r="I20">
        <f t="shared" si="3"/>
        <v>5.1733333333333329</v>
      </c>
      <c r="J20">
        <f t="shared" si="3"/>
        <v>24.083363566666666</v>
      </c>
    </row>
    <row r="21" spans="6:10" x14ac:dyDescent="0.45">
      <c r="F21" t="str">
        <f t="shared" si="1"/>
        <v>31852eae</v>
      </c>
      <c r="G21">
        <f t="shared" ref="G21:J21" si="4">AVERAGE(G5,G10,G15)</f>
        <v>7.8166666666666673</v>
      </c>
      <c r="H21">
        <f t="shared" si="4"/>
        <v>4.37</v>
      </c>
      <c r="I21">
        <f t="shared" si="4"/>
        <v>2</v>
      </c>
      <c r="J21">
        <f t="shared" si="4"/>
        <v>14.1834875</v>
      </c>
    </row>
    <row r="22" spans="6:10" x14ac:dyDescent="0.45">
      <c r="F22" s="2" t="s">
        <v>9</v>
      </c>
    </row>
    <row r="23" spans="6:10" x14ac:dyDescent="0.45">
      <c r="F23" t="str">
        <f>F18</f>
        <v>d928b47c</v>
      </c>
      <c r="G23" s="3">
        <f>G18/G$18</f>
        <v>1</v>
      </c>
      <c r="H23" s="3">
        <f t="shared" ref="H23:J23" si="5">H18/H$18</f>
        <v>1</v>
      </c>
      <c r="I23" s="3">
        <f t="shared" si="5"/>
        <v>1</v>
      </c>
      <c r="J23" s="3">
        <f t="shared" si="5"/>
        <v>1</v>
      </c>
    </row>
    <row r="24" spans="6:10" x14ac:dyDescent="0.45">
      <c r="F24" t="str">
        <f t="shared" ref="F24:F26" si="6">F19</f>
        <v>e61ac2c4</v>
      </c>
      <c r="G24" s="3">
        <f t="shared" ref="G24:J24" si="7">G19/G$18</f>
        <v>0.8533975257674411</v>
      </c>
      <c r="H24" s="3">
        <f t="shared" si="7"/>
        <v>0.85357142857142865</v>
      </c>
      <c r="I24" s="3">
        <f t="shared" si="7"/>
        <v>0.96863468634686367</v>
      </c>
      <c r="J24" s="3">
        <f t="shared" si="7"/>
        <v>0.87634993857864107</v>
      </c>
    </row>
    <row r="25" spans="6:10" x14ac:dyDescent="0.45">
      <c r="F25" t="str">
        <f t="shared" si="6"/>
        <v>2c5005fa</v>
      </c>
      <c r="G25" s="3">
        <f t="shared" ref="G25:J25" si="8">G20/G$18</f>
        <v>0.84046263116597764</v>
      </c>
      <c r="H25" s="3">
        <f t="shared" si="8"/>
        <v>0.87738095238095237</v>
      </c>
      <c r="I25" s="3">
        <f t="shared" si="8"/>
        <v>0.95448954489544902</v>
      </c>
      <c r="J25" s="3">
        <f t="shared" si="8"/>
        <v>0.88679218762077738</v>
      </c>
    </row>
    <row r="26" spans="6:10" x14ac:dyDescent="0.45">
      <c r="F26" t="str">
        <f t="shared" si="6"/>
        <v>31852eae</v>
      </c>
      <c r="G26" s="3">
        <f t="shared" ref="G26:J26" si="9">G21/G$18</f>
        <v>0.58614530419112865</v>
      </c>
      <c r="H26" s="3">
        <f t="shared" si="9"/>
        <v>0.52023809523809528</v>
      </c>
      <c r="I26" s="3">
        <f t="shared" si="9"/>
        <v>0.36900369003690042</v>
      </c>
      <c r="J26" s="3">
        <f t="shared" si="9"/>
        <v>0.5222611813918574</v>
      </c>
    </row>
    <row r="27" spans="6:10" x14ac:dyDescent="0.45">
      <c r="F27" s="2" t="s">
        <v>11</v>
      </c>
    </row>
    <row r="28" spans="6:10" x14ac:dyDescent="0.45">
      <c r="F28" t="str">
        <f>F23</f>
        <v>d928b47c</v>
      </c>
      <c r="G28" t="s">
        <v>10</v>
      </c>
      <c r="H28" t="s">
        <v>10</v>
      </c>
      <c r="I28" t="s">
        <v>10</v>
      </c>
      <c r="J28" t="s">
        <v>10</v>
      </c>
    </row>
    <row r="29" spans="6:10" x14ac:dyDescent="0.45">
      <c r="F29" t="str">
        <f>F24</f>
        <v>e61ac2c4</v>
      </c>
      <c r="G29" s="4">
        <f t="shared" ref="G29:J31" si="10">1-G24</f>
        <v>0.1466024742325589</v>
      </c>
      <c r="H29" s="4">
        <f t="shared" si="10"/>
        <v>0.14642857142857135</v>
      </c>
      <c r="I29" s="4">
        <f t="shared" si="10"/>
        <v>3.1365313653136329E-2</v>
      </c>
      <c r="J29" s="4">
        <f t="shared" si="10"/>
        <v>0.12365006142135893</v>
      </c>
    </row>
    <row r="30" spans="6:10" x14ac:dyDescent="0.45">
      <c r="F30" t="str">
        <f>F25</f>
        <v>2c5005fa</v>
      </c>
      <c r="G30" s="4">
        <f t="shared" si="10"/>
        <v>0.15953736883402236</v>
      </c>
      <c r="H30" s="4">
        <f t="shared" si="10"/>
        <v>0.12261904761904763</v>
      </c>
      <c r="I30" s="4">
        <f t="shared" si="10"/>
        <v>4.5510455104550984E-2</v>
      </c>
      <c r="J30" s="4">
        <f t="shared" si="10"/>
        <v>0.11320781237922262</v>
      </c>
    </row>
    <row r="31" spans="6:10" x14ac:dyDescent="0.45">
      <c r="F31" t="str">
        <f>F26</f>
        <v>31852eae</v>
      </c>
      <c r="G31" s="4">
        <f t="shared" si="10"/>
        <v>0.41385469580887135</v>
      </c>
      <c r="H31" s="4">
        <f t="shared" si="10"/>
        <v>0.47976190476190472</v>
      </c>
      <c r="I31" s="4">
        <f t="shared" si="10"/>
        <v>0.63099630996309952</v>
      </c>
      <c r="J31" s="4">
        <f t="shared" si="10"/>
        <v>0.4777388186081426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2023-03-18T05:39:59Z</dcterms:created>
  <dcterms:modified xsi:type="dcterms:W3CDTF">2023-03-18T05:40:42Z</dcterms:modified>
</cp:coreProperties>
</file>