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eveloper\c#\KDRS_Query\KDRS_Query\doc\"/>
    </mc:Choice>
  </mc:AlternateContent>
  <xr:revisionPtr revIDLastSave="0" documentId="13_ncr:1_{9EEE0083-A143-40E1-A78E-186EE7DC8E26}" xr6:coauthVersionLast="45" xr6:coauthVersionMax="45" xr10:uidLastSave="{00000000-0000-0000-0000-000000000000}"/>
  <bookViews>
    <workbookView xWindow="-57720" yWindow="-120" windowWidth="57840" windowHeight="15990" xr2:uid="{00000000-000D-0000-FFFF-FFFF00000000}"/>
  </bookViews>
  <sheets>
    <sheet name="ephorte_query_opptelling" sheetId="14" r:id="rId1"/>
  </sheets>
  <definedNames>
    <definedName name="_xlnm._FilterDatabase" localSheetId="0" hidden="1">ephorte_query_opptelling!$A$2:$DT$23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4" l="1"/>
  <c r="N21" i="14"/>
  <c r="N20" i="14"/>
  <c r="N17" i="14"/>
  <c r="N13" i="14"/>
  <c r="N9" i="14"/>
  <c r="Z5" i="14"/>
  <c r="N5" i="14"/>
  <c r="Z6" i="14" l="1"/>
  <c r="Z4" i="14"/>
  <c r="N18" i="14" l="1"/>
  <c r="N16" i="14"/>
  <c r="N14" i="14"/>
  <c r="N12" i="14"/>
  <c r="N10" i="14"/>
  <c r="N8" i="14"/>
  <c r="N6" i="14"/>
  <c r="N4" i="14"/>
  <c r="CR19" i="14" l="1"/>
  <c r="CG19" i="14"/>
  <c r="BX19" i="14"/>
  <c r="BX15" i="14"/>
  <c r="BN19" i="14"/>
  <c r="BN15" i="14"/>
  <c r="Z19" i="14"/>
  <c r="N19" i="14"/>
  <c r="N15" i="14"/>
  <c r="CR15" i="14"/>
  <c r="CG15" i="14"/>
  <c r="Z15" i="14"/>
  <c r="N11" i="14" l="1"/>
  <c r="N7" i="14"/>
  <c r="CR11" i="14"/>
  <c r="CG11" i="14"/>
  <c r="BX11" i="14"/>
  <c r="BN11" i="14"/>
  <c r="Z11" i="14"/>
  <c r="N3" i="14"/>
  <c r="CR7" i="14" l="1"/>
  <c r="CG7" i="14"/>
  <c r="BX7" i="14"/>
  <c r="BN7" i="14"/>
  <c r="Z7" i="14"/>
  <c r="CR3" i="14"/>
  <c r="CG3" i="14"/>
  <c r="BX3" i="14"/>
  <c r="BN3" i="14"/>
  <c r="Z3" i="14"/>
  <c r="O19" i="14" l="1"/>
  <c r="O11" i="14"/>
  <c r="O7" i="14"/>
  <c r="O2" i="14" l="1"/>
  <c r="DT7" i="14" l="1"/>
  <c r="DT11" i="14"/>
  <c r="DT19" i="14"/>
  <c r="DT2" i="14" l="1"/>
  <c r="H23" i="14"/>
  <c r="I23" i="14"/>
  <c r="J23" i="14"/>
  <c r="K23" i="14"/>
  <c r="L23" i="14"/>
  <c r="E2" i="14" l="1"/>
</calcChain>
</file>

<file path=xl/sharedStrings.xml><?xml version="1.0" encoding="utf-8"?>
<sst xmlns="http://schemas.openxmlformats.org/spreadsheetml/2006/main" count="325" uniqueCount="215">
  <si>
    <t>No</t>
  </si>
  <si>
    <t>Vis</t>
  </si>
  <si>
    <t>ID</t>
  </si>
  <si>
    <t>Inn-Depot</t>
  </si>
  <si>
    <t>Innhold</t>
  </si>
  <si>
    <t>Merknad</t>
  </si>
  <si>
    <t>1505_001 ephorte SAK1 (2008-2011)</t>
  </si>
  <si>
    <t>1505_002 ephorte SAK2 (2012-2015)</t>
  </si>
  <si>
    <t>1505_007 ephorte SAK3 (2016-2019)</t>
  </si>
  <si>
    <t>Saksarkiv</t>
  </si>
  <si>
    <t>1505_008 ephorte UTV (2007-2019)</t>
  </si>
  <si>
    <t>Utvalgsbehandling</t>
  </si>
  <si>
    <t>1505_009 ephorte DIV (2007-2019)</t>
  </si>
  <si>
    <t>Avtale, BarnA, Barneven, Barntjen, Bygn, Båt1, Elev, ElevA, Foreb, Gjeld, Innkjøp, Kommuneadv, Lærling, LærlingA, ORK, Pers, PersA, PersEnhet, Person, Plan, Res, Vende, Voksen</t>
  </si>
  <si>
    <t>1505_010 SIARD (2007-2019)</t>
  </si>
  <si>
    <t>SIARD database (hele basen, men uten dokumenter)</t>
  </si>
  <si>
    <t>Filer</t>
  </si>
  <si>
    <t>Klasser</t>
  </si>
  <si>
    <t>Registreringer</t>
  </si>
  <si>
    <t>Mapper</t>
  </si>
  <si>
    <t>Dok-1</t>
  </si>
  <si>
    <t>Vedlegg</t>
  </si>
  <si>
    <t>JP inn</t>
  </si>
  <si>
    <t>klasser</t>
  </si>
  <si>
    <t>mapper</t>
  </si>
  <si>
    <t>mappe avsluttet</t>
  </si>
  <si>
    <t>mappe utgår</t>
  </si>
  <si>
    <t>JP ut</t>
  </si>
  <si>
    <t>registreringer</t>
  </si>
  <si>
    <t>JP saksframlegg</t>
  </si>
  <si>
    <t>JP notat N</t>
  </si>
  <si>
    <t>JP notat U</t>
  </si>
  <si>
    <t>dok arkivuttrekk</t>
  </si>
  <si>
    <t>v1.6.1</t>
  </si>
  <si>
    <t>JP journalført</t>
  </si>
  <si>
    <t>JP utgår</t>
  </si>
  <si>
    <t>dokbeskr</t>
  </si>
  <si>
    <t>beskr u dok</t>
  </si>
  <si>
    <t>dok ferdig</t>
  </si>
  <si>
    <t>dok redigeres</t>
  </si>
  <si>
    <t>reg siste</t>
  </si>
  <si>
    <t>reg første</t>
  </si>
  <si>
    <t>01.01.0001</t>
  </si>
  <si>
    <t>N5.27</t>
  </si>
  <si>
    <t>N5.05</t>
  </si>
  <si>
    <t>arkivdel status</t>
  </si>
  <si>
    <t>arkivdel ant</t>
  </si>
  <si>
    <t>N5.06</t>
  </si>
  <si>
    <t>N5.08</t>
  </si>
  <si>
    <t>klasse uten under</t>
  </si>
  <si>
    <t>N5.09</t>
  </si>
  <si>
    <t>N5.10</t>
  </si>
  <si>
    <t>mappe tom</t>
  </si>
  <si>
    <t>N5.14</t>
  </si>
  <si>
    <t>N5.12</t>
  </si>
  <si>
    <t>mappe dobbel</t>
  </si>
  <si>
    <t>N5.15</t>
  </si>
  <si>
    <t>N5.16</t>
  </si>
  <si>
    <t>N5.17</t>
  </si>
  <si>
    <t>N5.22</t>
  </si>
  <si>
    <t>N5.21</t>
  </si>
  <si>
    <t>reg u dok</t>
  </si>
  <si>
    <t>N5.23</t>
  </si>
  <si>
    <t>N5.24</t>
  </si>
  <si>
    <t>N5.25</t>
  </si>
  <si>
    <t>N5.26</t>
  </si>
  <si>
    <t>dok filer</t>
  </si>
  <si>
    <t>N5.28</t>
  </si>
  <si>
    <t>N5.30</t>
  </si>
  <si>
    <t>dok sjekksum</t>
  </si>
  <si>
    <t>N5.32</t>
  </si>
  <si>
    <t>ref uten dok</t>
  </si>
  <si>
    <t>N5.33</t>
  </si>
  <si>
    <t>dok uten ref</t>
  </si>
  <si>
    <t>N5.35</t>
  </si>
  <si>
    <t>sakspart</t>
  </si>
  <si>
    <t>N5.36</t>
  </si>
  <si>
    <t>JP merknad</t>
  </si>
  <si>
    <t>reg merknad</t>
  </si>
  <si>
    <t>sak merknad</t>
  </si>
  <si>
    <t>mappe merknad</t>
  </si>
  <si>
    <t>sum merknad</t>
  </si>
  <si>
    <t>Diff 26-28</t>
  </si>
  <si>
    <t>N5.34</t>
  </si>
  <si>
    <t>dok multi</t>
  </si>
  <si>
    <t>Uttrekk</t>
  </si>
  <si>
    <t>N5.37</t>
  </si>
  <si>
    <t>kryssref</t>
  </si>
  <si>
    <t>N5.38</t>
  </si>
  <si>
    <t>presedens</t>
  </si>
  <si>
    <t>N54.39</t>
  </si>
  <si>
    <t>korr.parter</t>
  </si>
  <si>
    <t>N5.40</t>
  </si>
  <si>
    <t>avsrkrivning</t>
  </si>
  <si>
    <t>avskr brev</t>
  </si>
  <si>
    <t>avskr epost</t>
  </si>
  <si>
    <t>avskr etteretn</t>
  </si>
  <si>
    <t>avskr telefon</t>
  </si>
  <si>
    <t>avskr orientering</t>
  </si>
  <si>
    <t>avskr NULL</t>
  </si>
  <si>
    <t>avskr diff</t>
  </si>
  <si>
    <t>N5.41</t>
  </si>
  <si>
    <t>dokflyt</t>
  </si>
  <si>
    <t>N5.42</t>
  </si>
  <si>
    <t>skjerminger</t>
  </si>
  <si>
    <t>skjerm reg</t>
  </si>
  <si>
    <t>skjerm dokbeskr</t>
  </si>
  <si>
    <t>skjerm mappe</t>
  </si>
  <si>
    <t>skjerm diff</t>
  </si>
  <si>
    <t>N5.43</t>
  </si>
  <si>
    <t>graderinger</t>
  </si>
  <si>
    <t>N5.44</t>
  </si>
  <si>
    <t>kass.vedtak</t>
  </si>
  <si>
    <t>kass.info</t>
  </si>
  <si>
    <t>angitt mangler</t>
  </si>
  <si>
    <t>N5.45</t>
  </si>
  <si>
    <t>kassasjoner</t>
  </si>
  <si>
    <t>dok konverteringer</t>
  </si>
  <si>
    <t>N5.46</t>
  </si>
  <si>
    <t>slettinger</t>
  </si>
  <si>
    <t>N5.47</t>
  </si>
  <si>
    <t>sysid avvik</t>
  </si>
  <si>
    <t>N5.48</t>
  </si>
  <si>
    <t>arkivref avvik</t>
  </si>
  <si>
    <t>N5.51</t>
  </si>
  <si>
    <t>klas.ref avvik</t>
  </si>
  <si>
    <t>N5.52</t>
  </si>
  <si>
    <t>JP off.journal</t>
  </si>
  <si>
    <t>JP loep.journal</t>
  </si>
  <si>
    <t>N5.53</t>
  </si>
  <si>
    <t>JP år avvik</t>
  </si>
  <si>
    <t>N5.54</t>
  </si>
  <si>
    <t>N5.55</t>
  </si>
  <si>
    <t>JP loep.start</t>
  </si>
  <si>
    <t>JP loep.slutt</t>
  </si>
  <si>
    <t>JP loep.skjerm</t>
  </si>
  <si>
    <t>N5.56</t>
  </si>
  <si>
    <t>N5.57</t>
  </si>
  <si>
    <t>N5.58</t>
  </si>
  <si>
    <t>N5.59</t>
  </si>
  <si>
    <t>OK</t>
  </si>
  <si>
    <t>N5.60</t>
  </si>
  <si>
    <t>diff JP</t>
  </si>
  <si>
    <t>diff start</t>
  </si>
  <si>
    <t>diff slutt</t>
  </si>
  <si>
    <t>N5.61</t>
  </si>
  <si>
    <t>N5.62</t>
  </si>
  <si>
    <t>N5.63</t>
  </si>
  <si>
    <t>log ref</t>
  </si>
  <si>
    <t>log endringer</t>
  </si>
  <si>
    <t>uten innhold</t>
  </si>
  <si>
    <t>Avsluttet periode</t>
  </si>
  <si>
    <t>klasse n1</t>
  </si>
  <si>
    <t>klasse n2</t>
  </si>
  <si>
    <t>klasse n3</t>
  </si>
  <si>
    <t>klasse diff</t>
  </si>
  <si>
    <t>N5.11</t>
  </si>
  <si>
    <t>mappe år</t>
  </si>
  <si>
    <t>diff merknad</t>
  </si>
  <si>
    <t>avskr avsluttet</t>
  </si>
  <si>
    <t>250+</t>
  </si>
  <si>
    <t>ark 2006, jour 2008</t>
  </si>
  <si>
    <t>ark 2015, jour 2012</t>
  </si>
  <si>
    <t>Overlappingsperiode</t>
  </si>
  <si>
    <t>reg JP</t>
  </si>
  <si>
    <t>reg pr år</t>
  </si>
  <si>
    <t>N5.29</t>
  </si>
  <si>
    <t>dokformater</t>
  </si>
  <si>
    <t>Prod &amp; Arkiv</t>
  </si>
  <si>
    <t>avskr møre</t>
  </si>
  <si>
    <t>300+</t>
  </si>
  <si>
    <t>ark 2003, jour02012</t>
  </si>
  <si>
    <t>Filer diff</t>
  </si>
  <si>
    <t>Aktiv periode</t>
  </si>
  <si>
    <t>saksmappe</t>
  </si>
  <si>
    <t>N5.18</t>
  </si>
  <si>
    <t>JP arkivert</t>
  </si>
  <si>
    <t>500+</t>
  </si>
  <si>
    <t>ark 2008, jour 2016</t>
  </si>
  <si>
    <t>ark 2019, jour 2019</t>
  </si>
  <si>
    <t>ark 2016, jour 2015</t>
  </si>
  <si>
    <t>moetemappe</t>
  </si>
  <si>
    <t>Lister ikke år</t>
  </si>
  <si>
    <t>reg møte</t>
  </si>
  <si>
    <t>N5.19</t>
  </si>
  <si>
    <t>N5.20</t>
  </si>
  <si>
    <t>klasse vs reg</t>
  </si>
  <si>
    <t>ingen journaldatoer</t>
  </si>
  <si>
    <t>Arkade5</t>
  </si>
  <si>
    <t>tool ver</t>
  </si>
  <si>
    <t>tool navn</t>
  </si>
  <si>
    <t>arkivar</t>
  </si>
  <si>
    <t>TAA</t>
  </si>
  <si>
    <t>v2.1.0</t>
  </si>
  <si>
    <t>KDRS Query</t>
  </si>
  <si>
    <t>N5</t>
  </si>
  <si>
    <t>v3.1</t>
  </si>
  <si>
    <t>v4.0</t>
  </si>
  <si>
    <t>N5.07</t>
  </si>
  <si>
    <t>klass.system</t>
  </si>
  <si>
    <t>N5.04</t>
  </si>
  <si>
    <t>arkiv ant</t>
  </si>
  <si>
    <t>1</t>
  </si>
  <si>
    <t>v0.6 2020-11-11</t>
  </si>
  <si>
    <t>mappe uspes</t>
  </si>
  <si>
    <t>reg i klasse</t>
  </si>
  <si>
    <t>klasse tom</t>
  </si>
  <si>
    <t>hoveddok</t>
  </si>
  <si>
    <t>vedlegg</t>
  </si>
  <si>
    <t>dok arkivformat</t>
  </si>
  <si>
    <t>dok prodformat</t>
  </si>
  <si>
    <t>TS</t>
  </si>
  <si>
    <t>ØT</t>
  </si>
  <si>
    <t>v2.2.0</t>
  </si>
  <si>
    <t>v0.6 2020-11-27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</si>
</sst>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0.0"/>
    <numFmt numFmtId="166" formatCode="0.0##"/>
    <numFmt numFmtId="167" formatCode="dd/mm/yyyy;@"/>
    <numFmt numFmtId="168" formatCode="0_ ;[Red]\-0\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3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165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165" fontId="0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0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165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left" vertical="center"/>
    </xf>
    <xf numFmtId="165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3" fontId="0" fillId="2" borderId="1" xfId="0" applyNumberFormat="1" applyFont="1" applyFill="1" applyBorder="1" applyAlignment="1">
      <alignment horizontal="center" vertical="center"/>
    </xf>
    <xf numFmtId="3" fontId="0" fillId="3" borderId="1" xfId="0" applyNumberFormat="1" applyFont="1" applyFill="1" applyBorder="1" applyAlignment="1">
      <alignment horizontal="center" vertical="center"/>
    </xf>
    <xf numFmtId="3" fontId="6" fillId="5" borderId="1" xfId="0" applyNumberFormat="1" applyFont="1" applyFill="1" applyBorder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3" fontId="0" fillId="6" borderId="1" xfId="0" applyNumberFormat="1" applyFont="1" applyFill="1" applyBorder="1" applyAlignment="1">
      <alignment horizontal="center" vertical="center"/>
    </xf>
    <xf numFmtId="165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164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vertical="center"/>
    </xf>
    <xf numFmtId="165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6" fontId="9" fillId="0" borderId="1" xfId="0" applyNumberFormat="1" applyFont="1" applyBorder="1" applyAlignment="1">
      <alignment horizontal="left" vertical="center"/>
    </xf>
    <xf numFmtId="166" fontId="0" fillId="6" borderId="1" xfId="0" applyNumberFormat="1" applyFont="1" applyFill="1" applyBorder="1" applyAlignment="1">
      <alignment horizontal="center" vertical="center"/>
    </xf>
    <xf numFmtId="166" fontId="6" fillId="5" borderId="1" xfId="0" applyNumberFormat="1" applyFont="1" applyFill="1" applyBorder="1" applyAlignment="1">
      <alignment horizontal="center" vertical="center"/>
    </xf>
    <xf numFmtId="166" fontId="0" fillId="0" borderId="0" xfId="0" applyNumberFormat="1" applyFont="1" applyAlignment="1">
      <alignment vertical="center"/>
    </xf>
    <xf numFmtId="165" fontId="0" fillId="4" borderId="1" xfId="0" applyNumberFormat="1" applyFont="1" applyFill="1" applyBorder="1" applyAlignment="1">
      <alignment horizontal="center" vertical="center"/>
    </xf>
    <xf numFmtId="166" fontId="0" fillId="2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 wrapText="1"/>
    </xf>
    <xf numFmtId="1" fontId="0" fillId="6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167" fontId="9" fillId="0" borderId="1" xfId="0" applyNumberFormat="1" applyFont="1" applyBorder="1" applyAlignment="1">
      <alignment horizontal="left" vertical="center"/>
    </xf>
    <xf numFmtId="168" fontId="0" fillId="0" borderId="0" xfId="0" applyNumberFormat="1" applyFont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168" fontId="0" fillId="6" borderId="1" xfId="0" applyNumberFormat="1" applyFont="1" applyFill="1" applyBorder="1" applyAlignment="1">
      <alignment horizontal="center" vertical="center"/>
    </xf>
    <xf numFmtId="168" fontId="0" fillId="4" borderId="1" xfId="0" applyNumberFormat="1" applyFont="1" applyFill="1" applyBorder="1" applyAlignment="1">
      <alignment horizontal="center" vertical="center"/>
    </xf>
    <xf numFmtId="168" fontId="6" fillId="5" borderId="1" xfId="0" applyNumberFormat="1" applyFont="1" applyFill="1" applyBorder="1" applyAlignment="1">
      <alignment horizontal="center" vertical="center"/>
    </xf>
    <xf numFmtId="168" fontId="0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1" fontId="0" fillId="6" borderId="1" xfId="0" applyNumberFormat="1" applyFont="1" applyFill="1" applyBorder="1" applyAlignment="1">
      <alignment horizontal="left" vertical="center"/>
    </xf>
    <xf numFmtId="1" fontId="0" fillId="0" borderId="1" xfId="0" applyNumberFormat="1" applyFont="1" applyBorder="1" applyAlignment="1">
      <alignment horizontal="left" vertical="center"/>
    </xf>
    <xf numFmtId="1" fontId="0" fillId="2" borderId="1" xfId="0" applyNumberFormat="1" applyFont="1" applyFill="1" applyBorder="1" applyAlignment="1">
      <alignment horizontal="left" vertical="center"/>
    </xf>
    <xf numFmtId="1" fontId="0" fillId="4" borderId="1" xfId="0" applyNumberFormat="1" applyFont="1" applyFill="1" applyBorder="1" applyAlignment="1">
      <alignment horizontal="left" vertical="center"/>
    </xf>
    <xf numFmtId="1" fontId="6" fillId="5" borderId="1" xfId="0" applyNumberFormat="1" applyFont="1" applyFill="1" applyBorder="1" applyAlignment="1">
      <alignment horizontal="left" vertical="center"/>
    </xf>
    <xf numFmtId="166" fontId="0" fillId="0" borderId="0" xfId="0" applyNumberFormat="1" applyFont="1" applyAlignment="1">
      <alignment horizontal="left" vertical="center"/>
    </xf>
    <xf numFmtId="166" fontId="0" fillId="6" borderId="1" xfId="0" applyNumberFormat="1" applyFont="1" applyFill="1" applyBorder="1" applyAlignment="1">
      <alignment horizontal="left" vertical="center"/>
    </xf>
    <xf numFmtId="165" fontId="0" fillId="0" borderId="1" xfId="0" applyNumberFormat="1" applyFont="1" applyBorder="1" applyAlignment="1">
      <alignment horizontal="left" vertical="center"/>
    </xf>
    <xf numFmtId="166" fontId="0" fillId="2" borderId="1" xfId="0" applyNumberFormat="1" applyFont="1" applyFill="1" applyBorder="1" applyAlignment="1">
      <alignment horizontal="left" vertical="center"/>
    </xf>
    <xf numFmtId="165" fontId="0" fillId="4" borderId="1" xfId="0" applyNumberFormat="1" applyFont="1" applyFill="1" applyBorder="1" applyAlignment="1">
      <alignment horizontal="left" vertical="center"/>
    </xf>
    <xf numFmtId="166" fontId="6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left" vertical="center"/>
    </xf>
    <xf numFmtId="167" fontId="0" fillId="6" borderId="1" xfId="0" applyNumberFormat="1" applyFont="1" applyFill="1" applyBorder="1" applyAlignment="1">
      <alignment horizontal="left" vertical="center"/>
    </xf>
    <xf numFmtId="167" fontId="0" fillId="0" borderId="1" xfId="0" applyNumberFormat="1" applyFont="1" applyBorder="1" applyAlignment="1">
      <alignment horizontal="left" vertical="center"/>
    </xf>
    <xf numFmtId="167" fontId="0" fillId="2" borderId="1" xfId="0" applyNumberFormat="1" applyFont="1" applyFill="1" applyBorder="1" applyAlignment="1">
      <alignment horizontal="left" vertical="center"/>
    </xf>
    <xf numFmtId="167" fontId="0" fillId="4" borderId="1" xfId="0" applyNumberFormat="1" applyFont="1" applyFill="1" applyBorder="1" applyAlignment="1">
      <alignment horizontal="left" vertical="center"/>
    </xf>
    <xf numFmtId="167" fontId="6" fillId="5" borderId="1" xfId="0" applyNumberFormat="1" applyFont="1" applyFill="1" applyBorder="1" applyAlignment="1">
      <alignment horizontal="left" vertical="center"/>
    </xf>
    <xf numFmtId="168" fontId="0" fillId="0" borderId="0" xfId="0" applyNumberFormat="1" applyFont="1" applyAlignment="1">
      <alignment horizontal="center" vertical="center"/>
    </xf>
    <xf numFmtId="168" fontId="0" fillId="2" borderId="1" xfId="0" applyNumberFormat="1" applyFont="1" applyFill="1" applyBorder="1" applyAlignment="1">
      <alignment horizontal="center" vertical="center"/>
    </xf>
    <xf numFmtId="168" fontId="0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66" fontId="0" fillId="2" borderId="1" xfId="0" applyNumberFormat="1" applyFont="1" applyFill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left" vertical="center"/>
    </xf>
    <xf numFmtId="1" fontId="10" fillId="0" borderId="1" xfId="0" applyNumberFormat="1" applyFont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left" vertical="center"/>
    </xf>
    <xf numFmtId="1" fontId="10" fillId="4" borderId="1" xfId="0" applyNumberFormat="1" applyFont="1" applyFill="1" applyBorder="1" applyAlignment="1">
      <alignment horizontal="left" vertical="center"/>
    </xf>
    <xf numFmtId="1" fontId="11" fillId="5" borderId="1" xfId="0" applyNumberFormat="1" applyFont="1" applyFill="1" applyBorder="1" applyAlignment="1">
      <alignment horizontal="left" vertical="center"/>
    </xf>
    <xf numFmtId="1" fontId="10" fillId="0" borderId="0" xfId="0" applyNumberFormat="1" applyFont="1" applyAlignment="1">
      <alignment horizontal="left" vertical="center"/>
    </xf>
    <xf numFmtId="168" fontId="0" fillId="5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68" fontId="0" fillId="7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164" fontId="0" fillId="7" borderId="1" xfId="0" applyNumberFormat="1" applyFont="1" applyFill="1" applyBorder="1" applyAlignment="1">
      <alignment horizontal="center" vertical="center"/>
    </xf>
    <xf numFmtId="165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3" fontId="0" fillId="7" borderId="1" xfId="0" applyNumberFormat="1" applyFont="1" applyFill="1" applyBorder="1" applyAlignment="1">
      <alignment horizontal="center" vertical="center"/>
    </xf>
    <xf numFmtId="166" fontId="0" fillId="7" borderId="1" xfId="0" applyNumberFormat="1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center" vertical="center"/>
    </xf>
    <xf numFmtId="1" fontId="0" fillId="7" borderId="1" xfId="0" applyNumberFormat="1" applyFont="1" applyFill="1" applyBorder="1" applyAlignment="1">
      <alignment horizontal="center" vertical="center"/>
    </xf>
    <xf numFmtId="1" fontId="0" fillId="7" borderId="1" xfId="0" applyNumberFormat="1" applyFont="1" applyFill="1" applyBorder="1" applyAlignment="1">
      <alignment horizontal="left" vertical="center"/>
    </xf>
    <xf numFmtId="167" fontId="0" fillId="7" borderId="1" xfId="0" applyNumberFormat="1" applyFont="1" applyFill="1" applyBorder="1" applyAlignment="1">
      <alignment horizontal="left" vertical="center"/>
    </xf>
    <xf numFmtId="1" fontId="10" fillId="7" borderId="1" xfId="0" applyNumberFormat="1" applyFont="1" applyFill="1" applyBorder="1" applyAlignment="1">
      <alignment horizontal="left" vertical="center"/>
    </xf>
    <xf numFmtId="1" fontId="0" fillId="0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2" xfId="1" xr:uid="{E180E809-4ADD-4D01-9E40-F753AE0FB71B}"/>
    <cellStyle name="Normal 3" xfId="2" xr:uid="{587815DB-4D25-4519-B1CF-39BC28AB4CF9}"/>
  </cellStyles>
  <dxfs count="0"/>
  <tableStyles count="0" defaultTableStyle="TableStyleMedium2" defaultPivotStyle="PivotStyleMedium9"/>
  <colors>
    <mruColors>
      <color rgb="FFD0E0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D5FBA-CBD1-426B-828A-FC62AAAC12F4}">
  <dimension ref="A1:DT23"/>
  <sheetViews>
    <sheetView tabSelected="1" workbookViewId="0">
      <pane xSplit="3" ySplit="2" topLeftCell="D3" activePane="bottomRight" state="frozen"/>
      <selection pane="topRight" activeCell="E1" sqref="E1"/>
      <selection pane="bottomLeft" activeCell="A2" sqref="A2"/>
      <selection pane="bottomRight" activeCell="A21" sqref="A21"/>
    </sheetView>
  </sheetViews>
  <sheetFormatPr baseColWidth="10" defaultColWidth="11.3828125" defaultRowHeight="14.6" x14ac:dyDescent="0.4"/>
  <cols>
    <col min="1" max="2" width="4.69140625" style="16" customWidth="1"/>
    <col min="3" max="3" width="42.69140625" style="1" customWidth="1"/>
    <col min="4" max="4" width="10.69140625" style="17" customWidth="1"/>
    <col min="5" max="5" width="12.69140625" style="19" customWidth="1"/>
    <col min="6" max="6" width="60.69140625" style="3" customWidth="1"/>
    <col min="7" max="7" width="24.84375" style="18" bestFit="1" customWidth="1"/>
    <col min="8" max="12" width="10.69140625" style="19" customWidth="1"/>
    <col min="13" max="13" width="8.69140625" style="39" customWidth="1"/>
    <col min="14" max="14" width="8.69140625" style="90" customWidth="1"/>
    <col min="15" max="15" width="11.3828125" style="52"/>
    <col min="16" max="16" width="12.69140625" style="74" customWidth="1"/>
    <col min="17" max="17" width="7.15234375" style="74" customWidth="1"/>
    <col min="18" max="18" width="11.69140625" style="74" customWidth="1"/>
    <col min="19" max="19" width="14.69140625" style="109" customWidth="1"/>
    <col min="20" max="20" width="7.69140625" style="97" customWidth="1"/>
    <col min="21" max="21" width="11.3828125" style="97" customWidth="1"/>
    <col min="22" max="22" width="11.3828125" style="93" customWidth="1"/>
    <col min="23" max="23" width="11.3828125" style="68" customWidth="1"/>
    <col min="24" max="25" width="11.3828125" style="93" customWidth="1"/>
    <col min="26" max="26" width="11.3828125" style="61" customWidth="1"/>
    <col min="27" max="34" width="11.3828125" style="93" customWidth="1"/>
    <col min="35" max="35" width="11.3828125" style="68" customWidth="1"/>
    <col min="36" max="42" width="11.3828125" style="93" customWidth="1"/>
    <col min="43" max="47" width="11.3828125" style="93"/>
    <col min="48" max="48" width="11.3828125" style="68"/>
    <col min="49" max="65" width="11.3828125" style="93"/>
    <col min="66" max="66" width="11.3828125" style="90"/>
    <col min="67" max="69" width="11.3828125" style="84"/>
    <col min="70" max="75" width="11.3828125" style="93"/>
    <col min="76" max="76" width="11.3828125" style="90"/>
    <col min="77" max="84" width="11.3828125" style="93"/>
    <col min="85" max="85" width="11.3828125" style="90"/>
    <col min="86" max="101" width="11.3828125" style="93"/>
    <col min="102" max="102" width="11.3828125" style="104"/>
    <col min="103" max="118" width="11.3828125" style="93"/>
    <col min="119" max="120" width="20.69140625" style="68" customWidth="1"/>
    <col min="121" max="123" width="11.3828125" style="93"/>
    <col min="124" max="124" width="11.3828125" style="96"/>
    <col min="125" max="16384" width="11.3828125" style="3"/>
  </cols>
  <sheetData>
    <row r="1" spans="1:124" s="16" customFormat="1" x14ac:dyDescent="0.4">
      <c r="C1" s="95"/>
      <c r="D1" s="17"/>
      <c r="E1" s="19"/>
      <c r="H1" s="19"/>
      <c r="I1" s="19"/>
      <c r="J1" s="19"/>
      <c r="K1" s="19"/>
      <c r="L1" s="19"/>
      <c r="M1" s="39"/>
      <c r="N1" s="90"/>
      <c r="O1" s="96"/>
      <c r="P1" s="96"/>
      <c r="Q1" s="96"/>
      <c r="R1" s="96"/>
      <c r="S1" s="109"/>
      <c r="T1" s="97"/>
      <c r="U1" s="97" t="s">
        <v>200</v>
      </c>
      <c r="V1" s="93" t="s">
        <v>44</v>
      </c>
      <c r="W1" s="93" t="s">
        <v>47</v>
      </c>
      <c r="X1" s="68" t="s">
        <v>198</v>
      </c>
      <c r="Y1" s="93" t="s">
        <v>48</v>
      </c>
      <c r="Z1" s="90" t="s">
        <v>48</v>
      </c>
      <c r="AA1" s="93" t="s">
        <v>48</v>
      </c>
      <c r="AB1" s="93" t="s">
        <v>48</v>
      </c>
      <c r="AC1" s="93" t="s">
        <v>48</v>
      </c>
      <c r="AD1" s="93" t="s">
        <v>50</v>
      </c>
      <c r="AE1" s="93" t="s">
        <v>51</v>
      </c>
      <c r="AF1" s="93" t="s">
        <v>51</v>
      </c>
      <c r="AG1" s="93" t="s">
        <v>51</v>
      </c>
      <c r="AH1" s="93" t="s">
        <v>51</v>
      </c>
      <c r="AI1" s="68" t="s">
        <v>156</v>
      </c>
      <c r="AJ1" s="93" t="s">
        <v>54</v>
      </c>
      <c r="AK1" s="93" t="s">
        <v>53</v>
      </c>
      <c r="AL1" s="93" t="s">
        <v>56</v>
      </c>
      <c r="AM1" s="93" t="s">
        <v>56</v>
      </c>
      <c r="AN1" s="93" t="s">
        <v>57</v>
      </c>
      <c r="AO1" s="93" t="s">
        <v>57</v>
      </c>
      <c r="AP1" s="93" t="s">
        <v>57</v>
      </c>
      <c r="AQ1" s="93" t="s">
        <v>58</v>
      </c>
      <c r="AR1" s="93" t="s">
        <v>58</v>
      </c>
      <c r="AS1" s="93" t="s">
        <v>58</v>
      </c>
      <c r="AT1" s="93" t="s">
        <v>58</v>
      </c>
      <c r="AU1" s="93" t="s">
        <v>58</v>
      </c>
      <c r="AV1" s="68" t="s">
        <v>175</v>
      </c>
      <c r="AW1" s="93" t="s">
        <v>184</v>
      </c>
      <c r="AX1" s="129" t="s">
        <v>185</v>
      </c>
      <c r="AY1" s="129" t="s">
        <v>185</v>
      </c>
      <c r="AZ1" s="93" t="s">
        <v>60</v>
      </c>
      <c r="BA1" s="93" t="s">
        <v>59</v>
      </c>
      <c r="BB1" s="93" t="s">
        <v>59</v>
      </c>
      <c r="BC1" s="93" t="s">
        <v>59</v>
      </c>
      <c r="BD1" s="93" t="s">
        <v>62</v>
      </c>
      <c r="BE1" s="93" t="s">
        <v>62</v>
      </c>
      <c r="BF1" s="93" t="s">
        <v>62</v>
      </c>
      <c r="BG1" s="93" t="s">
        <v>63</v>
      </c>
      <c r="BH1" s="93" t="s">
        <v>64</v>
      </c>
      <c r="BI1" s="93" t="s">
        <v>64</v>
      </c>
      <c r="BJ1" s="93" t="s">
        <v>65</v>
      </c>
      <c r="BK1" s="93" t="s">
        <v>65</v>
      </c>
      <c r="BL1" s="93" t="s">
        <v>65</v>
      </c>
      <c r="BM1" s="93" t="s">
        <v>67</v>
      </c>
      <c r="BN1" s="90"/>
      <c r="BO1" s="84" t="s">
        <v>43</v>
      </c>
      <c r="BP1" s="84" t="s">
        <v>43</v>
      </c>
      <c r="BQ1" s="84" t="s">
        <v>166</v>
      </c>
      <c r="BR1" s="93" t="s">
        <v>68</v>
      </c>
      <c r="BS1" s="93" t="s">
        <v>70</v>
      </c>
      <c r="BT1" s="93" t="s">
        <v>72</v>
      </c>
      <c r="BU1" s="93" t="s">
        <v>83</v>
      </c>
      <c r="BV1" s="93" t="s">
        <v>74</v>
      </c>
      <c r="BW1" s="93" t="s">
        <v>76</v>
      </c>
      <c r="BX1" s="90" t="s">
        <v>76</v>
      </c>
      <c r="BY1" s="93" t="s">
        <v>76</v>
      </c>
      <c r="BZ1" s="93" t="s">
        <v>76</v>
      </c>
      <c r="CA1" s="93" t="s">
        <v>76</v>
      </c>
      <c r="CB1" s="93" t="s">
        <v>76</v>
      </c>
      <c r="CC1" s="93" t="s">
        <v>86</v>
      </c>
      <c r="CD1" s="93" t="s">
        <v>88</v>
      </c>
      <c r="CE1" s="93" t="s">
        <v>90</v>
      </c>
      <c r="CF1" s="93" t="s">
        <v>92</v>
      </c>
      <c r="CG1" s="90" t="s">
        <v>92</v>
      </c>
      <c r="CH1" s="93" t="s">
        <v>92</v>
      </c>
      <c r="CI1" s="93" t="s">
        <v>92</v>
      </c>
      <c r="CJ1" s="93" t="s">
        <v>92</v>
      </c>
      <c r="CK1" s="93" t="s">
        <v>92</v>
      </c>
      <c r="CL1" s="93" t="s">
        <v>92</v>
      </c>
      <c r="CM1" s="93" t="s">
        <v>92</v>
      </c>
      <c r="CN1" s="93" t="s">
        <v>92</v>
      </c>
      <c r="CO1" s="93" t="s">
        <v>92</v>
      </c>
      <c r="CP1" s="93" t="s">
        <v>101</v>
      </c>
      <c r="CQ1" s="93" t="s">
        <v>103</v>
      </c>
      <c r="CR1" s="93"/>
      <c r="CS1" s="93" t="s">
        <v>103</v>
      </c>
      <c r="CT1" s="93" t="s">
        <v>103</v>
      </c>
      <c r="CU1" s="93" t="s">
        <v>103</v>
      </c>
      <c r="CV1" s="93" t="s">
        <v>109</v>
      </c>
      <c r="CW1" s="93" t="s">
        <v>111</v>
      </c>
      <c r="CX1" s="68" t="s">
        <v>111</v>
      </c>
      <c r="CY1" s="93" t="s">
        <v>115</v>
      </c>
      <c r="CZ1" s="93" t="s">
        <v>118</v>
      </c>
      <c r="DA1" s="93"/>
      <c r="DB1" s="93" t="s">
        <v>120</v>
      </c>
      <c r="DC1" s="93" t="s">
        <v>122</v>
      </c>
      <c r="DD1" s="93" t="s">
        <v>124</v>
      </c>
      <c r="DE1" s="93" t="s">
        <v>126</v>
      </c>
      <c r="DF1" s="93" t="s">
        <v>129</v>
      </c>
      <c r="DG1" s="93" t="s">
        <v>131</v>
      </c>
      <c r="DH1" s="93" t="s">
        <v>131</v>
      </c>
      <c r="DI1" s="93" t="s">
        <v>132</v>
      </c>
      <c r="DJ1" s="93" t="s">
        <v>136</v>
      </c>
      <c r="DK1" s="93" t="s">
        <v>137</v>
      </c>
      <c r="DL1" s="93" t="s">
        <v>138</v>
      </c>
      <c r="DM1" s="93" t="s">
        <v>138</v>
      </c>
      <c r="DN1" s="93" t="s">
        <v>139</v>
      </c>
      <c r="DO1" s="68" t="s">
        <v>141</v>
      </c>
      <c r="DP1" s="68" t="s">
        <v>141</v>
      </c>
      <c r="DQ1" s="93" t="s">
        <v>145</v>
      </c>
      <c r="DR1" s="93" t="s">
        <v>146</v>
      </c>
      <c r="DS1" s="93" t="s">
        <v>147</v>
      </c>
      <c r="DT1" s="96"/>
    </row>
    <row r="2" spans="1:124" s="35" customFormat="1" x14ac:dyDescent="0.4">
      <c r="A2" s="31" t="s">
        <v>0</v>
      </c>
      <c r="B2" s="31" t="s">
        <v>1</v>
      </c>
      <c r="C2" s="31" t="s">
        <v>2</v>
      </c>
      <c r="D2" s="32" t="s">
        <v>3</v>
      </c>
      <c r="E2" s="33" t="str">
        <f>CONCATENATE("SIP = ", TEXT( SUM(E3:E23), "0"), " GB")</f>
        <v>SIP = 524 GB</v>
      </c>
      <c r="F2" s="31" t="s">
        <v>4</v>
      </c>
      <c r="G2" s="31" t="s">
        <v>5</v>
      </c>
      <c r="H2" s="34" t="s">
        <v>17</v>
      </c>
      <c r="I2" s="34" t="s">
        <v>19</v>
      </c>
      <c r="J2" s="34" t="s">
        <v>18</v>
      </c>
      <c r="K2" s="34" t="s">
        <v>20</v>
      </c>
      <c r="L2" s="34" t="s">
        <v>21</v>
      </c>
      <c r="M2" s="33" t="s">
        <v>16</v>
      </c>
      <c r="N2" s="62" t="s">
        <v>172</v>
      </c>
      <c r="O2" s="49" t="str">
        <f>CONCATENATE("zip=", TEXT( SUM(O3:O23), "0"), " GB")</f>
        <v>zip=468 GB</v>
      </c>
      <c r="P2" s="49" t="s">
        <v>85</v>
      </c>
      <c r="Q2" s="49" t="s">
        <v>191</v>
      </c>
      <c r="R2" s="49" t="s">
        <v>190</v>
      </c>
      <c r="S2" s="108" t="s">
        <v>189</v>
      </c>
      <c r="T2" s="108" t="s">
        <v>195</v>
      </c>
      <c r="U2" s="108" t="s">
        <v>201</v>
      </c>
      <c r="V2" s="34" t="s">
        <v>46</v>
      </c>
      <c r="W2" s="34" t="s">
        <v>45</v>
      </c>
      <c r="X2" s="34" t="s">
        <v>199</v>
      </c>
      <c r="Y2" s="34" t="s">
        <v>23</v>
      </c>
      <c r="Z2" s="62" t="s">
        <v>155</v>
      </c>
      <c r="AA2" s="34" t="s">
        <v>152</v>
      </c>
      <c r="AB2" s="34" t="s">
        <v>153</v>
      </c>
      <c r="AC2" s="34" t="s">
        <v>154</v>
      </c>
      <c r="AD2" s="34" t="s">
        <v>49</v>
      </c>
      <c r="AE2" s="34" t="s">
        <v>24</v>
      </c>
      <c r="AF2" s="34" t="s">
        <v>174</v>
      </c>
      <c r="AG2" s="34" t="s">
        <v>181</v>
      </c>
      <c r="AH2" s="34" t="s">
        <v>204</v>
      </c>
      <c r="AI2" s="34" t="s">
        <v>157</v>
      </c>
      <c r="AJ2" s="34" t="s">
        <v>55</v>
      </c>
      <c r="AK2" s="34" t="s">
        <v>52</v>
      </c>
      <c r="AL2" s="34" t="s">
        <v>25</v>
      </c>
      <c r="AM2" s="34" t="s">
        <v>26</v>
      </c>
      <c r="AN2" s="34" t="s">
        <v>28</v>
      </c>
      <c r="AO2" s="34" t="s">
        <v>164</v>
      </c>
      <c r="AP2" s="34" t="s">
        <v>183</v>
      </c>
      <c r="AQ2" s="34" t="s">
        <v>22</v>
      </c>
      <c r="AR2" s="34" t="s">
        <v>27</v>
      </c>
      <c r="AS2" s="34" t="s">
        <v>30</v>
      </c>
      <c r="AT2" s="34" t="s">
        <v>31</v>
      </c>
      <c r="AU2" s="34" t="s">
        <v>29</v>
      </c>
      <c r="AV2" s="34" t="s">
        <v>165</v>
      </c>
      <c r="AW2" s="34" t="s">
        <v>186</v>
      </c>
      <c r="AX2" s="34" t="s">
        <v>205</v>
      </c>
      <c r="AY2" s="34" t="s">
        <v>206</v>
      </c>
      <c r="AZ2" s="34" t="s">
        <v>61</v>
      </c>
      <c r="BA2" s="34" t="s">
        <v>34</v>
      </c>
      <c r="BB2" s="34" t="s">
        <v>176</v>
      </c>
      <c r="BC2" s="34" t="s">
        <v>35</v>
      </c>
      <c r="BD2" s="34" t="s">
        <v>36</v>
      </c>
      <c r="BE2" s="34" t="s">
        <v>207</v>
      </c>
      <c r="BF2" s="34" t="s">
        <v>208</v>
      </c>
      <c r="BG2" s="34" t="s">
        <v>37</v>
      </c>
      <c r="BH2" s="34" t="s">
        <v>38</v>
      </c>
      <c r="BI2" s="34" t="s">
        <v>39</v>
      </c>
      <c r="BJ2" s="34" t="s">
        <v>32</v>
      </c>
      <c r="BK2" s="34" t="s">
        <v>209</v>
      </c>
      <c r="BL2" s="34" t="s">
        <v>210</v>
      </c>
      <c r="BM2" s="34" t="s">
        <v>66</v>
      </c>
      <c r="BN2" s="62" t="s">
        <v>82</v>
      </c>
      <c r="BO2" s="60" t="s">
        <v>41</v>
      </c>
      <c r="BP2" s="60" t="s">
        <v>40</v>
      </c>
      <c r="BQ2" s="60" t="s">
        <v>167</v>
      </c>
      <c r="BR2" s="34" t="s">
        <v>69</v>
      </c>
      <c r="BS2" s="34" t="s">
        <v>71</v>
      </c>
      <c r="BT2" s="34" t="s">
        <v>73</v>
      </c>
      <c r="BU2" s="34" t="s">
        <v>84</v>
      </c>
      <c r="BV2" s="34" t="s">
        <v>75</v>
      </c>
      <c r="BW2" s="34" t="s">
        <v>81</v>
      </c>
      <c r="BX2" s="62" t="s">
        <v>158</v>
      </c>
      <c r="BY2" s="34" t="s">
        <v>79</v>
      </c>
      <c r="BZ2" s="34" t="s">
        <v>80</v>
      </c>
      <c r="CA2" s="34" t="s">
        <v>78</v>
      </c>
      <c r="CB2" s="34" t="s">
        <v>77</v>
      </c>
      <c r="CC2" s="34" t="s">
        <v>87</v>
      </c>
      <c r="CD2" s="34" t="s">
        <v>89</v>
      </c>
      <c r="CE2" s="34" t="s">
        <v>91</v>
      </c>
      <c r="CF2" s="34" t="s">
        <v>93</v>
      </c>
      <c r="CG2" s="62" t="s">
        <v>100</v>
      </c>
      <c r="CH2" s="34" t="s">
        <v>94</v>
      </c>
      <c r="CI2" s="34" t="s">
        <v>95</v>
      </c>
      <c r="CJ2" s="34" t="s">
        <v>97</v>
      </c>
      <c r="CK2" s="34" t="s">
        <v>96</v>
      </c>
      <c r="CL2" s="34" t="s">
        <v>98</v>
      </c>
      <c r="CM2" s="34" t="s">
        <v>159</v>
      </c>
      <c r="CN2" s="34" t="s">
        <v>169</v>
      </c>
      <c r="CO2" s="34" t="s">
        <v>99</v>
      </c>
      <c r="CP2" s="34" t="s">
        <v>102</v>
      </c>
      <c r="CQ2" s="34" t="s">
        <v>104</v>
      </c>
      <c r="CR2" s="34" t="s">
        <v>108</v>
      </c>
      <c r="CS2" s="34" t="s">
        <v>107</v>
      </c>
      <c r="CT2" s="34" t="s">
        <v>105</v>
      </c>
      <c r="CU2" s="34" t="s">
        <v>106</v>
      </c>
      <c r="CV2" s="34" t="s">
        <v>110</v>
      </c>
      <c r="CW2" s="34" t="s">
        <v>112</v>
      </c>
      <c r="CX2" s="67" t="s">
        <v>113</v>
      </c>
      <c r="CY2" s="34" t="s">
        <v>116</v>
      </c>
      <c r="CZ2" s="34" t="s">
        <v>117</v>
      </c>
      <c r="DA2" s="34" t="s">
        <v>119</v>
      </c>
      <c r="DB2" s="34" t="s">
        <v>121</v>
      </c>
      <c r="DC2" s="34" t="s">
        <v>123</v>
      </c>
      <c r="DD2" s="34" t="s">
        <v>125</v>
      </c>
      <c r="DE2" s="34" t="s">
        <v>128</v>
      </c>
      <c r="DF2" s="34" t="s">
        <v>130</v>
      </c>
      <c r="DG2" s="34" t="s">
        <v>133</v>
      </c>
      <c r="DH2" s="34" t="s">
        <v>134</v>
      </c>
      <c r="DI2" s="34" t="s">
        <v>135</v>
      </c>
      <c r="DJ2" s="34" t="s">
        <v>127</v>
      </c>
      <c r="DK2" s="34" t="s">
        <v>130</v>
      </c>
      <c r="DL2" s="34" t="s">
        <v>133</v>
      </c>
      <c r="DM2" s="34" t="s">
        <v>134</v>
      </c>
      <c r="DN2" s="34" t="s">
        <v>142</v>
      </c>
      <c r="DO2" s="34" t="s">
        <v>143</v>
      </c>
      <c r="DP2" s="34" t="s">
        <v>144</v>
      </c>
      <c r="DQ2" s="34" t="s">
        <v>149</v>
      </c>
      <c r="DR2" s="34" t="s">
        <v>148</v>
      </c>
      <c r="DS2" s="34" t="s">
        <v>150</v>
      </c>
      <c r="DT2" s="49" t="str">
        <f>CONCATENATE("zip=", TEXT( SUM(DT3:DT23), "0"), " GB")</f>
        <v>zip=468 GB</v>
      </c>
    </row>
    <row r="3" spans="1:124" x14ac:dyDescent="0.4">
      <c r="A3" s="42">
        <v>201</v>
      </c>
      <c r="B3" s="42">
        <v>1</v>
      </c>
      <c r="C3" s="43" t="s">
        <v>6</v>
      </c>
      <c r="D3" s="44">
        <v>43311</v>
      </c>
      <c r="E3" s="41">
        <v>12.8</v>
      </c>
      <c r="F3" s="46"/>
      <c r="G3" s="45"/>
      <c r="H3" s="41"/>
      <c r="I3" s="41"/>
      <c r="J3" s="41"/>
      <c r="K3" s="41"/>
      <c r="L3" s="41"/>
      <c r="M3" s="40">
        <v>37584</v>
      </c>
      <c r="N3" s="63">
        <f t="shared" ref="N3:N19" si="0">M3-BM3</f>
        <v>-270</v>
      </c>
      <c r="O3" s="50">
        <v>11.4</v>
      </c>
      <c r="P3" s="75" t="s">
        <v>211</v>
      </c>
      <c r="Q3" s="75" t="s">
        <v>192</v>
      </c>
      <c r="R3" s="75" t="s">
        <v>188</v>
      </c>
      <c r="S3" s="110" t="s">
        <v>33</v>
      </c>
      <c r="T3" s="80" t="s">
        <v>196</v>
      </c>
      <c r="U3" s="80" t="s">
        <v>202</v>
      </c>
      <c r="V3" s="56">
        <v>1</v>
      </c>
      <c r="W3" s="69" t="s">
        <v>151</v>
      </c>
      <c r="X3" s="56"/>
      <c r="Y3" s="56">
        <v>614</v>
      </c>
      <c r="Z3" s="63">
        <f>Y3-SUM(AA3:AC3)</f>
        <v>0</v>
      </c>
      <c r="AA3" s="56">
        <v>25</v>
      </c>
      <c r="AB3" s="56">
        <v>162</v>
      </c>
      <c r="AC3" s="56">
        <v>427</v>
      </c>
      <c r="AD3" s="56">
        <v>0</v>
      </c>
      <c r="AE3" s="56">
        <v>2322</v>
      </c>
      <c r="AF3" s="56">
        <v>2322</v>
      </c>
      <c r="AG3" s="56"/>
      <c r="AH3" s="56"/>
      <c r="AI3" s="69" t="s">
        <v>140</v>
      </c>
      <c r="AJ3" s="56">
        <v>0</v>
      </c>
      <c r="AK3" s="56">
        <v>88</v>
      </c>
      <c r="AL3" s="56">
        <v>2218</v>
      </c>
      <c r="AM3" s="56">
        <v>104</v>
      </c>
      <c r="AN3" s="56">
        <v>31165</v>
      </c>
      <c r="AO3" s="56">
        <v>31165</v>
      </c>
      <c r="AP3" s="56"/>
      <c r="AQ3" s="56">
        <v>15810</v>
      </c>
      <c r="AR3" s="56">
        <v>9923</v>
      </c>
      <c r="AS3" s="56">
        <v>1198</v>
      </c>
      <c r="AT3" s="56">
        <v>2929</v>
      </c>
      <c r="AU3" s="56">
        <v>1305</v>
      </c>
      <c r="AV3" s="69" t="s">
        <v>140</v>
      </c>
      <c r="AW3" s="56">
        <v>0</v>
      </c>
      <c r="AX3" s="56"/>
      <c r="AY3" s="56">
        <v>427</v>
      </c>
      <c r="AZ3" s="56">
        <v>0</v>
      </c>
      <c r="BA3" s="56">
        <v>30293</v>
      </c>
      <c r="BB3" s="56"/>
      <c r="BC3" s="56">
        <v>872</v>
      </c>
      <c r="BD3" s="56">
        <v>38736</v>
      </c>
      <c r="BE3" s="56"/>
      <c r="BF3" s="56"/>
      <c r="BG3" s="56">
        <v>1002</v>
      </c>
      <c r="BH3" s="56">
        <v>38033</v>
      </c>
      <c r="BI3" s="56">
        <v>703</v>
      </c>
      <c r="BJ3" s="56">
        <v>37734</v>
      </c>
      <c r="BK3" s="56"/>
      <c r="BL3" s="56"/>
      <c r="BM3" s="56">
        <v>37854</v>
      </c>
      <c r="BN3" s="63">
        <f>BJ3-BM3</f>
        <v>-120</v>
      </c>
      <c r="BO3" s="85">
        <v>38730</v>
      </c>
      <c r="BP3" s="85">
        <v>42243</v>
      </c>
      <c r="BQ3" s="85" t="s">
        <v>168</v>
      </c>
      <c r="BR3" s="56">
        <v>31</v>
      </c>
      <c r="BS3" s="56">
        <v>31</v>
      </c>
      <c r="BT3" s="56">
        <v>0</v>
      </c>
      <c r="BU3" s="56">
        <v>116</v>
      </c>
      <c r="BV3" s="56">
        <v>121</v>
      </c>
      <c r="BW3" s="56">
        <v>1757</v>
      </c>
      <c r="BX3" s="63">
        <f>BW3-SUM(BY3:CB3)</f>
        <v>0</v>
      </c>
      <c r="BY3" s="56">
        <v>118</v>
      </c>
      <c r="BZ3" s="56">
        <v>14</v>
      </c>
      <c r="CA3" s="56">
        <v>34</v>
      </c>
      <c r="CB3" s="56">
        <v>1591</v>
      </c>
      <c r="CC3" s="56">
        <v>2</v>
      </c>
      <c r="CD3" s="56">
        <v>0</v>
      </c>
      <c r="CE3" s="56">
        <v>31165</v>
      </c>
      <c r="CF3" s="56">
        <v>15810</v>
      </c>
      <c r="CG3" s="63">
        <f>CF3-SUM(CH3:CO3)</f>
        <v>0</v>
      </c>
      <c r="CH3" s="56">
        <v>5661</v>
      </c>
      <c r="CI3" s="56"/>
      <c r="CJ3" s="56">
        <v>49</v>
      </c>
      <c r="CK3" s="56">
        <v>8869</v>
      </c>
      <c r="CL3" s="56">
        <v>1178</v>
      </c>
      <c r="CM3" s="56">
        <v>38</v>
      </c>
      <c r="CN3" s="56"/>
      <c r="CO3" s="56">
        <v>15</v>
      </c>
      <c r="CP3" s="56">
        <v>36</v>
      </c>
      <c r="CQ3" s="56">
        <v>42753</v>
      </c>
      <c r="CR3" s="63">
        <f>CQ3-SUM(CS3:CU3)</f>
        <v>0</v>
      </c>
      <c r="CS3" s="56">
        <v>652</v>
      </c>
      <c r="CT3" s="56">
        <v>18520</v>
      </c>
      <c r="CU3" s="56">
        <v>23581</v>
      </c>
      <c r="CV3" s="56">
        <v>0</v>
      </c>
      <c r="CW3" s="56">
        <v>0</v>
      </c>
      <c r="CX3" s="99" t="s">
        <v>114</v>
      </c>
      <c r="CY3" s="56">
        <v>0</v>
      </c>
      <c r="CZ3" s="56">
        <v>0</v>
      </c>
      <c r="DA3" s="56"/>
      <c r="DB3" s="56">
        <v>0</v>
      </c>
      <c r="DC3" s="56">
        <v>0</v>
      </c>
      <c r="DD3" s="56" t="s">
        <v>160</v>
      </c>
      <c r="DE3" s="56"/>
      <c r="DF3" s="56"/>
      <c r="DG3" s="56"/>
      <c r="DH3" s="56"/>
      <c r="DI3" s="56"/>
      <c r="DJ3" s="56"/>
      <c r="DK3" s="56"/>
      <c r="DL3" s="56"/>
      <c r="DM3" s="56"/>
      <c r="DN3" s="56">
        <v>0</v>
      </c>
      <c r="DO3" s="69" t="s">
        <v>161</v>
      </c>
      <c r="DP3" s="69" t="s">
        <v>162</v>
      </c>
      <c r="DQ3" s="56">
        <v>136</v>
      </c>
      <c r="DR3" s="56">
        <v>5</v>
      </c>
      <c r="DS3" s="56">
        <v>0</v>
      </c>
      <c r="DT3" s="50">
        <v>11.4</v>
      </c>
    </row>
    <row r="4" spans="1:124" x14ac:dyDescent="0.4">
      <c r="A4" s="42"/>
      <c r="B4" s="42"/>
      <c r="C4" s="43"/>
      <c r="D4" s="44"/>
      <c r="E4" s="41"/>
      <c r="F4" s="46"/>
      <c r="G4" s="45"/>
      <c r="H4" s="41"/>
      <c r="I4" s="41"/>
      <c r="J4" s="41"/>
      <c r="K4" s="41"/>
      <c r="L4" s="41"/>
      <c r="M4" s="40">
        <v>37584</v>
      </c>
      <c r="N4" s="63">
        <f t="shared" si="0"/>
        <v>37584</v>
      </c>
      <c r="O4" s="50"/>
      <c r="P4" s="75"/>
      <c r="Q4" s="75"/>
      <c r="R4" s="75" t="s">
        <v>188</v>
      </c>
      <c r="S4" s="110" t="s">
        <v>193</v>
      </c>
      <c r="T4" s="80"/>
      <c r="U4" s="80"/>
      <c r="V4" s="56"/>
      <c r="W4" s="69"/>
      <c r="X4" s="56"/>
      <c r="Y4" s="56"/>
      <c r="Z4" s="63">
        <f>Y4-SUM(AA4:AC4)</f>
        <v>0</v>
      </c>
      <c r="AA4" s="56"/>
      <c r="AB4" s="56"/>
      <c r="AC4" s="56"/>
      <c r="AD4" s="56"/>
      <c r="AE4" s="56"/>
      <c r="AF4" s="56"/>
      <c r="AG4" s="56"/>
      <c r="AH4" s="56"/>
      <c r="AI4" s="69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69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63"/>
      <c r="BO4" s="85"/>
      <c r="BP4" s="85"/>
      <c r="BQ4" s="85"/>
      <c r="BR4" s="56"/>
      <c r="BS4" s="56"/>
      <c r="BT4" s="56"/>
      <c r="BU4" s="56"/>
      <c r="BV4" s="56"/>
      <c r="BW4" s="56"/>
      <c r="BX4" s="63"/>
      <c r="BY4" s="56"/>
      <c r="BZ4" s="56"/>
      <c r="CA4" s="56"/>
      <c r="CB4" s="56"/>
      <c r="CC4" s="56"/>
      <c r="CD4" s="56"/>
      <c r="CE4" s="56"/>
      <c r="CF4" s="56"/>
      <c r="CG4" s="63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63"/>
      <c r="CS4" s="56"/>
      <c r="CT4" s="56"/>
      <c r="CU4" s="56"/>
      <c r="CV4" s="56"/>
      <c r="CW4" s="56"/>
      <c r="CX4" s="99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69"/>
      <c r="DP4" s="69"/>
      <c r="DQ4" s="56"/>
      <c r="DR4" s="56"/>
      <c r="DS4" s="56"/>
      <c r="DT4" s="50"/>
    </row>
    <row r="5" spans="1:124" x14ac:dyDescent="0.4">
      <c r="A5" s="42"/>
      <c r="B5" s="42"/>
      <c r="C5" s="43"/>
      <c r="D5" s="44"/>
      <c r="E5" s="41"/>
      <c r="F5" s="46"/>
      <c r="G5" s="45"/>
      <c r="H5" s="41"/>
      <c r="I5" s="41"/>
      <c r="J5" s="41"/>
      <c r="K5" s="41"/>
      <c r="L5" s="41"/>
      <c r="M5" s="40">
        <v>37584</v>
      </c>
      <c r="N5" s="63">
        <f t="shared" ref="N5" si="1">M5-BM5</f>
        <v>37584</v>
      </c>
      <c r="O5" s="50"/>
      <c r="P5" s="75"/>
      <c r="Q5" s="75"/>
      <c r="R5" s="75" t="s">
        <v>188</v>
      </c>
      <c r="S5" s="110" t="s">
        <v>213</v>
      </c>
      <c r="T5" s="80"/>
      <c r="U5" s="80"/>
      <c r="V5" s="56"/>
      <c r="W5" s="69"/>
      <c r="X5" s="56"/>
      <c r="Y5" s="56"/>
      <c r="Z5" s="63">
        <f>Y5-SUM(AA5:AC5)</f>
        <v>0</v>
      </c>
      <c r="AA5" s="56"/>
      <c r="AB5" s="56"/>
      <c r="AC5" s="56"/>
      <c r="AD5" s="56"/>
      <c r="AE5" s="56"/>
      <c r="AF5" s="56"/>
      <c r="AG5" s="56"/>
      <c r="AH5" s="56"/>
      <c r="AI5" s="69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69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63"/>
      <c r="BO5" s="85"/>
      <c r="BP5" s="85"/>
      <c r="BQ5" s="85"/>
      <c r="BR5" s="56"/>
      <c r="BS5" s="56"/>
      <c r="BT5" s="56"/>
      <c r="BU5" s="56"/>
      <c r="BV5" s="56"/>
      <c r="BW5" s="56"/>
      <c r="BX5" s="63"/>
      <c r="BY5" s="56"/>
      <c r="BZ5" s="56"/>
      <c r="CA5" s="56"/>
      <c r="CB5" s="56"/>
      <c r="CC5" s="56"/>
      <c r="CD5" s="56"/>
      <c r="CE5" s="56"/>
      <c r="CF5" s="56"/>
      <c r="CG5" s="63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63"/>
      <c r="CS5" s="56"/>
      <c r="CT5" s="56"/>
      <c r="CU5" s="56"/>
      <c r="CV5" s="56"/>
      <c r="CW5" s="56"/>
      <c r="CX5" s="99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69"/>
      <c r="DP5" s="69"/>
      <c r="DQ5" s="56"/>
      <c r="DR5" s="56"/>
      <c r="DS5" s="56"/>
      <c r="DT5" s="50"/>
    </row>
    <row r="6" spans="1:124" x14ac:dyDescent="0.4">
      <c r="A6" s="42"/>
      <c r="B6" s="42"/>
      <c r="C6" s="43"/>
      <c r="D6" s="44"/>
      <c r="E6" s="41"/>
      <c r="F6" s="46"/>
      <c r="G6" s="45"/>
      <c r="H6" s="41"/>
      <c r="I6" s="41"/>
      <c r="J6" s="41"/>
      <c r="K6" s="41"/>
      <c r="L6" s="41"/>
      <c r="M6" s="40">
        <v>37584</v>
      </c>
      <c r="N6" s="63">
        <f t="shared" si="0"/>
        <v>37584</v>
      </c>
      <c r="O6" s="50"/>
      <c r="P6" s="75"/>
      <c r="Q6" s="75" t="s">
        <v>192</v>
      </c>
      <c r="R6" s="75" t="s">
        <v>194</v>
      </c>
      <c r="S6" s="110" t="s">
        <v>203</v>
      </c>
      <c r="T6" s="80" t="s">
        <v>196</v>
      </c>
      <c r="U6" s="80" t="s">
        <v>202</v>
      </c>
      <c r="V6" s="56">
        <v>1</v>
      </c>
      <c r="W6" s="69" t="s">
        <v>151</v>
      </c>
      <c r="X6" s="56">
        <v>1</v>
      </c>
      <c r="Y6" s="56">
        <v>614</v>
      </c>
      <c r="Z6" s="63">
        <f>Y6-SUM(AA6:AC6)</f>
        <v>0</v>
      </c>
      <c r="AA6" s="56">
        <v>25</v>
      </c>
      <c r="AB6" s="56">
        <v>162</v>
      </c>
      <c r="AC6" s="56">
        <v>427</v>
      </c>
      <c r="AD6" s="56"/>
      <c r="AE6" s="56"/>
      <c r="AF6" s="56"/>
      <c r="AG6" s="56"/>
      <c r="AH6" s="56"/>
      <c r="AI6" s="69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69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63"/>
      <c r="BO6" s="85"/>
      <c r="BP6" s="85"/>
      <c r="BQ6" s="85"/>
      <c r="BR6" s="56"/>
      <c r="BS6" s="56"/>
      <c r="BT6" s="56"/>
      <c r="BU6" s="56"/>
      <c r="BV6" s="56"/>
      <c r="BW6" s="56"/>
      <c r="BX6" s="63"/>
      <c r="BY6" s="56"/>
      <c r="BZ6" s="56"/>
      <c r="CA6" s="56"/>
      <c r="CB6" s="56"/>
      <c r="CC6" s="56"/>
      <c r="CD6" s="56"/>
      <c r="CE6" s="56"/>
      <c r="CF6" s="56"/>
      <c r="CG6" s="63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63"/>
      <c r="CS6" s="56"/>
      <c r="CT6" s="56"/>
      <c r="CU6" s="56"/>
      <c r="CV6" s="56"/>
      <c r="CW6" s="56"/>
      <c r="CX6" s="99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69"/>
      <c r="DP6" s="69"/>
      <c r="DQ6" s="56"/>
      <c r="DR6" s="56"/>
      <c r="DS6" s="56"/>
      <c r="DT6" s="50"/>
    </row>
    <row r="7" spans="1:124" x14ac:dyDescent="0.4">
      <c r="A7" s="115">
        <v>201</v>
      </c>
      <c r="B7" s="115">
        <v>2</v>
      </c>
      <c r="C7" s="116" t="s">
        <v>7</v>
      </c>
      <c r="D7" s="117">
        <v>43399</v>
      </c>
      <c r="E7" s="118">
        <v>60.5</v>
      </c>
      <c r="F7" s="119"/>
      <c r="G7" s="120"/>
      <c r="H7" s="118"/>
      <c r="I7" s="118"/>
      <c r="J7" s="118"/>
      <c r="K7" s="118"/>
      <c r="L7" s="118"/>
      <c r="M7" s="121">
        <v>73085</v>
      </c>
      <c r="N7" s="107">
        <f t="shared" si="0"/>
        <v>0</v>
      </c>
      <c r="O7" s="118">
        <f>2*23.59296+11.047429</f>
        <v>58.233349000000004</v>
      </c>
      <c r="P7" s="122" t="s">
        <v>211</v>
      </c>
      <c r="Q7" s="122" t="s">
        <v>192</v>
      </c>
      <c r="R7" s="122" t="s">
        <v>188</v>
      </c>
      <c r="S7" s="123" t="s">
        <v>33</v>
      </c>
      <c r="T7" s="124" t="s">
        <v>196</v>
      </c>
      <c r="U7" s="124" t="s">
        <v>202</v>
      </c>
      <c r="V7" s="125">
        <v>1</v>
      </c>
      <c r="W7" s="126" t="s">
        <v>163</v>
      </c>
      <c r="X7" s="125"/>
      <c r="Y7" s="125">
        <v>652</v>
      </c>
      <c r="Z7" s="107">
        <f>Y7-SUM(AA7:AC7)</f>
        <v>0</v>
      </c>
      <c r="AA7" s="125">
        <v>25</v>
      </c>
      <c r="AB7" s="125">
        <v>166</v>
      </c>
      <c r="AC7" s="125">
        <v>461</v>
      </c>
      <c r="AD7" s="125">
        <v>0</v>
      </c>
      <c r="AE7" s="125">
        <v>3046</v>
      </c>
      <c r="AF7" s="125">
        <v>3046</v>
      </c>
      <c r="AG7" s="125"/>
      <c r="AH7" s="125"/>
      <c r="AI7" s="126" t="s">
        <v>140</v>
      </c>
      <c r="AJ7" s="125">
        <v>0</v>
      </c>
      <c r="AK7" s="125">
        <v>14</v>
      </c>
      <c r="AL7" s="125">
        <v>3046</v>
      </c>
      <c r="AM7" s="125"/>
      <c r="AN7" s="125">
        <v>53794</v>
      </c>
      <c r="AO7" s="125">
        <v>53794</v>
      </c>
      <c r="AP7" s="125"/>
      <c r="AQ7" s="125">
        <v>28228</v>
      </c>
      <c r="AR7" s="125">
        <v>16260</v>
      </c>
      <c r="AS7" s="125">
        <v>2208</v>
      </c>
      <c r="AT7" s="125">
        <v>5843</v>
      </c>
      <c r="AU7" s="125">
        <v>1255</v>
      </c>
      <c r="AV7" s="126" t="s">
        <v>140</v>
      </c>
      <c r="AW7" s="125">
        <v>0</v>
      </c>
      <c r="AX7" s="125"/>
      <c r="AY7" s="125">
        <v>461</v>
      </c>
      <c r="AZ7" s="125">
        <v>0</v>
      </c>
      <c r="BA7" s="125">
        <v>52275</v>
      </c>
      <c r="BB7" s="125"/>
      <c r="BC7" s="125">
        <v>1519</v>
      </c>
      <c r="BD7" s="125">
        <v>75148</v>
      </c>
      <c r="BE7" s="125"/>
      <c r="BF7" s="125"/>
      <c r="BG7" s="125">
        <v>1758</v>
      </c>
      <c r="BH7" s="125">
        <v>73888</v>
      </c>
      <c r="BI7" s="125">
        <v>1260</v>
      </c>
      <c r="BJ7" s="125">
        <v>73390</v>
      </c>
      <c r="BK7" s="125"/>
      <c r="BL7" s="125"/>
      <c r="BM7" s="125">
        <v>73085</v>
      </c>
      <c r="BN7" s="107">
        <f>BJ7-BM7</f>
        <v>305</v>
      </c>
      <c r="BO7" s="127" t="s">
        <v>42</v>
      </c>
      <c r="BP7" s="127">
        <v>42716</v>
      </c>
      <c r="BQ7" s="127" t="s">
        <v>168</v>
      </c>
      <c r="BR7" s="125">
        <v>33</v>
      </c>
      <c r="BS7" s="125">
        <v>33</v>
      </c>
      <c r="BT7" s="125">
        <v>0</v>
      </c>
      <c r="BU7" s="125">
        <v>266</v>
      </c>
      <c r="BV7" s="125">
        <v>188</v>
      </c>
      <c r="BW7" s="125">
        <v>2339</v>
      </c>
      <c r="BX7" s="107">
        <f>BW7-SUM(BY7:CB7)</f>
        <v>0</v>
      </c>
      <c r="BY7" s="125">
        <v>232</v>
      </c>
      <c r="BZ7" s="125">
        <v>11</v>
      </c>
      <c r="CA7" s="125">
        <v>52</v>
      </c>
      <c r="CB7" s="125">
        <v>2044</v>
      </c>
      <c r="CC7" s="125">
        <v>7</v>
      </c>
      <c r="CD7" s="125">
        <v>0</v>
      </c>
      <c r="CE7" s="125">
        <v>53794</v>
      </c>
      <c r="CF7" s="125">
        <v>28228</v>
      </c>
      <c r="CG7" s="107">
        <f>CF7-SUM(CH7:CO7)</f>
        <v>0</v>
      </c>
      <c r="CH7" s="125">
        <v>10636</v>
      </c>
      <c r="CI7" s="125"/>
      <c r="CJ7" s="125">
        <v>55</v>
      </c>
      <c r="CK7" s="125">
        <v>15986</v>
      </c>
      <c r="CL7" s="125">
        <v>1195</v>
      </c>
      <c r="CM7" s="125">
        <v>10</v>
      </c>
      <c r="CN7" s="125">
        <v>1</v>
      </c>
      <c r="CO7" s="125">
        <v>345</v>
      </c>
      <c r="CP7" s="125">
        <v>48</v>
      </c>
      <c r="CQ7" s="125">
        <v>78262</v>
      </c>
      <c r="CR7" s="107">
        <f>CQ7-SUM(CS7:CU7)</f>
        <v>0</v>
      </c>
      <c r="CS7" s="125">
        <v>809</v>
      </c>
      <c r="CT7" s="125">
        <v>32112</v>
      </c>
      <c r="CU7" s="125">
        <v>45341</v>
      </c>
      <c r="CV7" s="125">
        <v>0</v>
      </c>
      <c r="CW7" s="125">
        <v>0</v>
      </c>
      <c r="CX7" s="128" t="s">
        <v>114</v>
      </c>
      <c r="CY7" s="125">
        <v>0</v>
      </c>
      <c r="CZ7" s="125">
        <v>0</v>
      </c>
      <c r="DA7" s="125"/>
      <c r="DB7" s="125">
        <v>0</v>
      </c>
      <c r="DC7" s="125">
        <v>0</v>
      </c>
      <c r="DD7" s="125" t="s">
        <v>170</v>
      </c>
      <c r="DE7" s="125"/>
      <c r="DF7" s="125"/>
      <c r="DG7" s="125"/>
      <c r="DH7" s="125"/>
      <c r="DI7" s="125"/>
      <c r="DJ7" s="125"/>
      <c r="DK7" s="125"/>
      <c r="DL7" s="125"/>
      <c r="DM7" s="125"/>
      <c r="DN7" s="125">
        <v>0</v>
      </c>
      <c r="DO7" s="126" t="s">
        <v>171</v>
      </c>
      <c r="DP7" s="126" t="s">
        <v>180</v>
      </c>
      <c r="DQ7" s="125">
        <v>18381</v>
      </c>
      <c r="DR7" s="125">
        <v>130</v>
      </c>
      <c r="DS7" s="125">
        <v>0</v>
      </c>
      <c r="DT7" s="118">
        <f>2*23.59296+11.047429</f>
        <v>58.233349000000004</v>
      </c>
    </row>
    <row r="8" spans="1:124" x14ac:dyDescent="0.4">
      <c r="A8" s="115"/>
      <c r="B8" s="115"/>
      <c r="C8" s="116"/>
      <c r="D8" s="117"/>
      <c r="E8" s="118"/>
      <c r="F8" s="119"/>
      <c r="G8" s="120"/>
      <c r="H8" s="118"/>
      <c r="I8" s="118"/>
      <c r="J8" s="118"/>
      <c r="K8" s="118"/>
      <c r="L8" s="118"/>
      <c r="M8" s="121">
        <v>73085</v>
      </c>
      <c r="N8" s="107">
        <f t="shared" si="0"/>
        <v>73085</v>
      </c>
      <c r="O8" s="118"/>
      <c r="P8" s="122"/>
      <c r="Q8" s="122"/>
      <c r="R8" s="122" t="s">
        <v>188</v>
      </c>
      <c r="S8" s="123" t="s">
        <v>193</v>
      </c>
      <c r="T8" s="124"/>
      <c r="U8" s="124"/>
      <c r="V8" s="125"/>
      <c r="W8" s="126"/>
      <c r="X8" s="125"/>
      <c r="Y8" s="125"/>
      <c r="Z8" s="107"/>
      <c r="AA8" s="125"/>
      <c r="AB8" s="125"/>
      <c r="AC8" s="125"/>
      <c r="AD8" s="125"/>
      <c r="AE8" s="125"/>
      <c r="AF8" s="125"/>
      <c r="AG8" s="125"/>
      <c r="AH8" s="125"/>
      <c r="AI8" s="126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6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07"/>
      <c r="BO8" s="127"/>
      <c r="BP8" s="127"/>
      <c r="BQ8" s="127"/>
      <c r="BR8" s="125"/>
      <c r="BS8" s="125"/>
      <c r="BT8" s="125"/>
      <c r="BU8" s="125"/>
      <c r="BV8" s="125"/>
      <c r="BW8" s="125"/>
      <c r="BX8" s="107"/>
      <c r="BY8" s="125"/>
      <c r="BZ8" s="125"/>
      <c r="CA8" s="125"/>
      <c r="CB8" s="125"/>
      <c r="CC8" s="125"/>
      <c r="CD8" s="125"/>
      <c r="CE8" s="125"/>
      <c r="CF8" s="125"/>
      <c r="CG8" s="107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07"/>
      <c r="CS8" s="125"/>
      <c r="CT8" s="125"/>
      <c r="CU8" s="125"/>
      <c r="CV8" s="125"/>
      <c r="CW8" s="125"/>
      <c r="CX8" s="128"/>
      <c r="CY8" s="125"/>
      <c r="CZ8" s="125"/>
      <c r="DA8" s="125"/>
      <c r="DB8" s="125"/>
      <c r="DC8" s="125"/>
      <c r="DD8" s="125"/>
      <c r="DE8" s="125"/>
      <c r="DF8" s="125"/>
      <c r="DG8" s="125"/>
      <c r="DH8" s="125"/>
      <c r="DI8" s="125"/>
      <c r="DJ8" s="125"/>
      <c r="DK8" s="125"/>
      <c r="DL8" s="125"/>
      <c r="DM8" s="125"/>
      <c r="DN8" s="125"/>
      <c r="DO8" s="126"/>
      <c r="DP8" s="126"/>
      <c r="DQ8" s="125"/>
      <c r="DR8" s="125"/>
      <c r="DS8" s="125"/>
      <c r="DT8" s="118"/>
    </row>
    <row r="9" spans="1:124" x14ac:dyDescent="0.4">
      <c r="A9" s="115"/>
      <c r="B9" s="115"/>
      <c r="C9" s="116"/>
      <c r="D9" s="117"/>
      <c r="E9" s="118"/>
      <c r="F9" s="119"/>
      <c r="G9" s="120"/>
      <c r="H9" s="118"/>
      <c r="I9" s="118"/>
      <c r="J9" s="118"/>
      <c r="K9" s="118"/>
      <c r="L9" s="118"/>
      <c r="M9" s="121">
        <v>73085</v>
      </c>
      <c r="N9" s="107">
        <f t="shared" ref="N9" si="2">M9-BM9</f>
        <v>73085</v>
      </c>
      <c r="O9" s="118"/>
      <c r="P9" s="122"/>
      <c r="Q9" s="122"/>
      <c r="R9" s="122" t="s">
        <v>188</v>
      </c>
      <c r="S9" s="110" t="s">
        <v>213</v>
      </c>
      <c r="T9" s="124"/>
      <c r="U9" s="124"/>
      <c r="V9" s="125"/>
      <c r="W9" s="126"/>
      <c r="X9" s="125"/>
      <c r="Y9" s="125"/>
      <c r="Z9" s="107"/>
      <c r="AA9" s="125"/>
      <c r="AB9" s="125"/>
      <c r="AC9" s="125"/>
      <c r="AD9" s="125"/>
      <c r="AE9" s="125"/>
      <c r="AF9" s="125"/>
      <c r="AG9" s="125"/>
      <c r="AH9" s="125"/>
      <c r="AI9" s="126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6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07"/>
      <c r="BO9" s="127"/>
      <c r="BP9" s="127"/>
      <c r="BQ9" s="127"/>
      <c r="BR9" s="125"/>
      <c r="BS9" s="125"/>
      <c r="BT9" s="125"/>
      <c r="BU9" s="125"/>
      <c r="BV9" s="125"/>
      <c r="BW9" s="125"/>
      <c r="BX9" s="107"/>
      <c r="BY9" s="125"/>
      <c r="BZ9" s="125"/>
      <c r="CA9" s="125"/>
      <c r="CB9" s="125"/>
      <c r="CC9" s="125"/>
      <c r="CD9" s="125"/>
      <c r="CE9" s="125"/>
      <c r="CF9" s="125"/>
      <c r="CG9" s="107"/>
      <c r="CH9" s="125"/>
      <c r="CI9" s="125"/>
      <c r="CJ9" s="125"/>
      <c r="CK9" s="125"/>
      <c r="CL9" s="125"/>
      <c r="CM9" s="125"/>
      <c r="CN9" s="125"/>
      <c r="CO9" s="125"/>
      <c r="CP9" s="125"/>
      <c r="CQ9" s="125"/>
      <c r="CR9" s="107"/>
      <c r="CS9" s="125"/>
      <c r="CT9" s="125"/>
      <c r="CU9" s="125"/>
      <c r="CV9" s="125"/>
      <c r="CW9" s="125"/>
      <c r="CX9" s="128"/>
      <c r="CY9" s="125"/>
      <c r="CZ9" s="125"/>
      <c r="DA9" s="125"/>
      <c r="DB9" s="125"/>
      <c r="DC9" s="125"/>
      <c r="DD9" s="125"/>
      <c r="DE9" s="125"/>
      <c r="DF9" s="125"/>
      <c r="DG9" s="125"/>
      <c r="DH9" s="125"/>
      <c r="DI9" s="125"/>
      <c r="DJ9" s="125"/>
      <c r="DK9" s="125"/>
      <c r="DL9" s="125"/>
      <c r="DM9" s="125"/>
      <c r="DN9" s="125"/>
      <c r="DO9" s="126"/>
      <c r="DP9" s="126"/>
      <c r="DQ9" s="125"/>
      <c r="DR9" s="125"/>
      <c r="DS9" s="125"/>
      <c r="DT9" s="118"/>
    </row>
    <row r="10" spans="1:124" x14ac:dyDescent="0.4">
      <c r="A10" s="115"/>
      <c r="B10" s="115"/>
      <c r="C10" s="116"/>
      <c r="D10" s="117"/>
      <c r="E10" s="118"/>
      <c r="F10" s="119"/>
      <c r="G10" s="120"/>
      <c r="H10" s="118"/>
      <c r="I10" s="118"/>
      <c r="J10" s="118"/>
      <c r="K10" s="118"/>
      <c r="L10" s="118"/>
      <c r="M10" s="121">
        <v>73085</v>
      </c>
      <c r="N10" s="107">
        <f t="shared" si="0"/>
        <v>73085</v>
      </c>
      <c r="O10" s="118"/>
      <c r="P10" s="122"/>
      <c r="Q10" s="122"/>
      <c r="R10" s="122" t="s">
        <v>194</v>
      </c>
      <c r="S10" s="123" t="s">
        <v>214</v>
      </c>
      <c r="T10" s="124"/>
      <c r="U10" s="124"/>
      <c r="V10" s="125"/>
      <c r="W10" s="126"/>
      <c r="X10" s="125"/>
      <c r="Y10" s="125"/>
      <c r="Z10" s="107"/>
      <c r="AA10" s="125"/>
      <c r="AB10" s="125"/>
      <c r="AC10" s="125"/>
      <c r="AD10" s="125"/>
      <c r="AE10" s="125"/>
      <c r="AF10" s="125"/>
      <c r="AG10" s="125"/>
      <c r="AH10" s="125"/>
      <c r="AI10" s="126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6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07"/>
      <c r="BO10" s="127"/>
      <c r="BP10" s="127"/>
      <c r="BQ10" s="127"/>
      <c r="BR10" s="125"/>
      <c r="BS10" s="125"/>
      <c r="BT10" s="125"/>
      <c r="BU10" s="125"/>
      <c r="BV10" s="125"/>
      <c r="BW10" s="125"/>
      <c r="BX10" s="107"/>
      <c r="BY10" s="125"/>
      <c r="BZ10" s="125"/>
      <c r="CA10" s="125"/>
      <c r="CB10" s="125"/>
      <c r="CC10" s="125"/>
      <c r="CD10" s="125"/>
      <c r="CE10" s="125"/>
      <c r="CF10" s="125"/>
      <c r="CG10" s="107"/>
      <c r="CH10" s="125"/>
      <c r="CI10" s="125"/>
      <c r="CJ10" s="125"/>
      <c r="CK10" s="125"/>
      <c r="CL10" s="125"/>
      <c r="CM10" s="125"/>
      <c r="CN10" s="125"/>
      <c r="CO10" s="125"/>
      <c r="CP10" s="125"/>
      <c r="CQ10" s="125"/>
      <c r="CR10" s="107"/>
      <c r="CS10" s="125"/>
      <c r="CT10" s="125"/>
      <c r="CU10" s="125"/>
      <c r="CV10" s="125"/>
      <c r="CW10" s="125"/>
      <c r="CX10" s="128"/>
      <c r="CY10" s="125"/>
      <c r="CZ10" s="125"/>
      <c r="DA10" s="125"/>
      <c r="DB10" s="125"/>
      <c r="DC10" s="125"/>
      <c r="DD10" s="125"/>
      <c r="DE10" s="125"/>
      <c r="DF10" s="125"/>
      <c r="DG10" s="125"/>
      <c r="DH10" s="125"/>
      <c r="DI10" s="125"/>
      <c r="DJ10" s="125"/>
      <c r="DK10" s="125"/>
      <c r="DL10" s="125"/>
      <c r="DM10" s="125"/>
      <c r="DN10" s="125"/>
      <c r="DO10" s="126"/>
      <c r="DP10" s="126"/>
      <c r="DQ10" s="125"/>
      <c r="DR10" s="125"/>
      <c r="DS10" s="125"/>
      <c r="DT10" s="118"/>
    </row>
    <row r="11" spans="1:124" x14ac:dyDescent="0.4">
      <c r="A11" s="11">
        <v>23</v>
      </c>
      <c r="B11" s="11">
        <v>3</v>
      </c>
      <c r="C11" s="2" t="s">
        <v>8</v>
      </c>
      <c r="D11" s="12">
        <v>43917</v>
      </c>
      <c r="E11" s="13">
        <v>70.8</v>
      </c>
      <c r="F11" s="14" t="s">
        <v>9</v>
      </c>
      <c r="G11" s="15"/>
      <c r="H11" s="47"/>
      <c r="I11" s="47"/>
      <c r="J11" s="47"/>
      <c r="K11" s="47"/>
      <c r="L11" s="47"/>
      <c r="M11" s="48">
        <v>116713</v>
      </c>
      <c r="N11" s="66">
        <f t="shared" si="0"/>
        <v>0</v>
      </c>
      <c r="O11" s="13">
        <f>2*23.59296+13.45318</f>
        <v>60.639099999999999</v>
      </c>
      <c r="P11" s="76" t="s">
        <v>212</v>
      </c>
      <c r="Q11" s="76" t="s">
        <v>192</v>
      </c>
      <c r="R11" s="76" t="s">
        <v>188</v>
      </c>
      <c r="S11" s="111" t="s">
        <v>33</v>
      </c>
      <c r="T11" s="81" t="s">
        <v>197</v>
      </c>
      <c r="U11" s="81" t="s">
        <v>202</v>
      </c>
      <c r="V11" s="57">
        <v>1</v>
      </c>
      <c r="W11" s="70" t="s">
        <v>173</v>
      </c>
      <c r="X11" s="57"/>
      <c r="Y11" s="57">
        <v>698</v>
      </c>
      <c r="Z11" s="66">
        <f>Y11-SUM(AA11:AC11)</f>
        <v>0</v>
      </c>
      <c r="AA11" s="57">
        <v>25</v>
      </c>
      <c r="AB11" s="57">
        <v>178</v>
      </c>
      <c r="AC11" s="57">
        <v>495</v>
      </c>
      <c r="AD11" s="57">
        <v>0</v>
      </c>
      <c r="AE11" s="57">
        <v>4685</v>
      </c>
      <c r="AF11" s="57">
        <v>4685</v>
      </c>
      <c r="AG11" s="57"/>
      <c r="AH11" s="57"/>
      <c r="AI11" s="70" t="s">
        <v>140</v>
      </c>
      <c r="AJ11" s="57">
        <v>0</v>
      </c>
      <c r="AK11" s="57">
        <v>123</v>
      </c>
      <c r="AL11" s="57">
        <v>4685</v>
      </c>
      <c r="AM11" s="57"/>
      <c r="AN11" s="57">
        <v>92022</v>
      </c>
      <c r="AO11" s="57">
        <v>92022</v>
      </c>
      <c r="AP11" s="57"/>
      <c r="AQ11" s="57">
        <v>39584</v>
      </c>
      <c r="AR11" s="57">
        <v>35588</v>
      </c>
      <c r="AS11" s="57"/>
      <c r="AT11" s="57">
        <v>11600</v>
      </c>
      <c r="AU11" s="57">
        <v>2512</v>
      </c>
      <c r="AV11" s="70" t="s">
        <v>140</v>
      </c>
      <c r="AW11" s="57">
        <v>0</v>
      </c>
      <c r="AX11" s="57"/>
      <c r="AY11" s="57">
        <v>495</v>
      </c>
      <c r="AZ11" s="57">
        <v>0</v>
      </c>
      <c r="BA11" s="57">
        <v>87848</v>
      </c>
      <c r="BB11" s="57">
        <v>4</v>
      </c>
      <c r="BC11" s="57">
        <v>4170</v>
      </c>
      <c r="BD11" s="57">
        <v>123050</v>
      </c>
      <c r="BE11" s="57"/>
      <c r="BF11" s="57"/>
      <c r="BG11" s="57">
        <v>5387</v>
      </c>
      <c r="BH11" s="57">
        <v>119910</v>
      </c>
      <c r="BI11" s="57">
        <v>3140</v>
      </c>
      <c r="BJ11" s="57">
        <v>117663</v>
      </c>
      <c r="BK11" s="57"/>
      <c r="BL11" s="57"/>
      <c r="BM11" s="57">
        <v>116713</v>
      </c>
      <c r="BN11" s="66">
        <f>BJ11-BM11</f>
        <v>950</v>
      </c>
      <c r="BO11" s="86" t="s">
        <v>42</v>
      </c>
      <c r="BP11" s="86">
        <v>43698</v>
      </c>
      <c r="BQ11" s="86" t="s">
        <v>168</v>
      </c>
      <c r="BR11" s="57">
        <v>14</v>
      </c>
      <c r="BS11" s="57">
        <v>11</v>
      </c>
      <c r="BT11" s="57">
        <v>0</v>
      </c>
      <c r="BU11" s="57">
        <v>830</v>
      </c>
      <c r="BV11" s="57">
        <v>88</v>
      </c>
      <c r="BW11" s="57">
        <v>8842</v>
      </c>
      <c r="BX11" s="66">
        <f>BW11-SUM(BY11:CB11)</f>
        <v>0</v>
      </c>
      <c r="BY11" s="57">
        <v>151</v>
      </c>
      <c r="BZ11" s="57">
        <v>19</v>
      </c>
      <c r="CA11" s="57">
        <v>2276</v>
      </c>
      <c r="CB11" s="57">
        <v>6396</v>
      </c>
      <c r="CC11" s="57">
        <v>1</v>
      </c>
      <c r="CD11" s="57">
        <v>0</v>
      </c>
      <c r="CE11" s="57">
        <v>92022</v>
      </c>
      <c r="CF11" s="57">
        <v>39584</v>
      </c>
      <c r="CG11" s="66">
        <f>CF11-SUM(CH11:CO11)</f>
        <v>0</v>
      </c>
      <c r="CH11" s="57">
        <v>9173</v>
      </c>
      <c r="CI11" s="57"/>
      <c r="CJ11" s="57">
        <v>190</v>
      </c>
      <c r="CK11" s="57">
        <v>27241</v>
      </c>
      <c r="CL11" s="57">
        <v>2150</v>
      </c>
      <c r="CM11" s="57">
        <v>20</v>
      </c>
      <c r="CN11" s="57">
        <v>4</v>
      </c>
      <c r="CO11" s="57">
        <v>806</v>
      </c>
      <c r="CP11" s="57">
        <v>108</v>
      </c>
      <c r="CQ11" s="57">
        <v>118749</v>
      </c>
      <c r="CR11" s="66">
        <f>CQ11-SUM(CS11:CU11)</f>
        <v>0</v>
      </c>
      <c r="CS11" s="57">
        <v>1413</v>
      </c>
      <c r="CT11" s="57">
        <v>54635</v>
      </c>
      <c r="CU11" s="57">
        <v>62701</v>
      </c>
      <c r="CV11" s="57">
        <v>0</v>
      </c>
      <c r="CW11" s="57">
        <v>0</v>
      </c>
      <c r="CX11" s="100" t="s">
        <v>114</v>
      </c>
      <c r="CY11" s="57">
        <v>0</v>
      </c>
      <c r="CZ11" s="57">
        <v>111599</v>
      </c>
      <c r="DA11" s="57"/>
      <c r="DB11" s="57">
        <v>0</v>
      </c>
      <c r="DC11" s="57">
        <v>37</v>
      </c>
      <c r="DD11" s="57" t="s">
        <v>177</v>
      </c>
      <c r="DE11" s="57"/>
      <c r="DF11" s="57"/>
      <c r="DG11" s="57"/>
      <c r="DH11" s="57"/>
      <c r="DI11" s="57"/>
      <c r="DJ11" s="57"/>
      <c r="DK11" s="57"/>
      <c r="DL11" s="57"/>
      <c r="DM11" s="57"/>
      <c r="DN11" s="57">
        <v>0</v>
      </c>
      <c r="DO11" s="70" t="s">
        <v>178</v>
      </c>
      <c r="DP11" s="70" t="s">
        <v>179</v>
      </c>
      <c r="DQ11" s="57">
        <v>192297</v>
      </c>
      <c r="DR11" s="57">
        <v>675</v>
      </c>
      <c r="DS11" s="57">
        <v>0</v>
      </c>
      <c r="DT11" s="13">
        <f>2*23.59296+13.45318</f>
        <v>60.639099999999999</v>
      </c>
    </row>
    <row r="12" spans="1:124" x14ac:dyDescent="0.4">
      <c r="A12" s="11"/>
      <c r="B12" s="11"/>
      <c r="C12" s="2"/>
      <c r="D12" s="12"/>
      <c r="E12" s="13"/>
      <c r="F12" s="14"/>
      <c r="G12" s="15"/>
      <c r="H12" s="47"/>
      <c r="I12" s="47"/>
      <c r="J12" s="47"/>
      <c r="K12" s="47"/>
      <c r="L12" s="47"/>
      <c r="M12" s="48">
        <v>116713</v>
      </c>
      <c r="N12" s="66">
        <f t="shared" si="0"/>
        <v>116713</v>
      </c>
      <c r="O12" s="13"/>
      <c r="P12" s="76"/>
      <c r="Q12" s="76"/>
      <c r="R12" s="76" t="s">
        <v>188</v>
      </c>
      <c r="S12" s="111" t="s">
        <v>193</v>
      </c>
      <c r="T12" s="81"/>
      <c r="U12" s="81"/>
      <c r="V12" s="57"/>
      <c r="W12" s="70"/>
      <c r="X12" s="57"/>
      <c r="Y12" s="57"/>
      <c r="Z12" s="66"/>
      <c r="AA12" s="57"/>
      <c r="AB12" s="57"/>
      <c r="AC12" s="57"/>
      <c r="AD12" s="57"/>
      <c r="AE12" s="57"/>
      <c r="AF12" s="57"/>
      <c r="AG12" s="57"/>
      <c r="AH12" s="57"/>
      <c r="AI12" s="70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70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66"/>
      <c r="BO12" s="86"/>
      <c r="BP12" s="86"/>
      <c r="BQ12" s="86"/>
      <c r="BR12" s="57"/>
      <c r="BS12" s="57"/>
      <c r="BT12" s="57"/>
      <c r="BU12" s="57"/>
      <c r="BV12" s="57"/>
      <c r="BW12" s="57"/>
      <c r="BX12" s="66"/>
      <c r="BY12" s="57"/>
      <c r="BZ12" s="57"/>
      <c r="CA12" s="57"/>
      <c r="CB12" s="57"/>
      <c r="CC12" s="57"/>
      <c r="CD12" s="57"/>
      <c r="CE12" s="57"/>
      <c r="CF12" s="57"/>
      <c r="CG12" s="66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66"/>
      <c r="CS12" s="57"/>
      <c r="CT12" s="57"/>
      <c r="CU12" s="57"/>
      <c r="CV12" s="57"/>
      <c r="CW12" s="57"/>
      <c r="CX12" s="100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70"/>
      <c r="DP12" s="70"/>
      <c r="DQ12" s="57"/>
      <c r="DR12" s="57"/>
      <c r="DS12" s="57"/>
      <c r="DT12" s="13"/>
    </row>
    <row r="13" spans="1:124" x14ac:dyDescent="0.4">
      <c r="A13" s="11"/>
      <c r="B13" s="11"/>
      <c r="C13" s="2"/>
      <c r="D13" s="12"/>
      <c r="E13" s="13"/>
      <c r="F13" s="14"/>
      <c r="G13" s="15"/>
      <c r="H13" s="47"/>
      <c r="I13" s="47"/>
      <c r="J13" s="47"/>
      <c r="K13" s="47"/>
      <c r="L13" s="47"/>
      <c r="M13" s="48">
        <v>116713</v>
      </c>
      <c r="N13" s="66">
        <f t="shared" ref="N13" si="3">M13-BM13</f>
        <v>116713</v>
      </c>
      <c r="O13" s="13"/>
      <c r="P13" s="76"/>
      <c r="Q13" s="76"/>
      <c r="R13" s="76" t="s">
        <v>188</v>
      </c>
      <c r="S13" s="111" t="s">
        <v>213</v>
      </c>
      <c r="T13" s="81"/>
      <c r="U13" s="81"/>
      <c r="V13" s="57"/>
      <c r="W13" s="70"/>
      <c r="X13" s="57"/>
      <c r="Y13" s="57"/>
      <c r="Z13" s="66"/>
      <c r="AA13" s="57"/>
      <c r="AB13" s="57"/>
      <c r="AC13" s="57"/>
      <c r="AD13" s="57"/>
      <c r="AE13" s="57"/>
      <c r="AF13" s="57"/>
      <c r="AG13" s="57"/>
      <c r="AH13" s="57"/>
      <c r="AI13" s="70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70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66"/>
      <c r="BO13" s="86"/>
      <c r="BP13" s="86"/>
      <c r="BQ13" s="86"/>
      <c r="BR13" s="57"/>
      <c r="BS13" s="57"/>
      <c r="BT13" s="57"/>
      <c r="BU13" s="57"/>
      <c r="BV13" s="57"/>
      <c r="BW13" s="57"/>
      <c r="BX13" s="66"/>
      <c r="BY13" s="57"/>
      <c r="BZ13" s="57"/>
      <c r="CA13" s="57"/>
      <c r="CB13" s="57"/>
      <c r="CC13" s="57"/>
      <c r="CD13" s="57"/>
      <c r="CE13" s="57"/>
      <c r="CF13" s="57"/>
      <c r="CG13" s="66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66"/>
      <c r="CS13" s="57"/>
      <c r="CT13" s="57"/>
      <c r="CU13" s="57"/>
      <c r="CV13" s="57"/>
      <c r="CW13" s="57"/>
      <c r="CX13" s="100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70"/>
      <c r="DP13" s="70"/>
      <c r="DQ13" s="57"/>
      <c r="DR13" s="57"/>
      <c r="DS13" s="57"/>
      <c r="DT13" s="13"/>
    </row>
    <row r="14" spans="1:124" x14ac:dyDescent="0.4">
      <c r="A14" s="11"/>
      <c r="B14" s="11"/>
      <c r="C14" s="2"/>
      <c r="D14" s="12"/>
      <c r="E14" s="13"/>
      <c r="F14" s="14"/>
      <c r="G14" s="15"/>
      <c r="H14" s="47"/>
      <c r="I14" s="47"/>
      <c r="J14" s="47"/>
      <c r="K14" s="47"/>
      <c r="L14" s="47"/>
      <c r="M14" s="48">
        <v>116713</v>
      </c>
      <c r="N14" s="66">
        <f t="shared" si="0"/>
        <v>116713</v>
      </c>
      <c r="O14" s="13"/>
      <c r="P14" s="76"/>
      <c r="Q14" s="76"/>
      <c r="R14" s="76" t="s">
        <v>194</v>
      </c>
      <c r="S14" s="111" t="s">
        <v>214</v>
      </c>
      <c r="T14" s="81"/>
      <c r="U14" s="81"/>
      <c r="V14" s="57"/>
      <c r="W14" s="70"/>
      <c r="X14" s="57"/>
      <c r="Y14" s="57"/>
      <c r="Z14" s="66"/>
      <c r="AA14" s="57"/>
      <c r="AB14" s="57"/>
      <c r="AC14" s="57"/>
      <c r="AD14" s="57"/>
      <c r="AE14" s="57"/>
      <c r="AF14" s="57"/>
      <c r="AG14" s="57"/>
      <c r="AH14" s="57"/>
      <c r="AI14" s="70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70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66"/>
      <c r="BO14" s="86"/>
      <c r="BP14" s="86"/>
      <c r="BQ14" s="86"/>
      <c r="BR14" s="57"/>
      <c r="BS14" s="57"/>
      <c r="BT14" s="57"/>
      <c r="BU14" s="57"/>
      <c r="BV14" s="57"/>
      <c r="BW14" s="57"/>
      <c r="BX14" s="66"/>
      <c r="BY14" s="57"/>
      <c r="BZ14" s="57"/>
      <c r="CA14" s="57"/>
      <c r="CB14" s="57"/>
      <c r="CC14" s="57"/>
      <c r="CD14" s="57"/>
      <c r="CE14" s="57"/>
      <c r="CF14" s="57"/>
      <c r="CG14" s="66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66"/>
      <c r="CS14" s="57"/>
      <c r="CT14" s="57"/>
      <c r="CU14" s="57"/>
      <c r="CV14" s="57"/>
      <c r="CW14" s="57"/>
      <c r="CX14" s="100"/>
      <c r="CY14" s="57"/>
      <c r="CZ14" s="57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70"/>
      <c r="DP14" s="70"/>
      <c r="DQ14" s="57"/>
      <c r="DR14" s="57"/>
      <c r="DS14" s="57"/>
      <c r="DT14" s="13"/>
    </row>
    <row r="15" spans="1:124" s="10" customFormat="1" x14ac:dyDescent="0.4">
      <c r="A15" s="4">
        <v>2</v>
      </c>
      <c r="B15" s="4">
        <v>4</v>
      </c>
      <c r="C15" s="5" t="s">
        <v>10</v>
      </c>
      <c r="D15" s="6">
        <v>43839</v>
      </c>
      <c r="E15" s="8">
        <v>1.4</v>
      </c>
      <c r="F15" s="9" t="s">
        <v>11</v>
      </c>
      <c r="G15" s="7"/>
      <c r="H15" s="8"/>
      <c r="I15" s="8"/>
      <c r="J15" s="8"/>
      <c r="K15" s="8"/>
      <c r="L15" s="8"/>
      <c r="M15" s="36">
        <v>2912</v>
      </c>
      <c r="N15" s="91">
        <f t="shared" si="0"/>
        <v>0</v>
      </c>
      <c r="O15" s="54">
        <v>0.27900000000000003</v>
      </c>
      <c r="P15" s="77" t="s">
        <v>212</v>
      </c>
      <c r="Q15" s="77" t="s">
        <v>192</v>
      </c>
      <c r="R15" s="77" t="s">
        <v>188</v>
      </c>
      <c r="S15" s="112" t="s">
        <v>33</v>
      </c>
      <c r="T15" s="106" t="s">
        <v>197</v>
      </c>
      <c r="U15" s="106" t="s">
        <v>202</v>
      </c>
      <c r="V15" s="94">
        <v>1</v>
      </c>
      <c r="W15" s="71" t="s">
        <v>151</v>
      </c>
      <c r="X15" s="94"/>
      <c r="Y15" s="94">
        <v>3</v>
      </c>
      <c r="Z15" s="91">
        <f>Y15-SUM(AA15:AC15)</f>
        <v>0</v>
      </c>
      <c r="AA15" s="94">
        <v>1</v>
      </c>
      <c r="AB15" s="94">
        <v>1</v>
      </c>
      <c r="AC15" s="94">
        <v>1</v>
      </c>
      <c r="AD15" s="94">
        <v>0</v>
      </c>
      <c r="AE15" s="94">
        <v>1538</v>
      </c>
      <c r="AF15" s="94"/>
      <c r="AG15" s="94">
        <v>1538</v>
      </c>
      <c r="AH15" s="94"/>
      <c r="AI15" s="71" t="s">
        <v>182</v>
      </c>
      <c r="AJ15" s="94">
        <v>0</v>
      </c>
      <c r="AK15" s="94">
        <v>65</v>
      </c>
      <c r="AL15" s="94">
        <v>0</v>
      </c>
      <c r="AM15" s="94"/>
      <c r="AN15" s="94">
        <v>2917</v>
      </c>
      <c r="AO15" s="94"/>
      <c r="AP15" s="94">
        <v>2917</v>
      </c>
      <c r="AQ15" s="94"/>
      <c r="AR15" s="94"/>
      <c r="AS15" s="94"/>
      <c r="AT15" s="94"/>
      <c r="AU15" s="94"/>
      <c r="AV15" s="71" t="s">
        <v>140</v>
      </c>
      <c r="AW15" s="94">
        <v>0</v>
      </c>
      <c r="AX15" s="94"/>
      <c r="AY15" s="94">
        <v>1</v>
      </c>
      <c r="AZ15" s="94">
        <v>0</v>
      </c>
      <c r="BA15" s="94"/>
      <c r="BB15" s="94"/>
      <c r="BC15" s="94"/>
      <c r="BD15" s="94">
        <v>2917</v>
      </c>
      <c r="BE15" s="94"/>
      <c r="BF15" s="94"/>
      <c r="BG15" s="94">
        <v>0</v>
      </c>
      <c r="BH15" s="94">
        <v>902</v>
      </c>
      <c r="BI15" s="94">
        <v>2015</v>
      </c>
      <c r="BJ15" s="94">
        <v>2917</v>
      </c>
      <c r="BK15" s="94"/>
      <c r="BL15" s="94"/>
      <c r="BM15" s="94">
        <v>2912</v>
      </c>
      <c r="BN15" s="91">
        <f t="shared" ref="BN15:BN19" si="4">BJ15-BM15</f>
        <v>5</v>
      </c>
      <c r="BO15" s="87">
        <v>39434</v>
      </c>
      <c r="BP15" s="87">
        <v>43637</v>
      </c>
      <c r="BQ15" s="87" t="s">
        <v>168</v>
      </c>
      <c r="BR15" s="94">
        <v>20</v>
      </c>
      <c r="BS15" s="94">
        <v>5</v>
      </c>
      <c r="BT15" s="94">
        <v>0</v>
      </c>
      <c r="BU15" s="94">
        <v>0</v>
      </c>
      <c r="BV15" s="94">
        <v>0</v>
      </c>
      <c r="BW15" s="94">
        <v>0</v>
      </c>
      <c r="BX15" s="91">
        <f>BW15-SUM(BY15:CB15)</f>
        <v>0</v>
      </c>
      <c r="BY15" s="94"/>
      <c r="BZ15" s="94"/>
      <c r="CA15" s="94"/>
      <c r="CB15" s="94"/>
      <c r="CC15" s="94">
        <v>0</v>
      </c>
      <c r="CD15" s="94">
        <v>0</v>
      </c>
      <c r="CE15" s="94">
        <v>0</v>
      </c>
      <c r="CF15" s="94">
        <v>0</v>
      </c>
      <c r="CG15" s="91">
        <f>CF15-SUM(CH15:CO15)</f>
        <v>0</v>
      </c>
      <c r="CH15" s="94"/>
      <c r="CI15" s="94"/>
      <c r="CJ15" s="94"/>
      <c r="CK15" s="94"/>
      <c r="CL15" s="94"/>
      <c r="CM15" s="94"/>
      <c r="CN15" s="94"/>
      <c r="CO15" s="94"/>
      <c r="CP15" s="94">
        <v>0</v>
      </c>
      <c r="CQ15" s="94">
        <v>19</v>
      </c>
      <c r="CR15" s="91">
        <f>CQ15-SUM(CS15:CU15)</f>
        <v>0</v>
      </c>
      <c r="CS15" s="94"/>
      <c r="CT15" s="94"/>
      <c r="CU15" s="94">
        <v>19</v>
      </c>
      <c r="CV15" s="94">
        <v>0</v>
      </c>
      <c r="CW15" s="94">
        <v>0</v>
      </c>
      <c r="CX15" s="101" t="s">
        <v>114</v>
      </c>
      <c r="CY15" s="94">
        <v>0</v>
      </c>
      <c r="CZ15" s="94">
        <v>1314</v>
      </c>
      <c r="DA15" s="94"/>
      <c r="DB15" s="94">
        <v>73</v>
      </c>
      <c r="DC15" s="94">
        <v>0</v>
      </c>
      <c r="DD15" s="94">
        <v>0</v>
      </c>
      <c r="DE15" s="94"/>
      <c r="DF15" s="94"/>
      <c r="DG15" s="94"/>
      <c r="DH15" s="94"/>
      <c r="DI15" s="94"/>
      <c r="DJ15" s="94"/>
      <c r="DK15" s="94"/>
      <c r="DL15" s="94"/>
      <c r="DM15" s="94"/>
      <c r="DN15" s="94">
        <v>0</v>
      </c>
      <c r="DO15" s="71" t="s">
        <v>187</v>
      </c>
      <c r="DP15" s="71"/>
      <c r="DQ15" s="94">
        <v>1010</v>
      </c>
      <c r="DR15" s="94">
        <v>0</v>
      </c>
      <c r="DS15" s="94">
        <v>0</v>
      </c>
      <c r="DT15" s="98">
        <v>0.27900000000000003</v>
      </c>
    </row>
    <row r="16" spans="1:124" s="10" customFormat="1" x14ac:dyDescent="0.4">
      <c r="A16" s="4"/>
      <c r="B16" s="4"/>
      <c r="C16" s="5"/>
      <c r="D16" s="6"/>
      <c r="E16" s="8"/>
      <c r="F16" s="9"/>
      <c r="G16" s="7"/>
      <c r="H16" s="8"/>
      <c r="I16" s="8"/>
      <c r="J16" s="8"/>
      <c r="K16" s="8"/>
      <c r="L16" s="8"/>
      <c r="M16" s="36">
        <v>2912</v>
      </c>
      <c r="N16" s="91">
        <f t="shared" si="0"/>
        <v>2912</v>
      </c>
      <c r="O16" s="54"/>
      <c r="P16" s="77"/>
      <c r="Q16" s="77"/>
      <c r="R16" s="77" t="s">
        <v>188</v>
      </c>
      <c r="S16" s="112" t="s">
        <v>193</v>
      </c>
      <c r="T16" s="106"/>
      <c r="U16" s="106"/>
      <c r="V16" s="94"/>
      <c r="W16" s="71"/>
      <c r="X16" s="94"/>
      <c r="Y16" s="94"/>
      <c r="Z16" s="91"/>
      <c r="AA16" s="94"/>
      <c r="AB16" s="94"/>
      <c r="AC16" s="94"/>
      <c r="AD16" s="94"/>
      <c r="AE16" s="94"/>
      <c r="AF16" s="94"/>
      <c r="AG16" s="94"/>
      <c r="AH16" s="94"/>
      <c r="AI16" s="71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71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1"/>
      <c r="BO16" s="87"/>
      <c r="BP16" s="87"/>
      <c r="BQ16" s="87"/>
      <c r="BR16" s="94"/>
      <c r="BS16" s="94"/>
      <c r="BT16" s="94"/>
      <c r="BU16" s="94"/>
      <c r="BV16" s="94"/>
      <c r="BW16" s="94"/>
      <c r="BX16" s="91"/>
      <c r="BY16" s="94"/>
      <c r="BZ16" s="94"/>
      <c r="CA16" s="94"/>
      <c r="CB16" s="94"/>
      <c r="CC16" s="94"/>
      <c r="CD16" s="94"/>
      <c r="CE16" s="94"/>
      <c r="CF16" s="94"/>
      <c r="CG16" s="91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1"/>
      <c r="CS16" s="94"/>
      <c r="CT16" s="94"/>
      <c r="CU16" s="94"/>
      <c r="CV16" s="94"/>
      <c r="CW16" s="94"/>
      <c r="CX16" s="101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71"/>
      <c r="DP16" s="71"/>
      <c r="DQ16" s="94"/>
      <c r="DR16" s="94"/>
      <c r="DS16" s="94"/>
      <c r="DT16" s="98"/>
    </row>
    <row r="17" spans="1:124" s="10" customFormat="1" x14ac:dyDescent="0.4">
      <c r="A17" s="4"/>
      <c r="B17" s="4"/>
      <c r="C17" s="5"/>
      <c r="D17" s="6"/>
      <c r="E17" s="8"/>
      <c r="F17" s="9"/>
      <c r="G17" s="7"/>
      <c r="H17" s="8"/>
      <c r="I17" s="8"/>
      <c r="J17" s="8"/>
      <c r="K17" s="8"/>
      <c r="L17" s="8"/>
      <c r="M17" s="36">
        <v>2912</v>
      </c>
      <c r="N17" s="91">
        <f t="shared" ref="N17" si="5">M17-BM17</f>
        <v>2912</v>
      </c>
      <c r="O17" s="54"/>
      <c r="P17" s="77"/>
      <c r="Q17" s="77"/>
      <c r="R17" s="77" t="s">
        <v>188</v>
      </c>
      <c r="S17" s="112" t="s">
        <v>213</v>
      </c>
      <c r="T17" s="106"/>
      <c r="U17" s="106"/>
      <c r="V17" s="94"/>
      <c r="W17" s="71"/>
      <c r="X17" s="94"/>
      <c r="Y17" s="94"/>
      <c r="Z17" s="91"/>
      <c r="AA17" s="94"/>
      <c r="AB17" s="94"/>
      <c r="AC17" s="94"/>
      <c r="AD17" s="94"/>
      <c r="AE17" s="94"/>
      <c r="AF17" s="94"/>
      <c r="AG17" s="94"/>
      <c r="AH17" s="94"/>
      <c r="AI17" s="71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71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1"/>
      <c r="BO17" s="87"/>
      <c r="BP17" s="87"/>
      <c r="BQ17" s="87"/>
      <c r="BR17" s="94"/>
      <c r="BS17" s="94"/>
      <c r="BT17" s="94"/>
      <c r="BU17" s="94"/>
      <c r="BV17" s="94"/>
      <c r="BW17" s="94"/>
      <c r="BX17" s="91"/>
      <c r="BY17" s="94"/>
      <c r="BZ17" s="94"/>
      <c r="CA17" s="94"/>
      <c r="CB17" s="94"/>
      <c r="CC17" s="94"/>
      <c r="CD17" s="94"/>
      <c r="CE17" s="94"/>
      <c r="CF17" s="94"/>
      <c r="CG17" s="91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1"/>
      <c r="CS17" s="94"/>
      <c r="CT17" s="94"/>
      <c r="CU17" s="94"/>
      <c r="CV17" s="94"/>
      <c r="CW17" s="94"/>
      <c r="CX17" s="101"/>
      <c r="CY17" s="94"/>
      <c r="CZ17" s="94"/>
      <c r="DA17" s="94"/>
      <c r="DB17" s="94"/>
      <c r="DC17" s="94"/>
      <c r="DD17" s="94"/>
      <c r="DE17" s="94"/>
      <c r="DF17" s="94"/>
      <c r="DG17" s="94"/>
      <c r="DH17" s="94"/>
      <c r="DI17" s="94"/>
      <c r="DJ17" s="94"/>
      <c r="DK17" s="94"/>
      <c r="DL17" s="94"/>
      <c r="DM17" s="94"/>
      <c r="DN17" s="94"/>
      <c r="DO17" s="71"/>
      <c r="DP17" s="71"/>
      <c r="DQ17" s="94"/>
      <c r="DR17" s="94"/>
      <c r="DS17" s="94"/>
      <c r="DT17" s="98"/>
    </row>
    <row r="18" spans="1:124" s="10" customFormat="1" x14ac:dyDescent="0.4">
      <c r="A18" s="4"/>
      <c r="B18" s="4"/>
      <c r="C18" s="5"/>
      <c r="D18" s="6"/>
      <c r="E18" s="8"/>
      <c r="F18" s="9"/>
      <c r="G18" s="7"/>
      <c r="H18" s="8"/>
      <c r="I18" s="8"/>
      <c r="J18" s="8"/>
      <c r="K18" s="8"/>
      <c r="L18" s="8"/>
      <c r="M18" s="36">
        <v>2912</v>
      </c>
      <c r="N18" s="91">
        <f t="shared" si="0"/>
        <v>2912</v>
      </c>
      <c r="O18" s="54"/>
      <c r="P18" s="77"/>
      <c r="Q18" s="77"/>
      <c r="R18" s="77" t="s">
        <v>194</v>
      </c>
      <c r="S18" s="112" t="s">
        <v>214</v>
      </c>
      <c r="T18" s="106"/>
      <c r="U18" s="106"/>
      <c r="V18" s="94"/>
      <c r="W18" s="71"/>
      <c r="X18" s="94"/>
      <c r="Y18" s="94"/>
      <c r="Z18" s="91"/>
      <c r="AA18" s="94"/>
      <c r="AB18" s="94"/>
      <c r="AC18" s="94"/>
      <c r="AD18" s="94"/>
      <c r="AE18" s="94"/>
      <c r="AF18" s="94"/>
      <c r="AG18" s="94"/>
      <c r="AH18" s="94"/>
      <c r="AI18" s="71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71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1"/>
      <c r="BO18" s="87"/>
      <c r="BP18" s="87"/>
      <c r="BQ18" s="87"/>
      <c r="BR18" s="94"/>
      <c r="BS18" s="94"/>
      <c r="BT18" s="94"/>
      <c r="BU18" s="94"/>
      <c r="BV18" s="94"/>
      <c r="BW18" s="94"/>
      <c r="BX18" s="91"/>
      <c r="BY18" s="94"/>
      <c r="BZ18" s="94"/>
      <c r="CA18" s="94"/>
      <c r="CB18" s="94"/>
      <c r="CC18" s="94"/>
      <c r="CD18" s="94"/>
      <c r="CE18" s="94"/>
      <c r="CF18" s="94"/>
      <c r="CG18" s="91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1"/>
      <c r="CS18" s="94"/>
      <c r="CT18" s="94"/>
      <c r="CU18" s="94"/>
      <c r="CV18" s="94"/>
      <c r="CW18" s="94"/>
      <c r="CX18" s="101"/>
      <c r="CY18" s="94"/>
      <c r="CZ18" s="94"/>
      <c r="DA18" s="94"/>
      <c r="DB18" s="94"/>
      <c r="DC18" s="94"/>
      <c r="DD18" s="94"/>
      <c r="DE18" s="94"/>
      <c r="DF18" s="94"/>
      <c r="DG18" s="94"/>
      <c r="DH18" s="94"/>
      <c r="DI18" s="94"/>
      <c r="DJ18" s="94"/>
      <c r="DK18" s="94"/>
      <c r="DL18" s="94"/>
      <c r="DM18" s="94"/>
      <c r="DN18" s="94"/>
      <c r="DO18" s="71"/>
      <c r="DP18" s="71"/>
      <c r="DQ18" s="94"/>
      <c r="DR18" s="94"/>
      <c r="DS18" s="94"/>
      <c r="DT18" s="98"/>
    </row>
    <row r="19" spans="1:124" ht="43.75" x14ac:dyDescent="0.4">
      <c r="A19" s="20">
        <v>23</v>
      </c>
      <c r="B19" s="20">
        <v>4</v>
      </c>
      <c r="C19" s="21" t="s">
        <v>12</v>
      </c>
      <c r="D19" s="22">
        <v>43984</v>
      </c>
      <c r="E19" s="23">
        <v>378</v>
      </c>
      <c r="F19" s="24" t="s">
        <v>13</v>
      </c>
      <c r="G19" s="55"/>
      <c r="H19" s="23"/>
      <c r="I19" s="23"/>
      <c r="J19" s="23"/>
      <c r="K19" s="23"/>
      <c r="L19" s="23"/>
      <c r="M19" s="37">
        <v>298893</v>
      </c>
      <c r="N19" s="92">
        <f t="shared" si="0"/>
        <v>298893</v>
      </c>
      <c r="O19" s="53">
        <f>14*23.59296+7.30406</f>
        <v>337.60550000000001</v>
      </c>
      <c r="P19" s="78"/>
      <c r="Q19" s="78" t="s">
        <v>192</v>
      </c>
      <c r="R19" s="78" t="s">
        <v>188</v>
      </c>
      <c r="S19" s="113" t="s">
        <v>33</v>
      </c>
      <c r="T19" s="82" t="s">
        <v>197</v>
      </c>
      <c r="U19" s="82"/>
      <c r="V19" s="58"/>
      <c r="W19" s="72"/>
      <c r="X19" s="58"/>
      <c r="Y19" s="58"/>
      <c r="Z19" s="64">
        <f>Y19-SUM(AA19:AC19)</f>
        <v>0</v>
      </c>
      <c r="AA19" s="58"/>
      <c r="AB19" s="58"/>
      <c r="AC19" s="58"/>
      <c r="AD19" s="58"/>
      <c r="AE19" s="58"/>
      <c r="AF19" s="58"/>
      <c r="AG19" s="58"/>
      <c r="AH19" s="58"/>
      <c r="AI19" s="72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72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64">
        <f t="shared" si="4"/>
        <v>0</v>
      </c>
      <c r="BO19" s="88"/>
      <c r="BP19" s="88"/>
      <c r="BQ19" s="88"/>
      <c r="BR19" s="58"/>
      <c r="BS19" s="58"/>
      <c r="BT19" s="58"/>
      <c r="BU19" s="58"/>
      <c r="BV19" s="58"/>
      <c r="BW19" s="58"/>
      <c r="BX19" s="64">
        <f t="shared" ref="BX19" si="6">BW19-SUM(BY19:CB19)</f>
        <v>0</v>
      </c>
      <c r="BY19" s="58"/>
      <c r="BZ19" s="58"/>
      <c r="CA19" s="58"/>
      <c r="CB19" s="58"/>
      <c r="CC19" s="58"/>
      <c r="CD19" s="58"/>
      <c r="CE19" s="58"/>
      <c r="CF19" s="58"/>
      <c r="CG19" s="64">
        <f t="shared" ref="CG19" si="7">CF19-SUM(CH19:CO19)</f>
        <v>0</v>
      </c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64">
        <f>CQ19-SUM(CS19:CU19)</f>
        <v>0</v>
      </c>
      <c r="CS19" s="58"/>
      <c r="CT19" s="58"/>
      <c r="CU19" s="58"/>
      <c r="CV19" s="58"/>
      <c r="CW19" s="58"/>
      <c r="CX19" s="102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72"/>
      <c r="DP19" s="72"/>
      <c r="DQ19" s="58"/>
      <c r="DR19" s="58"/>
      <c r="DS19" s="58"/>
      <c r="DT19" s="53">
        <f>14*23.59296+7.30406</f>
        <v>337.60550000000001</v>
      </c>
    </row>
    <row r="20" spans="1:124" x14ac:dyDescent="0.4">
      <c r="A20" s="20"/>
      <c r="B20" s="20"/>
      <c r="C20" s="21"/>
      <c r="D20" s="22"/>
      <c r="E20" s="23"/>
      <c r="F20" s="24"/>
      <c r="G20" s="55"/>
      <c r="H20" s="23"/>
      <c r="I20" s="23"/>
      <c r="J20" s="23"/>
      <c r="K20" s="23"/>
      <c r="L20" s="23"/>
      <c r="M20" s="37">
        <v>298893</v>
      </c>
      <c r="N20" s="92">
        <f t="shared" ref="N20:N22" si="8">M20-BM20</f>
        <v>298893</v>
      </c>
      <c r="O20" s="53"/>
      <c r="P20" s="78"/>
      <c r="Q20" s="78"/>
      <c r="R20" s="78" t="s">
        <v>188</v>
      </c>
      <c r="S20" s="113" t="s">
        <v>193</v>
      </c>
      <c r="T20" s="82"/>
      <c r="U20" s="82"/>
      <c r="V20" s="58"/>
      <c r="W20" s="72"/>
      <c r="X20" s="58"/>
      <c r="Y20" s="58"/>
      <c r="Z20" s="64"/>
      <c r="AA20" s="58"/>
      <c r="AB20" s="58"/>
      <c r="AC20" s="58"/>
      <c r="AD20" s="58"/>
      <c r="AE20" s="58"/>
      <c r="AF20" s="58"/>
      <c r="AG20" s="58"/>
      <c r="AH20" s="58"/>
      <c r="AI20" s="72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72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64"/>
      <c r="BO20" s="88"/>
      <c r="BP20" s="88"/>
      <c r="BQ20" s="88"/>
      <c r="BR20" s="58"/>
      <c r="BS20" s="58"/>
      <c r="BT20" s="58"/>
      <c r="BU20" s="58"/>
      <c r="BV20" s="58"/>
      <c r="BW20" s="58"/>
      <c r="BX20" s="64"/>
      <c r="BY20" s="58"/>
      <c r="BZ20" s="58"/>
      <c r="CA20" s="58"/>
      <c r="CB20" s="58"/>
      <c r="CC20" s="58"/>
      <c r="CD20" s="58"/>
      <c r="CE20" s="58"/>
      <c r="CF20" s="58"/>
      <c r="CG20" s="64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64"/>
      <c r="CS20" s="58"/>
      <c r="CT20" s="58"/>
      <c r="CU20" s="58"/>
      <c r="CV20" s="58"/>
      <c r="CW20" s="58"/>
      <c r="CX20" s="102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72"/>
      <c r="DP20" s="72"/>
      <c r="DQ20" s="58"/>
      <c r="DR20" s="58"/>
      <c r="DS20" s="58"/>
      <c r="DT20" s="53"/>
    </row>
    <row r="21" spans="1:124" x14ac:dyDescent="0.4">
      <c r="A21" s="20"/>
      <c r="B21" s="20"/>
      <c r="C21" s="21"/>
      <c r="D21" s="22"/>
      <c r="E21" s="23"/>
      <c r="F21" s="24"/>
      <c r="G21" s="55"/>
      <c r="H21" s="23"/>
      <c r="I21" s="23"/>
      <c r="J21" s="23"/>
      <c r="K21" s="23"/>
      <c r="L21" s="23"/>
      <c r="M21" s="37">
        <v>298893</v>
      </c>
      <c r="N21" s="92">
        <f t="shared" si="8"/>
        <v>298893</v>
      </c>
      <c r="O21" s="53"/>
      <c r="P21" s="78"/>
      <c r="Q21" s="78"/>
      <c r="R21" s="78" t="s">
        <v>188</v>
      </c>
      <c r="S21" s="113" t="s">
        <v>213</v>
      </c>
      <c r="T21" s="82"/>
      <c r="U21" s="82"/>
      <c r="V21" s="58"/>
      <c r="W21" s="72"/>
      <c r="X21" s="58"/>
      <c r="Y21" s="58"/>
      <c r="Z21" s="64"/>
      <c r="AA21" s="58"/>
      <c r="AB21" s="58"/>
      <c r="AC21" s="58"/>
      <c r="AD21" s="58"/>
      <c r="AE21" s="58"/>
      <c r="AF21" s="58"/>
      <c r="AG21" s="58"/>
      <c r="AH21" s="58"/>
      <c r="AI21" s="72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72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64"/>
      <c r="BO21" s="88"/>
      <c r="BP21" s="88"/>
      <c r="BQ21" s="88"/>
      <c r="BR21" s="58"/>
      <c r="BS21" s="58"/>
      <c r="BT21" s="58"/>
      <c r="BU21" s="58"/>
      <c r="BV21" s="58"/>
      <c r="BW21" s="58"/>
      <c r="BX21" s="64"/>
      <c r="BY21" s="58"/>
      <c r="BZ21" s="58"/>
      <c r="CA21" s="58"/>
      <c r="CB21" s="58"/>
      <c r="CC21" s="58"/>
      <c r="CD21" s="58"/>
      <c r="CE21" s="58"/>
      <c r="CF21" s="58"/>
      <c r="CG21" s="64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64"/>
      <c r="CS21" s="58"/>
      <c r="CT21" s="58"/>
      <c r="CU21" s="58"/>
      <c r="CV21" s="58"/>
      <c r="CW21" s="58"/>
      <c r="CX21" s="102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72"/>
      <c r="DP21" s="72"/>
      <c r="DQ21" s="58"/>
      <c r="DR21" s="58"/>
      <c r="DS21" s="58"/>
      <c r="DT21" s="53"/>
    </row>
    <row r="22" spans="1:124" x14ac:dyDescent="0.4">
      <c r="A22" s="20"/>
      <c r="B22" s="20"/>
      <c r="C22" s="21"/>
      <c r="D22" s="22"/>
      <c r="E22" s="23"/>
      <c r="F22" s="24"/>
      <c r="G22" s="55"/>
      <c r="H22" s="23"/>
      <c r="I22" s="23"/>
      <c r="J22" s="23"/>
      <c r="K22" s="23"/>
      <c r="L22" s="23"/>
      <c r="M22" s="37">
        <v>298893</v>
      </c>
      <c r="N22" s="92">
        <f t="shared" si="8"/>
        <v>298893</v>
      </c>
      <c r="O22" s="53"/>
      <c r="P22" s="78"/>
      <c r="Q22" s="78"/>
      <c r="R22" s="78" t="s">
        <v>194</v>
      </c>
      <c r="S22" s="113" t="s">
        <v>214</v>
      </c>
      <c r="T22" s="82"/>
      <c r="U22" s="82"/>
      <c r="V22" s="58"/>
      <c r="W22" s="72"/>
      <c r="X22" s="58"/>
      <c r="Y22" s="58"/>
      <c r="Z22" s="64"/>
      <c r="AA22" s="58"/>
      <c r="AB22" s="58"/>
      <c r="AC22" s="58"/>
      <c r="AD22" s="58"/>
      <c r="AE22" s="58"/>
      <c r="AF22" s="58"/>
      <c r="AG22" s="58"/>
      <c r="AH22" s="58"/>
      <c r="AI22" s="72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72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64"/>
      <c r="BO22" s="88"/>
      <c r="BP22" s="88"/>
      <c r="BQ22" s="88"/>
      <c r="BR22" s="58"/>
      <c r="BS22" s="58"/>
      <c r="BT22" s="58"/>
      <c r="BU22" s="58"/>
      <c r="BV22" s="58"/>
      <c r="BW22" s="58"/>
      <c r="BX22" s="64"/>
      <c r="BY22" s="58"/>
      <c r="BZ22" s="58"/>
      <c r="CA22" s="58"/>
      <c r="CB22" s="58"/>
      <c r="CC22" s="58"/>
      <c r="CD22" s="58"/>
      <c r="CE22" s="58"/>
      <c r="CF22" s="58"/>
      <c r="CG22" s="64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64"/>
      <c r="CS22" s="58"/>
      <c r="CT22" s="58"/>
      <c r="CU22" s="58"/>
      <c r="CV22" s="58"/>
      <c r="CW22" s="58"/>
      <c r="CX22" s="102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72"/>
      <c r="DP22" s="72"/>
      <c r="DQ22" s="58"/>
      <c r="DR22" s="58"/>
      <c r="DS22" s="58"/>
      <c r="DT22" s="53"/>
    </row>
    <row r="23" spans="1:124" x14ac:dyDescent="0.4">
      <c r="A23" s="25">
        <v>101</v>
      </c>
      <c r="B23" s="25">
        <v>5</v>
      </c>
      <c r="C23" s="26" t="s">
        <v>14</v>
      </c>
      <c r="D23" s="27"/>
      <c r="E23" s="29"/>
      <c r="F23" s="30" t="s">
        <v>15</v>
      </c>
      <c r="G23" s="28"/>
      <c r="H23" s="38">
        <f t="shared" ref="H23:L23" si="9">SUM(H3:H19)</f>
        <v>0</v>
      </c>
      <c r="I23" s="38">
        <f t="shared" si="9"/>
        <v>0</v>
      </c>
      <c r="J23" s="38">
        <f t="shared" si="9"/>
        <v>0</v>
      </c>
      <c r="K23" s="38">
        <f t="shared" si="9"/>
        <v>0</v>
      </c>
      <c r="L23" s="38">
        <f t="shared" si="9"/>
        <v>0</v>
      </c>
      <c r="M23" s="38"/>
      <c r="N23" s="65"/>
      <c r="O23" s="51"/>
      <c r="P23" s="79"/>
      <c r="Q23" s="79"/>
      <c r="R23" s="79"/>
      <c r="S23" s="114"/>
      <c r="T23" s="83"/>
      <c r="U23" s="83"/>
      <c r="V23" s="59"/>
      <c r="W23" s="73"/>
      <c r="X23" s="59"/>
      <c r="Y23" s="59"/>
      <c r="Z23" s="65"/>
      <c r="AA23" s="59"/>
      <c r="AB23" s="59"/>
      <c r="AC23" s="59"/>
      <c r="AD23" s="59"/>
      <c r="AE23" s="59"/>
      <c r="AF23" s="59"/>
      <c r="AG23" s="59"/>
      <c r="AH23" s="59"/>
      <c r="AI23" s="73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73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105"/>
      <c r="BO23" s="89"/>
      <c r="BP23" s="89"/>
      <c r="BQ23" s="89"/>
      <c r="BR23" s="59"/>
      <c r="BS23" s="59"/>
      <c r="BT23" s="59"/>
      <c r="BU23" s="59"/>
      <c r="BV23" s="59"/>
      <c r="BW23" s="59"/>
      <c r="BX23" s="65"/>
      <c r="BY23" s="59"/>
      <c r="BZ23" s="59"/>
      <c r="CA23" s="59"/>
      <c r="CB23" s="59"/>
      <c r="CC23" s="59"/>
      <c r="CD23" s="59"/>
      <c r="CE23" s="59"/>
      <c r="CF23" s="59"/>
      <c r="CG23" s="65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103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73"/>
      <c r="DP23" s="73"/>
      <c r="DQ23" s="59"/>
      <c r="DR23" s="59"/>
      <c r="DS23" s="59"/>
      <c r="DT23" s="51"/>
    </row>
  </sheetData>
  <autoFilter ref="A2:DT23" xr:uid="{77AB5EB6-4B7C-43E3-8DE6-798FB5D4D01E}"/>
  <sortState xmlns:xlrd2="http://schemas.microsoft.com/office/spreadsheetml/2017/richdata2" ref="A11:G23">
    <sortCondition ref="C11"/>
  </sortState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258725BA93A74BAABB4EDD3774006E" ma:contentTypeVersion="8" ma:contentTypeDescription="Opprett et nytt dokument." ma:contentTypeScope="" ma:versionID="5d6fcbffe218f6925ee53c01807359cc">
  <xsd:schema xmlns:xsd="http://www.w3.org/2001/XMLSchema" xmlns:xs="http://www.w3.org/2001/XMLSchema" xmlns:p="http://schemas.microsoft.com/office/2006/metadata/properties" xmlns:ns2="b2c4145d-ae89-4c5d-9f2e-2a2b8611cef5" targetNamespace="http://schemas.microsoft.com/office/2006/metadata/properties" ma:root="true" ma:fieldsID="e503ca6308a5564885a062963a16c443" ns2:_="">
    <xsd:import namespace="b2c4145d-ae89-4c5d-9f2e-2a2b8611ce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4145d-ae89-4c5d-9f2e-2a2b8611c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A9095E-BCCF-4070-A26C-03EF5B5C4CED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b2c4145d-ae89-4c5d-9f2e-2a2b8611cef5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2277EBF-6ACB-4C0D-8099-99E9FD510B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4145d-ae89-4c5d-9f2e-2a2b8611ce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3FC46C-DEA8-4DCE-ACF2-EAAE3AA5E4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ephorte_query_opptelling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Torbjørn Aasen</dc:creator>
  <cp:keywords/>
  <dc:description/>
  <cp:lastModifiedBy>Torbjørn Aasen</cp:lastModifiedBy>
  <cp:revision/>
  <dcterms:created xsi:type="dcterms:W3CDTF">2019-09-25T07:19:16Z</dcterms:created>
  <dcterms:modified xsi:type="dcterms:W3CDTF">2020-12-10T11:10:28Z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0x010100AE258725BA93A74BAABB4EDD3774006E</vt:lpwstr>
  </property>
</Properties>
</file>