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50" activeTab="3"/>
  </bookViews>
  <sheets>
    <sheet name="dataset" sheetId="1" r:id="rId1"/>
    <sheet name="testing" sheetId="2" r:id="rId2"/>
    <sheet name="example" sheetId="3" r:id="rId3"/>
    <sheet name="Sheet1" sheetId="4" r:id="rId4"/>
    <sheet name="Sheet2" sheetId="5" r:id="rId5"/>
  </sheets>
  <definedNames>
    <definedName name="_xlnm._FilterDatabase" localSheetId="0" hidden="1">dataset!$A$1:$E$125</definedName>
    <definedName name="_xlnm._FilterDatabase" localSheetId="1" hidden="1">testing!$A$1:$G$102</definedName>
    <definedName name="_xlnm._FilterDatabase" localSheetId="3" hidden="1">Sheet1!$A$1:$AE$88</definedName>
  </definedNames>
  <calcPr calcId="144525"/>
</workbook>
</file>

<file path=xl/sharedStrings.xml><?xml version="1.0" encoding="utf-8"?>
<sst xmlns="http://schemas.openxmlformats.org/spreadsheetml/2006/main" count="1329" uniqueCount="332">
  <si>
    <r>
      <rPr>
        <b/>
        <sz val="11"/>
        <color rgb="FF000000"/>
        <rFont val="Calibri"/>
        <charset val="134"/>
      </rPr>
      <t>Nama</t>
    </r>
  </si>
  <si>
    <t>Jenis_Kelamin</t>
  </si>
  <si>
    <t>Berat_Badan</t>
  </si>
  <si>
    <t>Status</t>
  </si>
  <si>
    <t>Umur</t>
  </si>
  <si>
    <r>
      <rPr>
        <sz val="11"/>
        <color rgb="FF000000"/>
        <rFont val="Calibri"/>
        <charset val="134"/>
      </rPr>
      <t>ABU BAKAR</t>
    </r>
  </si>
  <si>
    <r>
      <rPr>
        <sz val="11"/>
        <color rgb="FF000000"/>
        <rFont val="Calibri"/>
        <charset val="134"/>
      </rPr>
      <t>L</t>
    </r>
  </si>
  <si>
    <r>
      <rPr>
        <sz val="11"/>
        <color rgb="FF000000"/>
        <rFont val="Calibri"/>
        <charset val="134"/>
      </rPr>
      <t>Gemuk</t>
    </r>
  </si>
  <si>
    <r>
      <rPr>
        <sz val="11"/>
        <color rgb="FF000000"/>
        <rFont val="Calibri"/>
        <charset val="134"/>
      </rPr>
      <t>ACHMAD ALI ABDILLAH</t>
    </r>
  </si>
  <si>
    <r>
      <rPr>
        <sz val="11"/>
        <color rgb="FF000000"/>
        <rFont val="Calibri"/>
        <charset val="134"/>
      </rPr>
      <t>Normal</t>
    </r>
  </si>
  <si>
    <r>
      <rPr>
        <sz val="11"/>
        <color rgb="FF000000"/>
        <rFont val="Calibri"/>
        <charset val="134"/>
      </rPr>
      <t>AHNAN</t>
    </r>
  </si>
  <si>
    <r>
      <rPr>
        <sz val="11"/>
        <color rgb="FF000000"/>
        <rFont val="Calibri"/>
        <charset val="134"/>
      </rPr>
      <t>Kurus</t>
    </r>
  </si>
  <si>
    <r>
      <rPr>
        <sz val="11"/>
        <color rgb="FF000000"/>
        <rFont val="Calibri"/>
        <charset val="134"/>
      </rPr>
      <t>AIJAZ GHAISAN BAYANAKA</t>
    </r>
  </si>
  <si>
    <r>
      <rPr>
        <sz val="11"/>
        <color rgb="FF000000"/>
        <rFont val="Calibri"/>
        <charset val="134"/>
      </rPr>
      <t>AISYAH NAILA</t>
    </r>
  </si>
  <si>
    <r>
      <rPr>
        <sz val="11"/>
        <color rgb="FF000000"/>
        <rFont val="Calibri"/>
        <charset val="134"/>
      </rPr>
      <t>P</t>
    </r>
  </si>
  <si>
    <r>
      <rPr>
        <sz val="11"/>
        <color rgb="FF000000"/>
        <rFont val="Calibri"/>
        <charset val="134"/>
      </rPr>
      <t>AKMAL FAIZAR</t>
    </r>
  </si>
  <si>
    <r>
      <rPr>
        <sz val="11"/>
        <color rgb="FF000000"/>
        <rFont val="Calibri"/>
        <charset val="134"/>
      </rPr>
      <t>ALEESHA SHAQUEENA HUMAIRA</t>
    </r>
  </si>
  <si>
    <r>
      <rPr>
        <sz val="11"/>
        <color rgb="FF000000"/>
        <rFont val="Calibri"/>
        <charset val="134"/>
      </rPr>
      <t>ALENA LUVIAE RAUNA</t>
    </r>
  </si>
  <si>
    <r>
      <rPr>
        <sz val="11"/>
        <color rgb="FF000000"/>
        <rFont val="Calibri"/>
        <charset val="134"/>
      </rPr>
      <t>ALESHA HAFSHAHQISTI</t>
    </r>
  </si>
  <si>
    <r>
      <rPr>
        <sz val="11"/>
        <color rgb="FF000000"/>
        <rFont val="Calibri"/>
        <charset val="134"/>
      </rPr>
      <t>ALESHA PUTRI DAMAYANTI</t>
    </r>
  </si>
  <si>
    <r>
      <rPr>
        <sz val="11"/>
        <color rgb="FF000000"/>
        <rFont val="Calibri"/>
        <charset val="134"/>
      </rPr>
      <t>ALESHA ZAHRA INARA</t>
    </r>
  </si>
  <si>
    <r>
      <rPr>
        <sz val="11"/>
        <color rgb="FF000000"/>
        <rFont val="Calibri"/>
        <charset val="134"/>
      </rPr>
      <t>ALFARIZI</t>
    </r>
  </si>
  <si>
    <r>
      <rPr>
        <sz val="11"/>
        <color rgb="FF000000"/>
        <rFont val="Calibri"/>
        <charset val="134"/>
      </rPr>
      <t>ALIFA OKTAVIA</t>
    </r>
  </si>
  <si>
    <r>
      <rPr>
        <sz val="11"/>
        <color rgb="FF000000"/>
        <rFont val="Calibri"/>
        <charset val="134"/>
      </rPr>
      <t>ALIKA NAYLA</t>
    </r>
  </si>
  <si>
    <r>
      <rPr>
        <sz val="11"/>
        <color rgb="FF000000"/>
        <rFont val="Calibri"/>
        <charset val="134"/>
      </rPr>
      <t>ALSHAD DAFIQ ATHALLAH</t>
    </r>
  </si>
  <si>
    <r>
      <rPr>
        <sz val="11"/>
        <color rgb="FF000000"/>
        <rFont val="Calibri"/>
        <charset val="134"/>
      </rPr>
      <t>ALVIN MUKHTAR RAMADHAN</t>
    </r>
  </si>
  <si>
    <r>
      <rPr>
        <sz val="11"/>
        <color rgb="FF000000"/>
        <rFont val="Calibri"/>
        <charset val="134"/>
      </rPr>
      <t>ANINDITA</t>
    </r>
  </si>
  <si>
    <r>
      <rPr>
        <sz val="11"/>
        <color rgb="FF000000"/>
        <rFont val="Calibri"/>
        <charset val="134"/>
      </rPr>
      <t>ANNISA LAYYINA</t>
    </r>
  </si>
  <si>
    <r>
      <rPr>
        <sz val="11"/>
        <color rgb="FF000000"/>
        <rFont val="Calibri"/>
        <charset val="134"/>
      </rPr>
      <t>AQILA AZKA QIRANI</t>
    </r>
  </si>
  <si>
    <r>
      <rPr>
        <sz val="11"/>
        <color rgb="FF000000"/>
        <rFont val="Calibri"/>
        <charset val="134"/>
      </rPr>
      <t>ARIKATAMA PRADITA FADILLAH</t>
    </r>
  </si>
  <si>
    <r>
      <rPr>
        <sz val="11"/>
        <color rgb="FF000000"/>
        <rFont val="Calibri"/>
        <charset val="134"/>
      </rPr>
      <t>ARISHA NAVISHA</t>
    </r>
  </si>
  <si>
    <r>
      <rPr>
        <sz val="11"/>
        <color rgb="FF000000"/>
        <rFont val="Calibri"/>
        <charset val="134"/>
      </rPr>
      <t>ARSA</t>
    </r>
  </si>
  <si>
    <r>
      <rPr>
        <sz val="11"/>
        <color rgb="FF000000"/>
        <rFont val="Calibri"/>
        <charset val="134"/>
      </rPr>
      <t>ARSYILA</t>
    </r>
  </si>
  <si>
    <r>
      <rPr>
        <sz val="11"/>
        <color rgb="FF000000"/>
        <rFont val="Calibri"/>
        <charset val="134"/>
      </rPr>
      <t>ATHALA HANIF AL GHIFARI</t>
    </r>
  </si>
  <si>
    <r>
      <rPr>
        <sz val="11"/>
        <color rgb="FF000000"/>
        <rFont val="Calibri"/>
        <charset val="134"/>
      </rPr>
      <t>ATHARAZKA FAZA EL-SHAFARAZ</t>
    </r>
  </si>
  <si>
    <r>
      <rPr>
        <sz val="11"/>
        <color rgb="FF000000"/>
        <rFont val="Calibri"/>
        <charset val="134"/>
      </rPr>
      <t>ATTAR MAUZA SATRYANDI</t>
    </r>
  </si>
  <si>
    <r>
      <rPr>
        <sz val="11"/>
        <color rgb="FF000000"/>
        <rFont val="Calibri"/>
        <charset val="134"/>
      </rPr>
      <t>AYESHA NAURA PUTRI</t>
    </r>
  </si>
  <si>
    <r>
      <rPr>
        <sz val="11"/>
        <color rgb="FF000000"/>
        <rFont val="Calibri"/>
        <charset val="134"/>
      </rPr>
      <t>AYU NURISLAMI</t>
    </r>
  </si>
  <si>
    <r>
      <rPr>
        <sz val="11"/>
        <color rgb="FF000000"/>
        <rFont val="Calibri"/>
        <charset val="134"/>
      </rPr>
      <t>AZKA AZFAR RABBANI</t>
    </r>
  </si>
  <si>
    <r>
      <rPr>
        <sz val="11"/>
        <color rgb="FF000000"/>
        <rFont val="Calibri"/>
        <charset val="134"/>
      </rPr>
      <t>BACHTIAR SAKHI</t>
    </r>
  </si>
  <si>
    <r>
      <rPr>
        <sz val="11"/>
        <color rgb="FF000000"/>
        <rFont val="Calibri"/>
        <charset val="134"/>
      </rPr>
      <t>BARRA MAHENDRA</t>
    </r>
  </si>
  <si>
    <r>
      <rPr>
        <sz val="11"/>
        <color rgb="FF000000"/>
        <rFont val="Calibri"/>
        <charset val="134"/>
      </rPr>
      <t>BHANU PRANADIPA ANDINATA</t>
    </r>
  </si>
  <si>
    <r>
      <rPr>
        <sz val="11"/>
        <color rgb="FF000000"/>
        <rFont val="Calibri"/>
        <charset val="134"/>
      </rPr>
      <t>BREITNER RUSLANDI H</t>
    </r>
  </si>
  <si>
    <r>
      <rPr>
        <sz val="11"/>
        <color rgb="FF000000"/>
        <rFont val="Calibri"/>
        <charset val="134"/>
      </rPr>
      <t>CINTA IBU PERTIWI</t>
    </r>
  </si>
  <si>
    <r>
      <rPr>
        <sz val="11"/>
        <color rgb="FF000000"/>
        <rFont val="Calibri"/>
        <charset val="134"/>
      </rPr>
      <t>DAMAR ABRISAM</t>
    </r>
  </si>
  <si>
    <r>
      <rPr>
        <sz val="11"/>
        <color rgb="FF000000"/>
        <rFont val="Calibri"/>
        <charset val="134"/>
      </rPr>
      <t>DELLA KINANTI RAFANIA</t>
    </r>
  </si>
  <si>
    <r>
      <rPr>
        <sz val="11"/>
        <color rgb="FF000000"/>
        <rFont val="Calibri"/>
        <charset val="134"/>
      </rPr>
      <t>DGUANO ALBAR MUHARRAM</t>
    </r>
  </si>
  <si>
    <r>
      <rPr>
        <sz val="11"/>
        <color rgb="FF000000"/>
        <rFont val="Calibri"/>
        <charset val="134"/>
      </rPr>
      <t>ELORA LOVELY LARASATI</t>
    </r>
  </si>
  <si>
    <r>
      <rPr>
        <sz val="11"/>
        <color rgb="FF000000"/>
        <rFont val="Calibri"/>
        <charset val="134"/>
      </rPr>
      <t>ELVINA AUDITA</t>
    </r>
  </si>
  <si>
    <r>
      <rPr>
        <sz val="11"/>
        <color rgb="FF000000"/>
        <rFont val="Calibri"/>
        <charset val="134"/>
      </rPr>
      <t>FAAZ BIJAZ ADANATA</t>
    </r>
  </si>
  <si>
    <r>
      <rPr>
        <sz val="11"/>
        <color rgb="FF000000"/>
        <rFont val="Calibri"/>
        <charset val="134"/>
      </rPr>
      <t>FADHILA KHAIRIYAH</t>
    </r>
  </si>
  <si>
    <r>
      <rPr>
        <sz val="11"/>
        <color rgb="FF000000"/>
        <rFont val="Calibri"/>
        <charset val="134"/>
      </rPr>
      <t>FAHRANA ZAFINA AZZANI</t>
    </r>
  </si>
  <si>
    <r>
      <rPr>
        <sz val="11"/>
        <color rgb="FF000000"/>
        <rFont val="Calibri"/>
        <charset val="134"/>
      </rPr>
      <t>FAIZ ARFA ADINATA</t>
    </r>
  </si>
  <si>
    <r>
      <rPr>
        <sz val="11"/>
        <color rgb="FF000000"/>
        <rFont val="Calibri"/>
        <charset val="134"/>
      </rPr>
      <t>FARHANA</t>
    </r>
  </si>
  <si>
    <r>
      <rPr>
        <sz val="11"/>
        <color rgb="FF000000"/>
        <rFont val="Calibri"/>
        <charset val="134"/>
      </rPr>
      <t>FATHAN ARZAQI</t>
    </r>
  </si>
  <si>
    <r>
      <rPr>
        <sz val="11"/>
        <color rgb="FF000000"/>
        <rFont val="Calibri"/>
        <charset val="134"/>
      </rPr>
      <t>FEBRIANA PUTRI UTAMI</t>
    </r>
  </si>
  <si>
    <r>
      <rPr>
        <sz val="11"/>
        <color rgb="FF000000"/>
        <rFont val="Calibri"/>
        <charset val="134"/>
      </rPr>
      <t>FELICIA CALISTA LASHIRA</t>
    </r>
  </si>
  <si>
    <r>
      <rPr>
        <sz val="11"/>
        <color rgb="FF000000"/>
        <rFont val="Calibri"/>
        <charset val="134"/>
      </rPr>
      <t>FELISYA AFIFAH</t>
    </r>
  </si>
  <si>
    <r>
      <rPr>
        <sz val="11"/>
        <color rgb="FF000000"/>
        <rFont val="Calibri"/>
        <charset val="134"/>
      </rPr>
      <t>GHASAN</t>
    </r>
  </si>
  <si>
    <r>
      <rPr>
        <sz val="11"/>
        <color rgb="FF000000"/>
        <rFont val="Calibri"/>
        <charset val="134"/>
      </rPr>
      <t>HAFIZAH KEISHA AZZAHRA</t>
    </r>
  </si>
  <si>
    <r>
      <rPr>
        <sz val="11"/>
        <color rgb="FF000000"/>
        <rFont val="Calibri"/>
        <charset val="134"/>
      </rPr>
      <t>HAFIZAH NUR SYARIFAZ</t>
    </r>
  </si>
  <si>
    <r>
      <rPr>
        <sz val="11"/>
        <color rgb="FF000000"/>
        <rFont val="Calibri"/>
        <charset val="134"/>
      </rPr>
      <t>HAFIZH ZIKRI BAHTIAR</t>
    </r>
  </si>
  <si>
    <r>
      <rPr>
        <sz val="11"/>
        <color rgb="FF000000"/>
        <rFont val="Calibri"/>
        <charset val="134"/>
      </rPr>
      <t>HAIWAN AL ASQOLANI</t>
    </r>
  </si>
  <si>
    <r>
      <rPr>
        <sz val="11"/>
        <color rgb="FF000000"/>
        <rFont val="Calibri"/>
        <charset val="134"/>
      </rPr>
      <t>HANA SAFRINA DEYA</t>
    </r>
  </si>
  <si>
    <r>
      <rPr>
        <sz val="11"/>
        <color rgb="FF000000"/>
        <rFont val="Calibri"/>
        <charset val="134"/>
      </rPr>
      <t>HANIA SYAKIRA</t>
    </r>
  </si>
  <si>
    <r>
      <rPr>
        <sz val="11"/>
        <color rgb="FF000000"/>
        <rFont val="Calibri"/>
        <charset val="134"/>
      </rPr>
      <t>HAYKAL ALFARA</t>
    </r>
  </si>
  <si>
    <r>
      <rPr>
        <sz val="11"/>
        <color rgb="FF000000"/>
        <rFont val="Calibri"/>
        <charset val="134"/>
      </rPr>
      <t>IBRAHIM NUR FADILA</t>
    </r>
  </si>
  <si>
    <r>
      <rPr>
        <sz val="11"/>
        <color rgb="FF000000"/>
        <rFont val="Calibri"/>
        <charset val="134"/>
      </rPr>
      <t>IDYZRAF KAUTSAR AZKY</t>
    </r>
  </si>
  <si>
    <r>
      <rPr>
        <sz val="11"/>
        <color rgb="FF000000"/>
        <rFont val="Calibri"/>
        <charset val="134"/>
      </rPr>
      <t>IDYZRAF KAUTSARRAZKY ELFAQIH</t>
    </r>
  </si>
  <si>
    <r>
      <rPr>
        <sz val="11"/>
        <color rgb="FF000000"/>
        <rFont val="Calibri"/>
        <charset val="134"/>
      </rPr>
      <t>ISMAN MAULANA</t>
    </r>
  </si>
  <si>
    <r>
      <rPr>
        <sz val="11"/>
        <color rgb="FF000000"/>
        <rFont val="Calibri"/>
        <charset val="134"/>
      </rPr>
      <t>JIHAN SALSABILA</t>
    </r>
  </si>
  <si>
    <r>
      <rPr>
        <sz val="11"/>
        <color rgb="FF000000"/>
        <rFont val="Calibri"/>
        <charset val="134"/>
      </rPr>
      <t>KAHIYANG GHANIA SANTOSO</t>
    </r>
  </si>
  <si>
    <r>
      <rPr>
        <sz val="11"/>
        <color rgb="FF000000"/>
        <rFont val="Calibri"/>
        <charset val="134"/>
      </rPr>
      <t>KAIZAR</t>
    </r>
  </si>
  <si>
    <r>
      <rPr>
        <sz val="11"/>
        <color rgb="FF000000"/>
        <rFont val="Calibri"/>
        <charset val="134"/>
      </rPr>
      <t>KENZIE</t>
    </r>
  </si>
  <si>
    <r>
      <rPr>
        <sz val="11"/>
        <color rgb="FF000000"/>
        <rFont val="Calibri"/>
        <charset val="134"/>
      </rPr>
      <t>KENZO</t>
    </r>
  </si>
  <si>
    <r>
      <rPr>
        <sz val="11"/>
        <color rgb="FF000000"/>
        <rFont val="Calibri"/>
        <charset val="134"/>
      </rPr>
      <t>KHAILLENA MAHREEN R</t>
    </r>
  </si>
  <si>
    <r>
      <rPr>
        <sz val="11"/>
        <color rgb="FF000000"/>
        <rFont val="Calibri"/>
        <charset val="134"/>
      </rPr>
      <t>KHALISA AZ ZAHRA</t>
    </r>
  </si>
  <si>
    <r>
      <rPr>
        <sz val="11"/>
        <color rgb="FF000000"/>
        <rFont val="Calibri"/>
        <charset val="134"/>
      </rPr>
      <t>KHALWA GORRI AINA</t>
    </r>
  </si>
  <si>
    <r>
      <rPr>
        <sz val="11"/>
        <color rgb="FF000000"/>
        <rFont val="Calibri"/>
        <charset val="134"/>
      </rPr>
      <t>KINARA YUKI</t>
    </r>
  </si>
  <si>
    <r>
      <rPr>
        <sz val="11"/>
        <color rgb="FF000000"/>
        <rFont val="Calibri"/>
        <charset val="134"/>
      </rPr>
      <t>MADINAH</t>
    </r>
  </si>
  <si>
    <r>
      <rPr>
        <sz val="11"/>
        <color rgb="FF000000"/>
        <rFont val="Calibri"/>
        <charset val="134"/>
      </rPr>
      <t>MARIA CALISTA</t>
    </r>
  </si>
  <si>
    <r>
      <rPr>
        <sz val="11"/>
        <color rgb="FF000000"/>
        <rFont val="Calibri"/>
        <charset val="134"/>
      </rPr>
      <t>MARIA FELICIA HERINADA</t>
    </r>
  </si>
  <si>
    <r>
      <rPr>
        <sz val="11"/>
        <color rgb="FF000000"/>
        <rFont val="Calibri"/>
        <charset val="134"/>
      </rPr>
      <t>MARYAM</t>
    </r>
  </si>
  <si>
    <r>
      <rPr>
        <sz val="11"/>
        <color rgb="FF000000"/>
        <rFont val="Calibri"/>
        <charset val="134"/>
      </rPr>
      <t>MUCHAMAD AZLAN ARAS</t>
    </r>
  </si>
  <si>
    <r>
      <rPr>
        <sz val="11"/>
        <color rgb="FF000000"/>
        <rFont val="Calibri"/>
        <charset val="134"/>
      </rPr>
      <t>MUHAMMAD ARKAN GIAMU</t>
    </r>
  </si>
  <si>
    <r>
      <rPr>
        <sz val="11"/>
        <color rgb="FF000000"/>
        <rFont val="Calibri"/>
        <charset val="134"/>
      </rPr>
      <t>MUHAMMAD ARYAD AL FATIH</t>
    </r>
  </si>
  <si>
    <r>
      <rPr>
        <sz val="11"/>
        <color rgb="FF000000"/>
        <rFont val="Calibri"/>
        <charset val="134"/>
      </rPr>
      <t>MUHAMMAD AZMI RAHMATULLAH</t>
    </r>
  </si>
  <si>
    <r>
      <rPr>
        <sz val="11"/>
        <color rgb="FF000000"/>
        <rFont val="Calibri"/>
        <charset val="134"/>
      </rPr>
      <t>MUHAMMAD DANISH SATRIA</t>
    </r>
  </si>
  <si>
    <r>
      <rPr>
        <sz val="11"/>
        <color rgb="FF000000"/>
        <rFont val="Calibri"/>
        <charset val="134"/>
      </rPr>
      <t>MUHAMMAD ERLANGGA</t>
    </r>
  </si>
  <si>
    <r>
      <rPr>
        <sz val="11"/>
        <color rgb="FF000000"/>
        <rFont val="Calibri"/>
        <charset val="134"/>
      </rPr>
      <t>MUHAMMAD ILHAM RIYANTO</t>
    </r>
  </si>
  <si>
    <r>
      <rPr>
        <sz val="11"/>
        <color rgb="FF000000"/>
        <rFont val="Calibri"/>
        <charset val="134"/>
      </rPr>
      <t>MUHAMMAD IRSYAD PRASETYO</t>
    </r>
  </si>
  <si>
    <r>
      <rPr>
        <sz val="11"/>
        <color rgb="FF000000"/>
        <rFont val="Calibri"/>
        <charset val="134"/>
      </rPr>
      <t>MUHAMMAD NABIL ASNAWI</t>
    </r>
  </si>
  <si>
    <r>
      <rPr>
        <sz val="11"/>
        <color rgb="FF000000"/>
        <rFont val="Calibri"/>
        <charset val="134"/>
      </rPr>
      <t>MUHAMMAD RAGIL</t>
    </r>
  </si>
  <si>
    <r>
      <rPr>
        <sz val="11"/>
        <color rgb="FF000000"/>
        <rFont val="Calibri"/>
        <charset val="134"/>
      </rPr>
      <t>MUHAMMAD RAMADHAN</t>
    </r>
  </si>
  <si>
    <r>
      <rPr>
        <sz val="11"/>
        <color rgb="FF000000"/>
        <rFont val="Calibri"/>
        <charset val="134"/>
      </rPr>
      <t>MUHAMMAD RAYYAN A</t>
    </r>
  </si>
  <si>
    <r>
      <rPr>
        <sz val="11"/>
        <color rgb="FF000000"/>
        <rFont val="Calibri"/>
        <charset val="134"/>
      </rPr>
      <t>MUTIA AZ ZAHRA</t>
    </r>
  </si>
  <si>
    <r>
      <rPr>
        <sz val="11"/>
        <color rgb="FF000000"/>
        <rFont val="Calibri"/>
        <charset val="134"/>
      </rPr>
      <t>NADHIRA ALISYA SYAPUTRA</t>
    </r>
  </si>
  <si>
    <r>
      <rPr>
        <sz val="11"/>
        <color rgb="FF000000"/>
        <rFont val="Calibri"/>
        <charset val="134"/>
      </rPr>
      <t>NADIA PUTRI SUGIANTO</t>
    </r>
  </si>
  <si>
    <r>
      <rPr>
        <sz val="11"/>
        <color rgb="FF000000"/>
        <rFont val="Calibri"/>
        <charset val="134"/>
      </rPr>
      <t>NADINE</t>
    </r>
  </si>
  <si>
    <r>
      <rPr>
        <sz val="11"/>
        <color rgb="FF000000"/>
        <rFont val="Calibri"/>
        <charset val="134"/>
      </rPr>
      <t>NADIRA ALFATHUNISA</t>
    </r>
  </si>
  <si>
    <r>
      <rPr>
        <sz val="11"/>
        <color rgb="FF000000"/>
        <rFont val="Calibri"/>
        <charset val="134"/>
      </rPr>
      <t>NAIRA ZAFIRA MAHESWARI</t>
    </r>
  </si>
  <si>
    <r>
      <rPr>
        <sz val="11"/>
        <color rgb="FF000000"/>
        <rFont val="Calibri"/>
        <charset val="134"/>
      </rPr>
      <t>NAUFAL DWI SETIAWAN</t>
    </r>
  </si>
  <si>
    <r>
      <rPr>
        <sz val="11"/>
        <color rgb="FF000000"/>
        <rFont val="Calibri"/>
        <charset val="134"/>
      </rPr>
      <t>NAYLA ADZKIYA</t>
    </r>
  </si>
  <si>
    <r>
      <rPr>
        <sz val="11"/>
        <color rgb="FF000000"/>
        <rFont val="Calibri"/>
        <charset val="134"/>
      </rPr>
      <t>NAZWA</t>
    </r>
  </si>
  <si>
    <r>
      <rPr>
        <sz val="11"/>
        <color rgb="FF000000"/>
        <rFont val="Calibri"/>
        <charset val="134"/>
      </rPr>
      <t>NOVA AULIA NURRAHMA</t>
    </r>
  </si>
  <si>
    <r>
      <rPr>
        <sz val="11"/>
        <color rgb="FF000000"/>
        <rFont val="Calibri"/>
        <charset val="134"/>
      </rPr>
      <t>NUR AFIA HUMAIRA</t>
    </r>
  </si>
  <si>
    <r>
      <rPr>
        <sz val="11"/>
        <color rgb="FF000000"/>
        <rFont val="Calibri"/>
        <charset val="134"/>
      </rPr>
      <t>NUR LINTANG FITRIANA</t>
    </r>
  </si>
  <si>
    <r>
      <rPr>
        <sz val="11"/>
        <color rgb="FF000000"/>
        <rFont val="Calibri"/>
        <charset val="134"/>
      </rPr>
      <t>QUEENSHA ZIA M</t>
    </r>
  </si>
  <si>
    <r>
      <rPr>
        <sz val="11"/>
        <color rgb="FF000000"/>
        <rFont val="Calibri"/>
        <charset val="134"/>
      </rPr>
      <t>QUENARA MUTIA AZALEA</t>
    </r>
  </si>
  <si>
    <r>
      <rPr>
        <sz val="11"/>
        <color rgb="FF000000"/>
        <rFont val="Calibri"/>
        <charset val="134"/>
      </rPr>
      <t>RAFIF ABDUL KHOLIQ SAPUTRA</t>
    </r>
  </si>
  <si>
    <r>
      <rPr>
        <sz val="11"/>
        <color rgb="FF000000"/>
        <rFont val="Calibri"/>
        <charset val="134"/>
      </rPr>
      <t>RAQILLA DWIYA'ULNAQ SAPUTRA</t>
    </r>
  </si>
  <si>
    <r>
      <rPr>
        <sz val="11"/>
        <color rgb="FF000000"/>
        <rFont val="Calibri"/>
        <charset val="134"/>
      </rPr>
      <t>RASYID ARRAFIF</t>
    </r>
  </si>
  <si>
    <r>
      <rPr>
        <sz val="11"/>
        <color rgb="FF000000"/>
        <rFont val="Calibri"/>
        <charset val="134"/>
      </rPr>
      <t>RAYYAN LAIB AL-FARIZQI</t>
    </r>
  </si>
  <si>
    <r>
      <rPr>
        <sz val="11"/>
        <color rgb="FF000000"/>
        <rFont val="Calibri"/>
        <charset val="134"/>
      </rPr>
      <t>REFAT SHAKEER HAMIZAN</t>
    </r>
  </si>
  <si>
    <r>
      <rPr>
        <sz val="11"/>
        <color rgb="FF000000"/>
        <rFont val="Calibri"/>
        <charset val="134"/>
      </rPr>
      <t>RHEVA ANDHARA KIRANA</t>
    </r>
  </si>
  <si>
    <r>
      <rPr>
        <sz val="11"/>
        <color rgb="FF000000"/>
        <rFont val="Calibri"/>
        <charset val="134"/>
      </rPr>
      <t>RIDWAN HASAN SAPUTRA</t>
    </r>
  </si>
  <si>
    <r>
      <rPr>
        <sz val="11"/>
        <color rgb="FF000000"/>
        <rFont val="Calibri"/>
        <charset val="134"/>
      </rPr>
      <t>RUEVALIZA PRITA LARASATI</t>
    </r>
  </si>
  <si>
    <r>
      <rPr>
        <sz val="11"/>
        <color rgb="FF000000"/>
        <rFont val="Calibri"/>
        <charset val="134"/>
      </rPr>
      <t>SALMAN ABDULLAH YAHYA</t>
    </r>
  </si>
  <si>
    <r>
      <rPr>
        <sz val="11"/>
        <color rgb="FF000000"/>
        <rFont val="Calibri"/>
        <charset val="134"/>
      </rPr>
      <t>SALSABILA HANIPA BARATA</t>
    </r>
  </si>
  <si>
    <r>
      <rPr>
        <sz val="11"/>
        <color rgb="FF000000"/>
        <rFont val="Calibri"/>
        <charset val="134"/>
      </rPr>
      <t>SALWA MAFAZA</t>
    </r>
  </si>
  <si>
    <r>
      <rPr>
        <sz val="11"/>
        <color rgb="FF000000"/>
        <rFont val="Calibri"/>
        <charset val="134"/>
      </rPr>
      <t>SELLA IZZATUL NAHYA</t>
    </r>
  </si>
  <si>
    <r>
      <rPr>
        <sz val="11"/>
        <color rgb="FF000000"/>
        <rFont val="Calibri"/>
        <charset val="134"/>
      </rPr>
      <t>SHAFA ALMAHYRA RAMADHANIA</t>
    </r>
  </si>
  <si>
    <r>
      <rPr>
        <sz val="11"/>
        <color rgb="FF000000"/>
        <rFont val="Calibri"/>
        <charset val="134"/>
      </rPr>
      <t>SHAFANA ZAHRA AGUSTINI</t>
    </r>
  </si>
  <si>
    <r>
      <rPr>
        <sz val="11"/>
        <color rgb="FF000000"/>
        <rFont val="Calibri"/>
        <charset val="134"/>
      </rPr>
      <t>SHAKA ALFARIZKY</t>
    </r>
  </si>
  <si>
    <r>
      <rPr>
        <sz val="11"/>
        <color rgb="FF000000"/>
        <rFont val="Calibri"/>
        <charset val="134"/>
      </rPr>
      <t>SHANUM ZAKILA WICAKSONO</t>
    </r>
  </si>
  <si>
    <r>
      <rPr>
        <sz val="11"/>
        <color rgb="FF000000"/>
        <rFont val="Calibri"/>
        <charset val="134"/>
      </rPr>
      <t>SURYA ALFARIZKY</t>
    </r>
  </si>
  <si>
    <r>
      <rPr>
        <sz val="11"/>
        <color rgb="FF000000"/>
        <rFont val="Calibri"/>
        <charset val="134"/>
      </rPr>
      <t>SYAFIQ FARIZ SHAIFULLA</t>
    </r>
  </si>
  <si>
    <r>
      <rPr>
        <sz val="11"/>
        <color rgb="FF000000"/>
        <rFont val="Calibri"/>
        <charset val="134"/>
      </rPr>
      <t>TITANIA</t>
    </r>
  </si>
  <si>
    <r>
      <rPr>
        <sz val="11"/>
        <color rgb="FF000000"/>
        <rFont val="Calibri"/>
        <charset val="134"/>
      </rPr>
      <t>UWAIS</t>
    </r>
  </si>
  <si>
    <r>
      <rPr>
        <sz val="11"/>
        <color rgb="FF000000"/>
        <rFont val="Calibri"/>
        <charset val="134"/>
      </rPr>
      <t>UWAIS AL-QARNI PANIA</t>
    </r>
  </si>
  <si>
    <r>
      <rPr>
        <sz val="11"/>
        <color rgb="FF000000"/>
        <rFont val="Calibri"/>
        <charset val="134"/>
      </rPr>
      <t>YASMIN</t>
    </r>
  </si>
  <si>
    <r>
      <rPr>
        <sz val="11"/>
        <color rgb="FF000000"/>
        <rFont val="Calibri"/>
        <charset val="134"/>
      </rPr>
      <t>YUMNA RISKYA HOBIR</t>
    </r>
  </si>
  <si>
    <r>
      <rPr>
        <sz val="11"/>
        <color rgb="FF000000"/>
        <rFont val="Calibri"/>
        <charset val="134"/>
      </rPr>
      <t>YUMNA SHAFIYAN AZALEA</t>
    </r>
  </si>
  <si>
    <r>
      <rPr>
        <sz val="11"/>
        <color rgb="FF000000"/>
        <rFont val="Calibri"/>
        <charset val="134"/>
      </rPr>
      <t>ZASKIA SHAFA RAMADHANI</t>
    </r>
  </si>
  <si>
    <r>
      <rPr>
        <b/>
        <sz val="11"/>
        <color rgb="FF000000"/>
        <rFont val="Calibri"/>
        <charset val="134"/>
      </rPr>
      <t>NO</t>
    </r>
  </si>
  <si>
    <r>
      <rPr>
        <b/>
        <sz val="11"/>
        <color rgb="FF000000"/>
        <rFont val="Calibri"/>
        <charset val="134"/>
      </rPr>
      <t>JK</t>
    </r>
  </si>
  <si>
    <r>
      <rPr>
        <b/>
        <sz val="11"/>
        <color rgb="FF000000"/>
        <rFont val="Calibri"/>
        <charset val="134"/>
      </rPr>
      <t>TB</t>
    </r>
  </si>
  <si>
    <r>
      <rPr>
        <b/>
        <sz val="11"/>
        <color rgb="FF000000"/>
        <rFont val="Calibri"/>
        <charset val="134"/>
      </rPr>
      <t>BB</t>
    </r>
  </si>
  <si>
    <r>
      <rPr>
        <b/>
        <sz val="11"/>
        <color rgb="FF000000"/>
        <rFont val="Calibri"/>
        <charset val="134"/>
      </rPr>
      <t>SG</t>
    </r>
  </si>
  <si>
    <r>
      <rPr>
        <b/>
        <sz val="11"/>
        <color rgb="FF000000"/>
        <rFont val="Calibri"/>
        <charset val="134"/>
      </rPr>
      <t>UMUR BLN</t>
    </r>
  </si>
  <si>
    <t>Tinggi Badan</t>
  </si>
  <si>
    <t>Kurus</t>
  </si>
  <si>
    <t>Normal</t>
  </si>
  <si>
    <t>Gemuk</t>
  </si>
  <si>
    <t>Jenis Kelamin</t>
  </si>
  <si>
    <t>Mean</t>
  </si>
  <si>
    <t>Keterangan</t>
  </si>
  <si>
    <t>Std Deviasi</t>
  </si>
  <si>
    <t>Laki-Laki</t>
  </si>
  <si>
    <t>Perempuan</t>
  </si>
  <si>
    <t>Berat Badan</t>
  </si>
  <si>
    <t>Jumlah</t>
  </si>
  <si>
    <t>Prob Laki-Laki</t>
  </si>
  <si>
    <t>1/6</t>
  </si>
  <si>
    <t>47/88</t>
  </si>
  <si>
    <t>3/6</t>
  </si>
  <si>
    <t>Prob Perempuan</t>
  </si>
  <si>
    <t>5/6</t>
  </si>
  <si>
    <t>Status Gizi</t>
  </si>
  <si>
    <t>Probabilitas</t>
  </si>
  <si>
    <t>6/100</t>
  </si>
  <si>
    <t>88/100</t>
  </si>
  <si>
    <t>Example</t>
  </si>
  <si>
    <t xml:space="preserve">Likelihood Kurus </t>
  </si>
  <si>
    <t>Jawab</t>
  </si>
  <si>
    <t xml:space="preserve">Likelihood Normal </t>
  </si>
  <si>
    <t>Umur Kurus</t>
  </si>
  <si>
    <t xml:space="preserve">Likelihood Gemuk </t>
  </si>
  <si>
    <t>Umur Normal</t>
  </si>
  <si>
    <t>Umur Gemuk</t>
  </si>
  <si>
    <t>Normalisasi Kurus</t>
  </si>
  <si>
    <t>Normalisasi Normal</t>
  </si>
  <si>
    <t>Berat Badan Kurus</t>
  </si>
  <si>
    <t>Normalisasi Gemuk</t>
  </si>
  <si>
    <t>Berat Badan Norma</t>
  </si>
  <si>
    <t>Berat Badan Gemuk</t>
  </si>
  <si>
    <t>SHAFANA ZAHRA AGUSTINI</t>
  </si>
  <si>
    <t>P</t>
  </si>
  <si>
    <t>MUTIA AZ ZAHRA</t>
  </si>
  <si>
    <t>FAHRANA ZAFINA AZZANI</t>
  </si>
  <si>
    <t>RIDWAN HASAN SAPUTRA</t>
  </si>
  <si>
    <t>L</t>
  </si>
  <si>
    <t>AHNAN</t>
  </si>
  <si>
    <t>ALESHA PUTRI DAMAYANTI</t>
  </si>
  <si>
    <t>FADHILA KHAIRIYAH</t>
  </si>
  <si>
    <t>AQILA AZKA QIRANI</t>
  </si>
  <si>
    <t>YUMNA SHAFIYAN AZALEA</t>
  </si>
  <si>
    <t>YUMNA RISKYA HOBIR</t>
  </si>
  <si>
    <t>UWAIS</t>
  </si>
  <si>
    <t>SYAFIQ FARIZ SHAIFULLA</t>
  </si>
  <si>
    <t>SHANUM ZAKILA WICAKSONO</t>
  </si>
  <si>
    <t>SELLA IZZATUL NAHYA</t>
  </si>
  <si>
    <t>SALWA MAFAZA</t>
  </si>
  <si>
    <t>SALSABILA HANIPA BARATA</t>
  </si>
  <si>
    <t>SALMAN ABDULLAH YAHYA</t>
  </si>
  <si>
    <t>RUEVALIZA PRITA LARASATI</t>
  </si>
  <si>
    <t>REFAT SHAKEER HAMIZAN</t>
  </si>
  <si>
    <t>RAYYAN LAIB AL-FARIZQI</t>
  </si>
  <si>
    <t>RASYID ARRAFIF</t>
  </si>
  <si>
    <t>RAQILLA DWIYA'ULNAQ SAPUTRA</t>
  </si>
  <si>
    <t>RAFIF ABDUL KHOLIQ SAPUTRA</t>
  </si>
  <si>
    <t>NUR AFIA HUMAIRA</t>
  </si>
  <si>
    <t>NAZWA</t>
  </si>
  <si>
    <t>NAUFAL DWI SETIAWAN</t>
  </si>
  <si>
    <t>NADIRA ALFATHUNISA</t>
  </si>
  <si>
    <t xml:space="preserve">umur kurus </t>
  </si>
  <si>
    <t>umur normal</t>
  </si>
  <si>
    <t>umur Gemuk</t>
  </si>
  <si>
    <t>Berat Badan kurus</t>
  </si>
  <si>
    <t>Berat Badan Normal</t>
  </si>
  <si>
    <t>Tinggi Badan Kurus</t>
  </si>
  <si>
    <t>Tinggi Badan Normal</t>
  </si>
  <si>
    <t>Tinggi Badan Gemuk</t>
  </si>
  <si>
    <t>No</t>
  </si>
  <si>
    <t>Nama</t>
  </si>
  <si>
    <t>Umur (Bulan)</t>
  </si>
  <si>
    <t>Umur | Kurus</t>
  </si>
  <si>
    <t>Umur | Normal</t>
  </si>
  <si>
    <t>Umur | Gemuk</t>
  </si>
  <si>
    <t>BB | Kurus</t>
  </si>
  <si>
    <t xml:space="preserve">BB | Normal </t>
  </si>
  <si>
    <t>BB | Gemuk</t>
  </si>
  <si>
    <t>P(Kurus)</t>
  </si>
  <si>
    <t>P(Normal)</t>
  </si>
  <si>
    <t>P(Gemuk)</t>
  </si>
  <si>
    <t>Prediksi</t>
  </si>
  <si>
    <t>Akurasi</t>
  </si>
  <si>
    <t>Likelihood</t>
  </si>
  <si>
    <t>1/4</t>
  </si>
  <si>
    <t>41/79</t>
  </si>
  <si>
    <t>38/79</t>
  </si>
  <si>
    <t>3/4</t>
  </si>
  <si>
    <t>4/87</t>
  </si>
  <si>
    <t>79/87</t>
  </si>
  <si>
    <t>NADINE</t>
  </si>
  <si>
    <t>NADIA PUTRI SUGIANTO</t>
  </si>
  <si>
    <t>MUHAMMAD RAYYAN A</t>
  </si>
  <si>
    <t>MUHAMMAD RAMADHAN</t>
  </si>
  <si>
    <t>MUHAMMAD RAGIL</t>
  </si>
  <si>
    <t>MUHAMMAD IRSYAD PRASETYO</t>
  </si>
  <si>
    <t>MUHAMMAD ILHAM RIYANTO</t>
  </si>
  <si>
    <t>MUHAMMAD ERLANGGA</t>
  </si>
  <si>
    <t>MUHAMMAD AZMI RAHMATULLAH</t>
  </si>
  <si>
    <t>MUHAMMAD ARYAD AL FATIH</t>
  </si>
  <si>
    <t>MARYAM</t>
  </si>
  <si>
    <t>MARIA FELICIA HERINADA</t>
  </si>
  <si>
    <t>MARIA CALISTA</t>
  </si>
  <si>
    <t>KINARA YUKI</t>
  </si>
  <si>
    <t>KHALWA GORRI AINA</t>
  </si>
  <si>
    <t>KHALISA AZ ZAHRA</t>
  </si>
  <si>
    <t>KHAILLENA MAHREEN R</t>
  </si>
  <si>
    <t>KENZIE</t>
  </si>
  <si>
    <t>ISMAN MAULANA</t>
  </si>
  <si>
    <t>IDYZRAF KAUTSARRAZKY ELFAQIH</t>
  </si>
  <si>
    <t>IDYZRAF KAUTSAR AZKY</t>
  </si>
  <si>
    <t>IBRAHIM NUR FADILA</t>
  </si>
  <si>
    <t>HAYKAL ALFARA</t>
  </si>
  <si>
    <t>HAIWAN AL ASQOLANI</t>
  </si>
  <si>
    <t>HAFIZAH NUR SYARIFAZ</t>
  </si>
  <si>
    <t>HAFIZAH KEISHA AZZAHRA</t>
  </si>
  <si>
    <t>FELISYA AFIFAH</t>
  </si>
  <si>
    <t>FELICIA CALISTA LASHIRA</t>
  </si>
  <si>
    <t>FEBRIANA PUTRI UTAMI</t>
  </si>
  <si>
    <t>FATHAN ARZAQI</t>
  </si>
  <si>
    <t>FARHANA</t>
  </si>
  <si>
    <t>FAIZ ARFA ADINATA</t>
  </si>
  <si>
    <t>FAAZ BIJAZ ADANATA</t>
  </si>
  <si>
    <t>ELVINA AUDITA</t>
  </si>
  <si>
    <t>ELORA LOVELY LARASATI</t>
  </si>
  <si>
    <t>DGUANO ALBAR MUHARRAM</t>
  </si>
  <si>
    <t>DELLA KINANTI RAFANIA</t>
  </si>
  <si>
    <t>BREITNER RUSLANDI H</t>
  </si>
  <si>
    <t>BHANU PRANADIPA ANDINATA</t>
  </si>
  <si>
    <t>BACHTIAR SAKHI</t>
  </si>
  <si>
    <t>AZKA AZFAR RABBANI</t>
  </si>
  <si>
    <t>AYESHA NAURA PUTRI</t>
  </si>
  <si>
    <t>ATHALA HANIF AL GHIFARI</t>
  </si>
  <si>
    <t>ARSYILA</t>
  </si>
  <si>
    <t>ARSA</t>
  </si>
  <si>
    <t>ARISHA NAVISHA</t>
  </si>
  <si>
    <t>ARIKATAMA PRADITA FADILLAH</t>
  </si>
  <si>
    <t>ANNISA LAYYINA</t>
  </si>
  <si>
    <t>ALVIN MUKHTAR RAMADHAN</t>
  </si>
  <si>
    <t>ALSHAD DAFIQ ATHALLAH</t>
  </si>
  <si>
    <t>ALIKA NAYLA</t>
  </si>
  <si>
    <t>ALESHA ZAHRA INARA</t>
  </si>
  <si>
    <t>ALESHA HAFSHAHQISTI</t>
  </si>
  <si>
    <t>ALEESHA SHAQUEENA HUMAIRA</t>
  </si>
  <si>
    <t>AKMAL FAIZAR</t>
  </si>
  <si>
    <t>AISYAH NAILA</t>
  </si>
  <si>
    <t>ACHMAD ALI ABDILLAH</t>
  </si>
  <si>
    <t>NUR LINTANG FITRIANA</t>
  </si>
  <si>
    <t>QUEENSHA ZIA M</t>
  </si>
  <si>
    <t>AYU NURISLAMI</t>
  </si>
  <si>
    <t>Name</t>
  </si>
  <si>
    <t>ABU BAKAR</t>
  </si>
  <si>
    <t>AIJAZ GHAISAN BAYANAKA</t>
  </si>
  <si>
    <t>ALENA LUVIAE RAUNA</t>
  </si>
  <si>
    <t>ALFARIZI</t>
  </si>
  <si>
    <t>ALIFA OKTAVIA</t>
  </si>
  <si>
    <t>ANINDITA</t>
  </si>
  <si>
    <t>ATHARAZKA FAZA EL-SHAFARAZ</t>
  </si>
  <si>
    <t>ATTAR MAUZA SATRYANDI</t>
  </si>
  <si>
    <t>BARRA MAHENDRA</t>
  </si>
  <si>
    <t>CINTA IBU PERTIWI</t>
  </si>
  <si>
    <t>DAMAR ABRISAM</t>
  </si>
  <si>
    <t>GHASAN</t>
  </si>
  <si>
    <t>HAFIZH ZIKRI BAHTIAR</t>
  </si>
  <si>
    <t>HANA SAFRINA DEYA</t>
  </si>
  <si>
    <t>HANIA SYAKIRA</t>
  </si>
  <si>
    <t>JIHAN SALSABILA</t>
  </si>
  <si>
    <t>KAHIYANG GHANIA SANTOSO</t>
  </si>
  <si>
    <t>KAIZAR</t>
  </si>
  <si>
    <t>KENZO</t>
  </si>
  <si>
    <t>MADINAH</t>
  </si>
  <si>
    <t>MUCHAMAD AZLAN ARAS</t>
  </si>
  <si>
    <t>MUHAMMAD ARKAN GIAMU</t>
  </si>
  <si>
    <t>MUHAMMAD DANISH SATRIA</t>
  </si>
  <si>
    <t>MUHAMMAD NABIL ASNAWI</t>
  </si>
  <si>
    <t>NADHIRA ALISYA SYAPUTRA</t>
  </si>
  <si>
    <t>NAIRA ZAFIRA MAHESWARI</t>
  </si>
  <si>
    <t>NAYLA ADZKIYA</t>
  </si>
  <si>
    <t>NOVA AULIA NURRAHMA</t>
  </si>
  <si>
    <t>QUENARA MUTIA AZALEA</t>
  </si>
  <si>
    <t>RHEVA ANDHARA KIRANA</t>
  </si>
  <si>
    <t>SHAFA ALMAHYRA RAMADHANIA</t>
  </si>
  <si>
    <t>SHAKA ALFARIZKY</t>
  </si>
  <si>
    <t>SURYA ALFARIZKY</t>
  </si>
  <si>
    <t>TITANIA</t>
  </si>
  <si>
    <t>UWAIS AL-QARNI PANIA</t>
  </si>
  <si>
    <t>YASMIN</t>
  </si>
  <si>
    <t>ZASKIA SHAFA RAMADHANI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</si>
</sst>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_-&quot;Rp&quot;* #,##0.00_-;\-&quot;Rp&quot;* #,##0.00_-;_-&quot;Rp&quot;* &quot;-&quot;??_-;_-@_-"/>
    <numFmt numFmtId="41" formatCode="_(* #,##0_);_(* \(#,##0\);_(* &quot;-&quot;_);_(@_)"/>
    <numFmt numFmtId="43" formatCode="_(* #,##0.00_);_(* \(#,##0.00\);_(* &quot;-&quot;??_);_(@_)"/>
    <numFmt numFmtId="178" formatCode="dd\-mmm"/>
    <numFmt numFmtId="179" formatCode="_-&quot;Rp&quot;* #,##0_-;\-&quot;Rp&quot;* #,##0_-;_-&quot;Rp&quot;* &quot;-&quot;??_-;_-@_-"/>
  </numFmts>
  <fonts count="24">
    <font>
      <sz val="11"/>
      <color theme="1"/>
      <name val="Calibri"/>
      <charset val="134"/>
      <scheme val="minor"/>
    </font>
    <font>
      <sz val="10.5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9974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26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36" borderId="8" applyNumberFormat="0" applyFont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6" borderId="3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31" borderId="5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1" fillId="0" borderId="0" xfId="0" applyFont="1" applyFill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4" fillId="4" borderId="1" xfId="0" applyFont="1" applyFill="1" applyBorder="1">
      <alignment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2" fillId="7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0" fillId="8" borderId="0" xfId="0" applyFill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178" fontId="0" fillId="0" borderId="1" xfId="0" applyNumberFormat="1" applyBorder="1" quotePrefix="1">
      <alignment vertical="center"/>
    </xf>
    <xf numFmtId="0" fontId="0" fillId="0" borderId="1" xfId="0" applyBorder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E9974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5"/>
  <sheetViews>
    <sheetView topLeftCell="A87" workbookViewId="0">
      <selection activeCell="F98" sqref="F98"/>
    </sheetView>
  </sheetViews>
  <sheetFormatPr defaultColWidth="9.14166666666667" defaultRowHeight="14.25" outlineLevelCol="4"/>
  <cols>
    <col min="1" max="1" width="16.9" style="28" customWidth="1"/>
    <col min="2" max="2" width="5.4" style="28" customWidth="1"/>
    <col min="3" max="3" width="4.7" style="28" customWidth="1"/>
    <col min="4" max="4" width="5.6" style="28" customWidth="1"/>
    <col min="5" max="5" width="6.9" style="28" customWidth="1"/>
    <col min="6" max="16384" width="9.14166666666667" style="28"/>
  </cols>
  <sheetData>
    <row r="1" ht="57" spans="1: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</row>
    <row r="2" ht="28.5" spans="1:5">
      <c r="A2" s="30" t="s">
        <v>5</v>
      </c>
      <c r="B2" s="31" t="s">
        <v>6</v>
      </c>
      <c r="C2" s="31">
        <v>15</v>
      </c>
      <c r="D2" s="30" t="s">
        <v>7</v>
      </c>
      <c r="E2" s="32">
        <v>49</v>
      </c>
    </row>
    <row r="3" ht="28.5" spans="1:5">
      <c r="A3" s="30" t="s">
        <v>8</v>
      </c>
      <c r="B3" s="31" t="s">
        <v>6</v>
      </c>
      <c r="C3" s="31">
        <v>12</v>
      </c>
      <c r="D3" s="30" t="s">
        <v>9</v>
      </c>
      <c r="E3" s="32">
        <v>37</v>
      </c>
    </row>
    <row r="4" spans="1:5">
      <c r="A4" s="30" t="s">
        <v>10</v>
      </c>
      <c r="B4" s="31" t="s">
        <v>6</v>
      </c>
      <c r="C4" s="31">
        <v>11</v>
      </c>
      <c r="D4" s="30" t="s">
        <v>11</v>
      </c>
      <c r="E4" s="32">
        <v>50</v>
      </c>
    </row>
    <row r="5" ht="28.5" spans="1:5">
      <c r="A5" s="30" t="s">
        <v>12</v>
      </c>
      <c r="B5" s="31" t="s">
        <v>6</v>
      </c>
      <c r="C5" s="31">
        <v>11</v>
      </c>
      <c r="D5" s="30" t="s">
        <v>9</v>
      </c>
      <c r="E5" s="32">
        <v>37</v>
      </c>
    </row>
    <row r="6" ht="28.5" spans="1:5">
      <c r="A6" s="30" t="s">
        <v>13</v>
      </c>
      <c r="B6" s="31" t="s">
        <v>14</v>
      </c>
      <c r="C6" s="31">
        <v>13</v>
      </c>
      <c r="D6" s="30" t="s">
        <v>9</v>
      </c>
      <c r="E6" s="32">
        <v>41</v>
      </c>
    </row>
    <row r="7" ht="28.5" spans="1:5">
      <c r="A7" s="30" t="s">
        <v>15</v>
      </c>
      <c r="B7" s="31" t="s">
        <v>6</v>
      </c>
      <c r="C7" s="31">
        <v>13</v>
      </c>
      <c r="D7" s="30" t="s">
        <v>9</v>
      </c>
      <c r="E7" s="32">
        <v>39</v>
      </c>
    </row>
    <row r="8" ht="42.75" spans="1:5">
      <c r="A8" s="30" t="s">
        <v>16</v>
      </c>
      <c r="B8" s="31" t="s">
        <v>14</v>
      </c>
      <c r="C8" s="31">
        <v>14</v>
      </c>
      <c r="D8" s="30" t="s">
        <v>9</v>
      </c>
      <c r="E8" s="32">
        <v>13</v>
      </c>
    </row>
    <row r="9" ht="28.5" spans="1:5">
      <c r="A9" s="30" t="s">
        <v>17</v>
      </c>
      <c r="B9" s="31" t="s">
        <v>14</v>
      </c>
      <c r="C9" s="31">
        <v>14</v>
      </c>
      <c r="D9" s="30" t="s">
        <v>9</v>
      </c>
      <c r="E9" s="32">
        <v>54</v>
      </c>
    </row>
    <row r="10" ht="28.5" spans="1:5">
      <c r="A10" s="30" t="s">
        <v>18</v>
      </c>
      <c r="B10" s="31" t="s">
        <v>14</v>
      </c>
      <c r="C10" s="31">
        <v>10</v>
      </c>
      <c r="D10" s="30" t="s">
        <v>9</v>
      </c>
      <c r="E10" s="32">
        <v>20</v>
      </c>
    </row>
    <row r="11" ht="28.5" spans="1:5">
      <c r="A11" s="30" t="s">
        <v>19</v>
      </c>
      <c r="B11" s="31" t="s">
        <v>14</v>
      </c>
      <c r="C11" s="31">
        <v>10</v>
      </c>
      <c r="D11" s="30" t="s">
        <v>11</v>
      </c>
      <c r="E11" s="32">
        <v>41</v>
      </c>
    </row>
    <row r="12" ht="28.5" spans="1:5">
      <c r="A12" s="30" t="s">
        <v>20</v>
      </c>
      <c r="B12" s="31" t="s">
        <v>14</v>
      </c>
      <c r="C12" s="31">
        <v>10</v>
      </c>
      <c r="D12" s="30" t="s">
        <v>9</v>
      </c>
      <c r="E12" s="32">
        <v>28</v>
      </c>
    </row>
    <row r="13" ht="28.5" spans="1:5">
      <c r="A13" s="30" t="s">
        <v>21</v>
      </c>
      <c r="B13" s="31" t="s">
        <v>6</v>
      </c>
      <c r="C13" s="31">
        <v>14</v>
      </c>
      <c r="D13" s="30" t="s">
        <v>9</v>
      </c>
      <c r="E13" s="32">
        <v>44</v>
      </c>
    </row>
    <row r="14" ht="28.5" spans="1:5">
      <c r="A14" s="30" t="s">
        <v>22</v>
      </c>
      <c r="B14" s="31" t="s">
        <v>14</v>
      </c>
      <c r="C14" s="31">
        <v>9</v>
      </c>
      <c r="D14" s="30" t="s">
        <v>9</v>
      </c>
      <c r="E14" s="32">
        <v>31</v>
      </c>
    </row>
    <row r="15" ht="28.5" spans="1:5">
      <c r="A15" s="30" t="s">
        <v>23</v>
      </c>
      <c r="B15" s="31" t="s">
        <v>14</v>
      </c>
      <c r="C15" s="31">
        <v>13</v>
      </c>
      <c r="D15" s="30" t="s">
        <v>9</v>
      </c>
      <c r="E15" s="32">
        <v>62</v>
      </c>
    </row>
    <row r="16" ht="28.5" spans="1:5">
      <c r="A16" s="30" t="s">
        <v>24</v>
      </c>
      <c r="B16" s="31" t="s">
        <v>6</v>
      </c>
      <c r="C16" s="31">
        <v>9</v>
      </c>
      <c r="D16" s="30" t="s">
        <v>9</v>
      </c>
      <c r="E16" s="32">
        <v>12</v>
      </c>
    </row>
    <row r="17" ht="28.5" spans="1:5">
      <c r="A17" s="30" t="s">
        <v>25</v>
      </c>
      <c r="B17" s="31" t="s">
        <v>6</v>
      </c>
      <c r="C17" s="31">
        <v>15</v>
      </c>
      <c r="D17" s="30" t="s">
        <v>9</v>
      </c>
      <c r="E17" s="32">
        <v>61</v>
      </c>
    </row>
    <row r="18" ht="28.5" spans="1:5">
      <c r="A18" s="30" t="s">
        <v>26</v>
      </c>
      <c r="B18" s="31" t="s">
        <v>14</v>
      </c>
      <c r="C18" s="31">
        <v>13</v>
      </c>
      <c r="D18" s="30" t="s">
        <v>9</v>
      </c>
      <c r="E18" s="32">
        <v>48</v>
      </c>
    </row>
    <row r="19" ht="28.5" spans="1:5">
      <c r="A19" s="30" t="s">
        <v>27</v>
      </c>
      <c r="B19" s="31" t="s">
        <v>14</v>
      </c>
      <c r="C19" s="31">
        <v>13</v>
      </c>
      <c r="D19" s="30" t="s">
        <v>9</v>
      </c>
      <c r="E19" s="32">
        <v>54</v>
      </c>
    </row>
    <row r="20" ht="28.5" spans="1:5">
      <c r="A20" s="30" t="s">
        <v>28</v>
      </c>
      <c r="B20" s="31" t="s">
        <v>14</v>
      </c>
      <c r="C20" s="31">
        <v>11</v>
      </c>
      <c r="D20" s="30" t="s">
        <v>11</v>
      </c>
      <c r="E20" s="32">
        <v>49</v>
      </c>
    </row>
    <row r="21" ht="42.75" spans="1:5">
      <c r="A21" s="30" t="s">
        <v>29</v>
      </c>
      <c r="B21" s="31" t="s">
        <v>6</v>
      </c>
      <c r="C21" s="31">
        <v>13</v>
      </c>
      <c r="D21" s="30" t="s">
        <v>9</v>
      </c>
      <c r="E21" s="32">
        <v>44</v>
      </c>
    </row>
    <row r="22" ht="28.5" spans="1:5">
      <c r="A22" s="30" t="s">
        <v>30</v>
      </c>
      <c r="B22" s="31" t="s">
        <v>14</v>
      </c>
      <c r="C22" s="31">
        <v>12</v>
      </c>
      <c r="D22" s="30" t="s">
        <v>9</v>
      </c>
      <c r="E22" s="32">
        <v>38</v>
      </c>
    </row>
    <row r="23" ht="28.5" spans="1:5">
      <c r="A23" s="30" t="s">
        <v>31</v>
      </c>
      <c r="B23" s="31" t="s">
        <v>6</v>
      </c>
      <c r="C23" s="31">
        <v>15</v>
      </c>
      <c r="D23" s="30" t="s">
        <v>9</v>
      </c>
      <c r="E23" s="32">
        <v>44</v>
      </c>
    </row>
    <row r="24" ht="28.5" spans="1:5">
      <c r="A24" s="30" t="s">
        <v>32</v>
      </c>
      <c r="B24" s="31" t="s">
        <v>14</v>
      </c>
      <c r="C24" s="31">
        <v>10</v>
      </c>
      <c r="D24" s="30" t="s">
        <v>9</v>
      </c>
      <c r="E24" s="32">
        <v>28</v>
      </c>
    </row>
    <row r="25" ht="28.5" spans="1:5">
      <c r="A25" s="30" t="s">
        <v>33</v>
      </c>
      <c r="B25" s="31" t="s">
        <v>6</v>
      </c>
      <c r="C25" s="31">
        <v>16</v>
      </c>
      <c r="D25" s="30" t="s">
        <v>9</v>
      </c>
      <c r="E25" s="32">
        <v>45</v>
      </c>
    </row>
    <row r="26" ht="42.75" spans="1:5">
      <c r="A26" s="30" t="s">
        <v>34</v>
      </c>
      <c r="B26" s="31" t="s">
        <v>6</v>
      </c>
      <c r="C26" s="31">
        <v>15</v>
      </c>
      <c r="D26" s="30" t="s">
        <v>9</v>
      </c>
      <c r="E26" s="32">
        <v>42</v>
      </c>
    </row>
    <row r="27" ht="28.5" spans="1:5">
      <c r="A27" s="30" t="s">
        <v>35</v>
      </c>
      <c r="B27" s="31" t="s">
        <v>6</v>
      </c>
      <c r="C27" s="31">
        <v>12</v>
      </c>
      <c r="D27" s="30" t="s">
        <v>9</v>
      </c>
      <c r="E27" s="32">
        <v>51</v>
      </c>
    </row>
    <row r="28" ht="28.5" spans="1:5">
      <c r="A28" s="30" t="s">
        <v>36</v>
      </c>
      <c r="B28" s="31" t="s">
        <v>14</v>
      </c>
      <c r="C28" s="31">
        <v>13</v>
      </c>
      <c r="D28" s="30" t="s">
        <v>9</v>
      </c>
      <c r="E28" s="32">
        <v>41</v>
      </c>
    </row>
    <row r="29" ht="28.5" spans="1:5">
      <c r="A29" s="30" t="s">
        <v>37</v>
      </c>
      <c r="B29" s="31" t="s">
        <v>14</v>
      </c>
      <c r="C29" s="31">
        <v>23</v>
      </c>
      <c r="D29" s="30" t="s">
        <v>9</v>
      </c>
      <c r="E29" s="32">
        <v>55</v>
      </c>
    </row>
    <row r="30" ht="28.5" spans="1:5">
      <c r="A30" s="30" t="s">
        <v>38</v>
      </c>
      <c r="B30" s="31" t="s">
        <v>6</v>
      </c>
      <c r="C30" s="31">
        <v>15</v>
      </c>
      <c r="D30" s="30" t="s">
        <v>9</v>
      </c>
      <c r="E30" s="32">
        <v>56</v>
      </c>
    </row>
    <row r="31" ht="28.5" spans="1:5">
      <c r="A31" s="30" t="s">
        <v>39</v>
      </c>
      <c r="B31" s="31" t="s">
        <v>6</v>
      </c>
      <c r="C31" s="31">
        <v>15</v>
      </c>
      <c r="D31" s="30" t="s">
        <v>9</v>
      </c>
      <c r="E31" s="32">
        <v>18</v>
      </c>
    </row>
    <row r="32" ht="28.5" spans="1:5">
      <c r="A32" s="30" t="s">
        <v>40</v>
      </c>
      <c r="B32" s="31" t="s">
        <v>6</v>
      </c>
      <c r="C32" s="31">
        <v>11</v>
      </c>
      <c r="D32" s="30" t="s">
        <v>9</v>
      </c>
      <c r="E32" s="32">
        <v>19</v>
      </c>
    </row>
    <row r="33" ht="42.75" spans="1:5">
      <c r="A33" s="30" t="s">
        <v>41</v>
      </c>
      <c r="B33" s="31" t="s">
        <v>6</v>
      </c>
      <c r="C33" s="31">
        <v>13</v>
      </c>
      <c r="D33" s="30" t="s">
        <v>9</v>
      </c>
      <c r="E33" s="32">
        <v>37</v>
      </c>
    </row>
    <row r="34" ht="28.5" spans="1:5">
      <c r="A34" s="30" t="s">
        <v>42</v>
      </c>
      <c r="B34" s="31" t="s">
        <v>6</v>
      </c>
      <c r="C34" s="31">
        <v>10</v>
      </c>
      <c r="D34" s="30" t="s">
        <v>9</v>
      </c>
      <c r="E34" s="32">
        <v>24</v>
      </c>
    </row>
    <row r="35" ht="28.5" spans="1:5">
      <c r="A35" s="30" t="s">
        <v>43</v>
      </c>
      <c r="B35" s="31" t="s">
        <v>14</v>
      </c>
      <c r="C35" s="31">
        <v>14</v>
      </c>
      <c r="D35" s="30" t="s">
        <v>9</v>
      </c>
      <c r="E35" s="32">
        <v>55</v>
      </c>
    </row>
    <row r="36" ht="28.5" spans="1:5">
      <c r="A36" s="30" t="s">
        <v>44</v>
      </c>
      <c r="B36" s="31" t="s">
        <v>6</v>
      </c>
      <c r="C36" s="31">
        <v>26</v>
      </c>
      <c r="D36" s="30" t="s">
        <v>7</v>
      </c>
      <c r="E36" s="32">
        <v>61</v>
      </c>
    </row>
    <row r="37" ht="28.5" spans="1:5">
      <c r="A37" s="30" t="s">
        <v>45</v>
      </c>
      <c r="B37" s="31" t="s">
        <v>14</v>
      </c>
      <c r="C37" s="31">
        <v>11</v>
      </c>
      <c r="D37" s="30" t="s">
        <v>9</v>
      </c>
      <c r="E37" s="32">
        <v>26</v>
      </c>
    </row>
    <row r="38" ht="28.5" spans="1:5">
      <c r="A38" s="30" t="s">
        <v>46</v>
      </c>
      <c r="B38" s="31" t="s">
        <v>6</v>
      </c>
      <c r="C38" s="31">
        <v>16</v>
      </c>
      <c r="D38" s="30" t="s">
        <v>9</v>
      </c>
      <c r="E38" s="32">
        <v>56</v>
      </c>
    </row>
    <row r="39" ht="28.5" spans="1:5">
      <c r="A39" s="30" t="s">
        <v>47</v>
      </c>
      <c r="B39" s="31" t="s">
        <v>14</v>
      </c>
      <c r="C39" s="31">
        <v>8</v>
      </c>
      <c r="D39" s="30" t="s">
        <v>9</v>
      </c>
      <c r="E39" s="32">
        <v>13</v>
      </c>
    </row>
    <row r="40" ht="28.5" spans="1:5">
      <c r="A40" s="30" t="s">
        <v>48</v>
      </c>
      <c r="B40" s="31" t="s">
        <v>14</v>
      </c>
      <c r="C40" s="31">
        <v>11</v>
      </c>
      <c r="D40" s="30" t="s">
        <v>9</v>
      </c>
      <c r="E40" s="32">
        <v>42</v>
      </c>
    </row>
    <row r="41" ht="28.5" spans="1:5">
      <c r="A41" s="30" t="s">
        <v>49</v>
      </c>
      <c r="B41" s="31" t="s">
        <v>6</v>
      </c>
      <c r="C41" s="31">
        <v>8</v>
      </c>
      <c r="D41" s="30" t="s">
        <v>9</v>
      </c>
      <c r="E41" s="32">
        <v>17</v>
      </c>
    </row>
    <row r="42" ht="28.5" spans="1:5">
      <c r="A42" s="30" t="s">
        <v>50</v>
      </c>
      <c r="B42" s="31" t="s">
        <v>14</v>
      </c>
      <c r="C42" s="31">
        <v>7</v>
      </c>
      <c r="D42" s="30" t="s">
        <v>11</v>
      </c>
      <c r="E42" s="32">
        <v>19</v>
      </c>
    </row>
    <row r="43" ht="28.5" spans="1:5">
      <c r="A43" s="30" t="s">
        <v>51</v>
      </c>
      <c r="B43" s="31" t="s">
        <v>14</v>
      </c>
      <c r="C43" s="31">
        <v>12</v>
      </c>
      <c r="D43" s="30" t="s">
        <v>7</v>
      </c>
      <c r="E43" s="32">
        <v>18</v>
      </c>
    </row>
    <row r="44" ht="28.5" spans="1:5">
      <c r="A44" s="30" t="s">
        <v>52</v>
      </c>
      <c r="B44" s="31" t="s">
        <v>6</v>
      </c>
      <c r="C44" s="31">
        <v>8</v>
      </c>
      <c r="D44" s="30" t="s">
        <v>9</v>
      </c>
      <c r="E44" s="32">
        <v>17</v>
      </c>
    </row>
    <row r="45" ht="28.5" spans="1:5">
      <c r="A45" s="30" t="s">
        <v>53</v>
      </c>
      <c r="B45" s="31" t="s">
        <v>14</v>
      </c>
      <c r="C45" s="31">
        <v>11</v>
      </c>
      <c r="D45" s="30" t="s">
        <v>9</v>
      </c>
      <c r="E45" s="32">
        <v>37</v>
      </c>
    </row>
    <row r="46" ht="28.5" spans="1:5">
      <c r="A46" s="30" t="s">
        <v>54</v>
      </c>
      <c r="B46" s="31" t="s">
        <v>6</v>
      </c>
      <c r="C46" s="31">
        <v>12</v>
      </c>
      <c r="D46" s="30" t="s">
        <v>9</v>
      </c>
      <c r="E46" s="32">
        <v>32</v>
      </c>
    </row>
    <row r="47" ht="28.5" spans="1:5">
      <c r="A47" s="30" t="s">
        <v>55</v>
      </c>
      <c r="B47" s="31" t="s">
        <v>14</v>
      </c>
      <c r="C47" s="31">
        <v>16</v>
      </c>
      <c r="D47" s="30" t="s">
        <v>9</v>
      </c>
      <c r="E47" s="32">
        <v>52</v>
      </c>
    </row>
    <row r="48" ht="28.5" spans="1:5">
      <c r="A48" s="30" t="s">
        <v>56</v>
      </c>
      <c r="B48" s="31" t="s">
        <v>14</v>
      </c>
      <c r="C48" s="31">
        <v>13</v>
      </c>
      <c r="D48" s="30" t="s">
        <v>9</v>
      </c>
      <c r="E48" s="32">
        <v>40</v>
      </c>
    </row>
    <row r="49" ht="28.5" spans="1:5">
      <c r="A49" s="30" t="s">
        <v>57</v>
      </c>
      <c r="B49" s="31" t="s">
        <v>14</v>
      </c>
      <c r="C49" s="31">
        <v>12</v>
      </c>
      <c r="D49" s="30" t="s">
        <v>9</v>
      </c>
      <c r="E49" s="32">
        <v>29</v>
      </c>
    </row>
    <row r="50" ht="28.5" spans="1:5">
      <c r="A50" s="30" t="s">
        <v>58</v>
      </c>
      <c r="B50" s="31" t="s">
        <v>6</v>
      </c>
      <c r="C50" s="31">
        <v>16</v>
      </c>
      <c r="D50" s="30" t="s">
        <v>9</v>
      </c>
      <c r="E50" s="32">
        <v>61</v>
      </c>
    </row>
    <row r="51" ht="28.5" spans="1:5">
      <c r="A51" s="30" t="s">
        <v>59</v>
      </c>
      <c r="B51" s="31" t="s">
        <v>14</v>
      </c>
      <c r="C51" s="31">
        <v>15</v>
      </c>
      <c r="D51" s="30" t="s">
        <v>9</v>
      </c>
      <c r="E51" s="32">
        <v>62</v>
      </c>
    </row>
    <row r="52" ht="28.5" spans="1:5">
      <c r="A52" s="30" t="s">
        <v>60</v>
      </c>
      <c r="B52" s="31" t="s">
        <v>14</v>
      </c>
      <c r="C52" s="31">
        <v>12</v>
      </c>
      <c r="D52" s="30" t="s">
        <v>9</v>
      </c>
      <c r="E52" s="32">
        <v>36</v>
      </c>
    </row>
    <row r="53" ht="28.5" spans="1:5">
      <c r="A53" s="30" t="s">
        <v>61</v>
      </c>
      <c r="B53" s="31" t="s">
        <v>6</v>
      </c>
      <c r="C53" s="31">
        <v>20</v>
      </c>
      <c r="D53" s="30" t="s">
        <v>9</v>
      </c>
      <c r="E53" s="32">
        <v>52</v>
      </c>
    </row>
    <row r="54" ht="28.5" spans="1:5">
      <c r="A54" s="30" t="s">
        <v>62</v>
      </c>
      <c r="B54" s="31" t="s">
        <v>6</v>
      </c>
      <c r="C54" s="31">
        <v>9</v>
      </c>
      <c r="D54" s="30" t="s">
        <v>9</v>
      </c>
      <c r="E54" s="32">
        <v>20</v>
      </c>
    </row>
    <row r="55" ht="28.5" spans="1:5">
      <c r="A55" s="30" t="s">
        <v>63</v>
      </c>
      <c r="B55" s="31" t="s">
        <v>14</v>
      </c>
      <c r="C55" s="31">
        <v>13</v>
      </c>
      <c r="D55" s="30" t="s">
        <v>9</v>
      </c>
      <c r="E55" s="32">
        <v>32</v>
      </c>
    </row>
    <row r="56" ht="28.5" spans="1:5">
      <c r="A56" s="30" t="s">
        <v>64</v>
      </c>
      <c r="B56" s="31" t="s">
        <v>14</v>
      </c>
      <c r="C56" s="31">
        <v>14</v>
      </c>
      <c r="D56" s="30" t="s">
        <v>9</v>
      </c>
      <c r="E56" s="32">
        <v>63</v>
      </c>
    </row>
    <row r="57" ht="28.5" spans="1:5">
      <c r="A57" s="30" t="s">
        <v>65</v>
      </c>
      <c r="B57" s="31" t="s">
        <v>6</v>
      </c>
      <c r="C57" s="31">
        <v>14</v>
      </c>
      <c r="D57" s="30" t="s">
        <v>9</v>
      </c>
      <c r="E57" s="32">
        <v>37</v>
      </c>
    </row>
    <row r="58" ht="28.5" spans="1:5">
      <c r="A58" s="30" t="s">
        <v>66</v>
      </c>
      <c r="B58" s="31" t="s">
        <v>6</v>
      </c>
      <c r="C58" s="31">
        <v>16</v>
      </c>
      <c r="D58" s="30" t="s">
        <v>9</v>
      </c>
      <c r="E58" s="32">
        <v>41</v>
      </c>
    </row>
    <row r="59" ht="28.5" spans="1:5">
      <c r="A59" s="30" t="s">
        <v>67</v>
      </c>
      <c r="B59" s="31" t="s">
        <v>6</v>
      </c>
      <c r="C59" s="31">
        <v>8</v>
      </c>
      <c r="D59" s="30" t="s">
        <v>9</v>
      </c>
      <c r="E59" s="32">
        <v>13</v>
      </c>
    </row>
    <row r="60" ht="42.75" spans="1:5">
      <c r="A60" s="30" t="s">
        <v>68</v>
      </c>
      <c r="B60" s="31" t="s">
        <v>6</v>
      </c>
      <c r="C60" s="31">
        <v>8</v>
      </c>
      <c r="D60" s="30" t="s">
        <v>9</v>
      </c>
      <c r="E60" s="32">
        <v>13</v>
      </c>
    </row>
    <row r="61" ht="28.5" spans="1:5">
      <c r="A61" s="30" t="s">
        <v>69</v>
      </c>
      <c r="B61" s="31" t="s">
        <v>6</v>
      </c>
      <c r="C61" s="31">
        <v>13</v>
      </c>
      <c r="D61" s="30" t="s">
        <v>9</v>
      </c>
      <c r="E61" s="32">
        <v>27</v>
      </c>
    </row>
    <row r="62" spans="1:5">
      <c r="A62" s="30" t="s">
        <v>70</v>
      </c>
      <c r="B62" s="31" t="s">
        <v>14</v>
      </c>
      <c r="C62" s="31">
        <v>9</v>
      </c>
      <c r="D62" s="30" t="s">
        <v>11</v>
      </c>
      <c r="E62" s="32">
        <v>45</v>
      </c>
    </row>
    <row r="63" ht="42.75" spans="1:5">
      <c r="A63" s="30" t="s">
        <v>71</v>
      </c>
      <c r="B63" s="31" t="s">
        <v>14</v>
      </c>
      <c r="C63" s="31">
        <v>15</v>
      </c>
      <c r="D63" s="30" t="s">
        <v>9</v>
      </c>
      <c r="E63" s="32">
        <v>49</v>
      </c>
    </row>
    <row r="64" ht="28.5" spans="1:5">
      <c r="A64" s="30" t="s">
        <v>72</v>
      </c>
      <c r="B64" s="31" t="s">
        <v>6</v>
      </c>
      <c r="C64" s="31">
        <v>15</v>
      </c>
      <c r="D64" s="30" t="s">
        <v>9</v>
      </c>
      <c r="E64" s="32">
        <v>57</v>
      </c>
    </row>
    <row r="65" ht="28.5" spans="1:5">
      <c r="A65" s="30" t="s">
        <v>73</v>
      </c>
      <c r="B65" s="31" t="s">
        <v>6</v>
      </c>
      <c r="C65" s="31">
        <v>14</v>
      </c>
      <c r="D65" s="30" t="s">
        <v>9</v>
      </c>
      <c r="E65" s="32">
        <v>52</v>
      </c>
    </row>
    <row r="66" ht="28.5" spans="1:5">
      <c r="A66" s="30" t="s">
        <v>74</v>
      </c>
      <c r="B66" s="31" t="s">
        <v>6</v>
      </c>
      <c r="C66" s="31">
        <v>12</v>
      </c>
      <c r="D66" s="30" t="s">
        <v>9</v>
      </c>
      <c r="E66" s="32">
        <v>27</v>
      </c>
    </row>
    <row r="67" ht="28.5" spans="1:5">
      <c r="A67" s="30" t="s">
        <v>75</v>
      </c>
      <c r="B67" s="31" t="s">
        <v>6</v>
      </c>
      <c r="C67" s="31">
        <v>9</v>
      </c>
      <c r="D67" s="30" t="s">
        <v>9</v>
      </c>
      <c r="E67" s="32">
        <v>28</v>
      </c>
    </row>
    <row r="68" ht="28.5" spans="1:5">
      <c r="A68" s="30" t="s">
        <v>76</v>
      </c>
      <c r="B68" s="31" t="s">
        <v>14</v>
      </c>
      <c r="C68" s="31">
        <v>7</v>
      </c>
      <c r="D68" s="30" t="s">
        <v>9</v>
      </c>
      <c r="E68" s="32">
        <v>12</v>
      </c>
    </row>
    <row r="69" ht="28.5" spans="1:5">
      <c r="A69" s="30" t="s">
        <v>77</v>
      </c>
      <c r="B69" s="31" t="s">
        <v>6</v>
      </c>
      <c r="C69" s="31">
        <v>14</v>
      </c>
      <c r="D69" s="30" t="s">
        <v>9</v>
      </c>
      <c r="E69" s="32">
        <v>62</v>
      </c>
    </row>
    <row r="70" ht="28.5" spans="1:5">
      <c r="A70" s="30" t="s">
        <v>78</v>
      </c>
      <c r="B70" s="31" t="s">
        <v>14</v>
      </c>
      <c r="C70" s="31">
        <v>10</v>
      </c>
      <c r="D70" s="30" t="s">
        <v>9</v>
      </c>
      <c r="E70" s="32">
        <v>32</v>
      </c>
    </row>
    <row r="71" ht="28.5" spans="1:5">
      <c r="A71" s="30" t="s">
        <v>79</v>
      </c>
      <c r="B71" s="31" t="s">
        <v>14</v>
      </c>
      <c r="C71" s="31">
        <v>8</v>
      </c>
      <c r="D71" s="30" t="s">
        <v>9</v>
      </c>
      <c r="E71" s="32">
        <v>13</v>
      </c>
    </row>
    <row r="72" ht="28.5" spans="1:5">
      <c r="A72" s="30" t="s">
        <v>80</v>
      </c>
      <c r="B72" s="31" t="s">
        <v>14</v>
      </c>
      <c r="C72" s="31">
        <v>13</v>
      </c>
      <c r="D72" s="30" t="s">
        <v>9</v>
      </c>
      <c r="E72" s="32">
        <v>39</v>
      </c>
    </row>
    <row r="73" ht="28.5" spans="1:5">
      <c r="A73" s="30" t="s">
        <v>81</v>
      </c>
      <c r="B73" s="31" t="s">
        <v>14</v>
      </c>
      <c r="C73" s="31">
        <v>15</v>
      </c>
      <c r="D73" s="30" t="s">
        <v>9</v>
      </c>
      <c r="E73" s="32">
        <v>57</v>
      </c>
    </row>
    <row r="74" ht="28.5" spans="1:5">
      <c r="A74" s="30" t="s">
        <v>82</v>
      </c>
      <c r="B74" s="31" t="s">
        <v>14</v>
      </c>
      <c r="C74" s="31">
        <v>7</v>
      </c>
      <c r="D74" s="30" t="s">
        <v>9</v>
      </c>
      <c r="E74" s="32">
        <v>12</v>
      </c>
    </row>
    <row r="75" ht="28.5" spans="1:5">
      <c r="A75" s="30" t="s">
        <v>83</v>
      </c>
      <c r="B75" s="31" t="s">
        <v>6</v>
      </c>
      <c r="C75" s="31">
        <v>10</v>
      </c>
      <c r="D75" s="30" t="s">
        <v>9</v>
      </c>
      <c r="E75" s="32">
        <v>21</v>
      </c>
    </row>
    <row r="76" ht="28.5" spans="1:5">
      <c r="A76" s="30" t="s">
        <v>84</v>
      </c>
      <c r="B76" s="31" t="s">
        <v>14</v>
      </c>
      <c r="C76" s="31">
        <v>14</v>
      </c>
      <c r="D76" s="30" t="s">
        <v>9</v>
      </c>
      <c r="E76" s="32">
        <v>60</v>
      </c>
    </row>
    <row r="77" ht="28.5" spans="1:5">
      <c r="A77" s="30" t="s">
        <v>85</v>
      </c>
      <c r="B77" s="31" t="s">
        <v>6</v>
      </c>
      <c r="C77" s="31">
        <v>11</v>
      </c>
      <c r="D77" s="30" t="s">
        <v>9</v>
      </c>
      <c r="E77" s="32">
        <v>39</v>
      </c>
    </row>
    <row r="78" ht="42.75" spans="1:5">
      <c r="A78" s="30" t="s">
        <v>86</v>
      </c>
      <c r="B78" s="31" t="s">
        <v>6</v>
      </c>
      <c r="C78" s="31">
        <v>15</v>
      </c>
      <c r="D78" s="30" t="s">
        <v>9</v>
      </c>
      <c r="E78" s="32">
        <v>62</v>
      </c>
    </row>
    <row r="79" ht="28.5" spans="1:5">
      <c r="A79" s="30" t="s">
        <v>87</v>
      </c>
      <c r="B79" s="31" t="s">
        <v>6</v>
      </c>
      <c r="C79" s="31">
        <v>13</v>
      </c>
      <c r="D79" s="30" t="s">
        <v>9</v>
      </c>
      <c r="E79" s="32">
        <v>30</v>
      </c>
    </row>
    <row r="80" ht="28.5" spans="1:5">
      <c r="A80" s="30" t="s">
        <v>88</v>
      </c>
      <c r="B80" s="31" t="s">
        <v>6</v>
      </c>
      <c r="C80" s="31">
        <v>8</v>
      </c>
      <c r="D80" s="30" t="s">
        <v>9</v>
      </c>
      <c r="E80" s="32">
        <v>16</v>
      </c>
    </row>
    <row r="81" ht="28.5" spans="1:5">
      <c r="A81" s="30" t="s">
        <v>89</v>
      </c>
      <c r="B81" s="31" t="s">
        <v>6</v>
      </c>
      <c r="C81" s="31">
        <v>12</v>
      </c>
      <c r="D81" s="30" t="s">
        <v>9</v>
      </c>
      <c r="E81" s="32">
        <v>38</v>
      </c>
    </row>
    <row r="82" ht="42.75" spans="1:5">
      <c r="A82" s="30" t="s">
        <v>90</v>
      </c>
      <c r="B82" s="31" t="s">
        <v>6</v>
      </c>
      <c r="C82" s="31">
        <v>12</v>
      </c>
      <c r="D82" s="30" t="s">
        <v>9</v>
      </c>
      <c r="E82" s="32">
        <v>40</v>
      </c>
    </row>
    <row r="83" ht="28.5" spans="1:5">
      <c r="A83" s="30" t="s">
        <v>91</v>
      </c>
      <c r="B83" s="31" t="s">
        <v>6</v>
      </c>
      <c r="C83" s="31">
        <v>10</v>
      </c>
      <c r="D83" s="30" t="s">
        <v>9</v>
      </c>
      <c r="E83" s="32">
        <v>32</v>
      </c>
    </row>
    <row r="84" ht="28.5" spans="1:5">
      <c r="A84" s="30" t="s">
        <v>92</v>
      </c>
      <c r="B84" s="31" t="s">
        <v>6</v>
      </c>
      <c r="C84" s="31">
        <v>10</v>
      </c>
      <c r="D84" s="30" t="s">
        <v>9</v>
      </c>
      <c r="E84" s="32">
        <v>20</v>
      </c>
    </row>
    <row r="85" ht="28.5" spans="1:5">
      <c r="A85" s="30" t="s">
        <v>93</v>
      </c>
      <c r="B85" s="31" t="s">
        <v>6</v>
      </c>
      <c r="C85" s="31">
        <v>13</v>
      </c>
      <c r="D85" s="30" t="s">
        <v>9</v>
      </c>
      <c r="E85" s="32">
        <v>50</v>
      </c>
    </row>
    <row r="86" ht="28.5" spans="1:5">
      <c r="A86" s="30" t="s">
        <v>94</v>
      </c>
      <c r="B86" s="31" t="s">
        <v>6</v>
      </c>
      <c r="C86" s="31">
        <v>14</v>
      </c>
      <c r="D86" s="30" t="s">
        <v>9</v>
      </c>
      <c r="E86" s="32">
        <v>51</v>
      </c>
    </row>
    <row r="87" ht="28.5" spans="1:5">
      <c r="A87" s="30" t="s">
        <v>95</v>
      </c>
      <c r="B87" s="31" t="s">
        <v>14</v>
      </c>
      <c r="C87" s="31">
        <v>19</v>
      </c>
      <c r="D87" s="30" t="s">
        <v>7</v>
      </c>
      <c r="E87" s="32">
        <v>26</v>
      </c>
    </row>
    <row r="88" ht="28.5" spans="1:5">
      <c r="A88" s="30" t="s">
        <v>96</v>
      </c>
      <c r="B88" s="31" t="s">
        <v>14</v>
      </c>
      <c r="C88" s="31">
        <v>9</v>
      </c>
      <c r="D88" s="30" t="s">
        <v>9</v>
      </c>
      <c r="E88" s="32">
        <v>21</v>
      </c>
    </row>
    <row r="89" ht="28.5" spans="1:5">
      <c r="A89" s="30" t="s">
        <v>97</v>
      </c>
      <c r="B89" s="31" t="s">
        <v>14</v>
      </c>
      <c r="C89" s="31">
        <v>14</v>
      </c>
      <c r="D89" s="30" t="s">
        <v>9</v>
      </c>
      <c r="E89" s="32">
        <v>53</v>
      </c>
    </row>
    <row r="90" ht="28.5" spans="1:5">
      <c r="A90" s="30" t="s">
        <v>98</v>
      </c>
      <c r="B90" s="31" t="s">
        <v>14</v>
      </c>
      <c r="C90" s="31">
        <v>10</v>
      </c>
      <c r="D90" s="30" t="s">
        <v>9</v>
      </c>
      <c r="E90" s="32">
        <v>20</v>
      </c>
    </row>
    <row r="91" ht="28.5" spans="1:5">
      <c r="A91" s="30" t="s">
        <v>99</v>
      </c>
      <c r="B91" s="31" t="s">
        <v>14</v>
      </c>
      <c r="C91" s="31">
        <v>9</v>
      </c>
      <c r="D91" s="30" t="s">
        <v>9</v>
      </c>
      <c r="E91" s="32">
        <v>30</v>
      </c>
    </row>
    <row r="92" ht="28.5" spans="1:5">
      <c r="A92" s="30" t="s">
        <v>100</v>
      </c>
      <c r="B92" s="31" t="s">
        <v>14</v>
      </c>
      <c r="C92" s="31">
        <v>8</v>
      </c>
      <c r="D92" s="30" t="s">
        <v>9</v>
      </c>
      <c r="E92" s="32">
        <v>12</v>
      </c>
    </row>
    <row r="93" ht="28.5" spans="1:5">
      <c r="A93" s="30" t="s">
        <v>101</v>
      </c>
      <c r="B93" s="31" t="s">
        <v>6</v>
      </c>
      <c r="C93" s="31">
        <v>12</v>
      </c>
      <c r="D93" s="30" t="s">
        <v>9</v>
      </c>
      <c r="E93" s="32">
        <v>28</v>
      </c>
    </row>
    <row r="94" ht="28.5" spans="1:5">
      <c r="A94" s="30" t="s">
        <v>102</v>
      </c>
      <c r="B94" s="31" t="s">
        <v>14</v>
      </c>
      <c r="C94" s="31">
        <v>11</v>
      </c>
      <c r="D94" s="30" t="s">
        <v>9</v>
      </c>
      <c r="E94" s="32">
        <v>30</v>
      </c>
    </row>
    <row r="95" ht="28.5" spans="1:5">
      <c r="A95" s="30" t="s">
        <v>103</v>
      </c>
      <c r="B95" s="31" t="s">
        <v>14</v>
      </c>
      <c r="C95" s="31">
        <v>18</v>
      </c>
      <c r="D95" s="30" t="s">
        <v>9</v>
      </c>
      <c r="E95" s="32">
        <v>55</v>
      </c>
    </row>
    <row r="96" ht="28.5" spans="1:5">
      <c r="A96" s="30" t="s">
        <v>104</v>
      </c>
      <c r="B96" s="31" t="s">
        <v>14</v>
      </c>
      <c r="C96" s="31">
        <v>13</v>
      </c>
      <c r="D96" s="30" t="s">
        <v>9</v>
      </c>
      <c r="E96" s="32">
        <v>43</v>
      </c>
    </row>
    <row r="97" ht="28.5" spans="1:5">
      <c r="A97" s="30" t="s">
        <v>105</v>
      </c>
      <c r="B97" s="31" t="s">
        <v>14</v>
      </c>
      <c r="C97" s="31">
        <v>10</v>
      </c>
      <c r="D97" s="30" t="s">
        <v>9</v>
      </c>
      <c r="E97" s="32">
        <v>28</v>
      </c>
    </row>
    <row r="98" ht="28.5" spans="1:5">
      <c r="A98" s="30" t="s">
        <v>106</v>
      </c>
      <c r="B98" s="31" t="s">
        <v>14</v>
      </c>
      <c r="C98" s="31">
        <v>12</v>
      </c>
      <c r="D98" s="30" t="s">
        <v>9</v>
      </c>
      <c r="E98" s="32">
        <v>60</v>
      </c>
    </row>
    <row r="99" ht="28.5" spans="1:5">
      <c r="A99" s="30" t="s">
        <v>107</v>
      </c>
      <c r="B99" s="31" t="s">
        <v>14</v>
      </c>
      <c r="C99" s="31">
        <v>20</v>
      </c>
      <c r="D99" s="30" t="s">
        <v>9</v>
      </c>
      <c r="E99" s="32">
        <v>49</v>
      </c>
    </row>
    <row r="100" ht="28.5" spans="1:5">
      <c r="A100" s="30" t="s">
        <v>108</v>
      </c>
      <c r="B100" s="31" t="s">
        <v>14</v>
      </c>
      <c r="C100" s="31">
        <v>6</v>
      </c>
      <c r="D100" s="30" t="s">
        <v>11</v>
      </c>
      <c r="E100" s="32">
        <v>12</v>
      </c>
    </row>
    <row r="101" ht="42.75" spans="1:5">
      <c r="A101" s="30" t="s">
        <v>109</v>
      </c>
      <c r="B101" s="31" t="s">
        <v>6</v>
      </c>
      <c r="C101" s="31">
        <v>11</v>
      </c>
      <c r="D101" s="30" t="s">
        <v>9</v>
      </c>
      <c r="E101" s="32">
        <v>40</v>
      </c>
    </row>
    <row r="102" ht="42.75" spans="1:5">
      <c r="A102" s="30" t="s">
        <v>110</v>
      </c>
      <c r="B102" s="31" t="s">
        <v>6</v>
      </c>
      <c r="C102" s="31">
        <v>15</v>
      </c>
      <c r="D102" s="30" t="s">
        <v>9</v>
      </c>
      <c r="E102" s="32">
        <v>63</v>
      </c>
    </row>
    <row r="103" ht="28.5" spans="1:5">
      <c r="A103" s="30" t="s">
        <v>111</v>
      </c>
      <c r="B103" s="31" t="s">
        <v>6</v>
      </c>
      <c r="C103" s="31">
        <v>12</v>
      </c>
      <c r="D103" s="30" t="s">
        <v>9</v>
      </c>
      <c r="E103" s="32">
        <v>30</v>
      </c>
    </row>
    <row r="104" ht="28.5" spans="1:5">
      <c r="A104" s="30" t="s">
        <v>112</v>
      </c>
      <c r="B104" s="31" t="s">
        <v>6</v>
      </c>
      <c r="C104" s="31">
        <v>9</v>
      </c>
      <c r="D104" s="30" t="s">
        <v>9</v>
      </c>
      <c r="E104" s="32">
        <v>25</v>
      </c>
    </row>
    <row r="105" ht="28.5" spans="1:5">
      <c r="A105" s="30" t="s">
        <v>113</v>
      </c>
      <c r="B105" s="31" t="s">
        <v>6</v>
      </c>
      <c r="C105" s="31">
        <v>13</v>
      </c>
      <c r="D105" s="30" t="s">
        <v>9</v>
      </c>
      <c r="E105" s="32">
        <v>36</v>
      </c>
    </row>
    <row r="106" ht="28.5" spans="1:5">
      <c r="A106" s="30" t="s">
        <v>114</v>
      </c>
      <c r="B106" s="31" t="s">
        <v>14</v>
      </c>
      <c r="C106" s="31">
        <v>15</v>
      </c>
      <c r="D106" s="30" t="s">
        <v>9</v>
      </c>
      <c r="E106" s="32">
        <v>45</v>
      </c>
    </row>
    <row r="107" ht="28.5" spans="1:5">
      <c r="A107" s="30" t="s">
        <v>115</v>
      </c>
      <c r="B107" s="31" t="s">
        <v>6</v>
      </c>
      <c r="C107" s="31">
        <v>16</v>
      </c>
      <c r="D107" s="30" t="s">
        <v>7</v>
      </c>
      <c r="E107" s="32">
        <v>54</v>
      </c>
    </row>
    <row r="108" ht="28.5" spans="1:5">
      <c r="A108" s="30" t="s">
        <v>116</v>
      </c>
      <c r="B108" s="31" t="s">
        <v>14</v>
      </c>
      <c r="C108" s="31">
        <v>14</v>
      </c>
      <c r="D108" s="30" t="s">
        <v>9</v>
      </c>
      <c r="E108" s="32">
        <v>54</v>
      </c>
    </row>
    <row r="109" ht="42.75" spans="1:5">
      <c r="A109" s="30" t="s">
        <v>117</v>
      </c>
      <c r="B109" s="31" t="s">
        <v>6</v>
      </c>
      <c r="C109" s="31">
        <v>12</v>
      </c>
      <c r="D109" s="30" t="s">
        <v>9</v>
      </c>
      <c r="E109" s="32">
        <v>38</v>
      </c>
    </row>
    <row r="110" ht="28.5" spans="1:5">
      <c r="A110" s="30" t="s">
        <v>118</v>
      </c>
      <c r="B110" s="31" t="s">
        <v>14</v>
      </c>
      <c r="C110" s="31">
        <v>10</v>
      </c>
      <c r="D110" s="30" t="s">
        <v>9</v>
      </c>
      <c r="E110" s="32">
        <v>32</v>
      </c>
    </row>
    <row r="111" ht="28.5" spans="1:5">
      <c r="A111" s="30" t="s">
        <v>119</v>
      </c>
      <c r="B111" s="31" t="s">
        <v>14</v>
      </c>
      <c r="C111" s="31">
        <v>11</v>
      </c>
      <c r="D111" s="30" t="s">
        <v>9</v>
      </c>
      <c r="E111" s="32">
        <v>21</v>
      </c>
    </row>
    <row r="112" ht="28.5" spans="1:5">
      <c r="A112" s="30" t="s">
        <v>120</v>
      </c>
      <c r="B112" s="31" t="s">
        <v>14</v>
      </c>
      <c r="C112" s="31">
        <v>13</v>
      </c>
      <c r="D112" s="30" t="s">
        <v>9</v>
      </c>
      <c r="E112" s="32">
        <v>62</v>
      </c>
    </row>
    <row r="113" ht="42.75" spans="1:5">
      <c r="A113" s="30" t="s">
        <v>121</v>
      </c>
      <c r="B113" s="31" t="s">
        <v>14</v>
      </c>
      <c r="C113" s="31">
        <v>8</v>
      </c>
      <c r="D113" s="30" t="s">
        <v>9</v>
      </c>
      <c r="E113" s="32">
        <v>14</v>
      </c>
    </row>
    <row r="114" ht="28.5" spans="1:5">
      <c r="A114" s="30" t="s">
        <v>122</v>
      </c>
      <c r="B114" s="31" t="s">
        <v>14</v>
      </c>
      <c r="C114" s="31">
        <v>14</v>
      </c>
      <c r="D114" s="30" t="s">
        <v>7</v>
      </c>
      <c r="E114" s="32">
        <v>17</v>
      </c>
    </row>
    <row r="115" ht="28.5" spans="1:5">
      <c r="A115" s="30" t="s">
        <v>123</v>
      </c>
      <c r="B115" s="31" t="s">
        <v>6</v>
      </c>
      <c r="C115" s="31">
        <v>8</v>
      </c>
      <c r="D115" s="30" t="s">
        <v>9</v>
      </c>
      <c r="E115" s="32">
        <v>18</v>
      </c>
    </row>
    <row r="116" ht="28.5" spans="1:5">
      <c r="A116" s="30" t="s">
        <v>124</v>
      </c>
      <c r="B116" s="31" t="s">
        <v>14</v>
      </c>
      <c r="C116" s="31">
        <v>16</v>
      </c>
      <c r="D116" s="30" t="s">
        <v>9</v>
      </c>
      <c r="E116" s="32">
        <v>51</v>
      </c>
    </row>
    <row r="117" ht="28.5" spans="1:5">
      <c r="A117" s="30" t="s">
        <v>125</v>
      </c>
      <c r="B117" s="31" t="s">
        <v>6</v>
      </c>
      <c r="C117" s="31">
        <v>10</v>
      </c>
      <c r="D117" s="30" t="s">
        <v>9</v>
      </c>
      <c r="E117" s="32">
        <v>21</v>
      </c>
    </row>
    <row r="118" ht="28.5" spans="1:5">
      <c r="A118" s="30" t="s">
        <v>126</v>
      </c>
      <c r="B118" s="31" t="s">
        <v>6</v>
      </c>
      <c r="C118" s="31">
        <v>9</v>
      </c>
      <c r="D118" s="30" t="s">
        <v>9</v>
      </c>
      <c r="E118" s="32">
        <v>17</v>
      </c>
    </row>
    <row r="119" ht="28.5" spans="1:5">
      <c r="A119" s="30" t="s">
        <v>127</v>
      </c>
      <c r="B119" s="31" t="s">
        <v>14</v>
      </c>
      <c r="C119" s="31">
        <v>16</v>
      </c>
      <c r="D119" s="30" t="s">
        <v>9</v>
      </c>
      <c r="E119" s="32">
        <v>68</v>
      </c>
    </row>
    <row r="120" ht="28.5" spans="1:5">
      <c r="A120" s="30" t="s">
        <v>128</v>
      </c>
      <c r="B120" s="31" t="s">
        <v>6</v>
      </c>
      <c r="C120" s="31">
        <v>12</v>
      </c>
      <c r="D120" s="30" t="s">
        <v>9</v>
      </c>
      <c r="E120" s="32">
        <v>37</v>
      </c>
    </row>
    <row r="121" ht="28.5" spans="1:5">
      <c r="A121" s="30" t="s">
        <v>129</v>
      </c>
      <c r="B121" s="31" t="s">
        <v>6</v>
      </c>
      <c r="C121" s="31">
        <v>16</v>
      </c>
      <c r="D121" s="30" t="s">
        <v>9</v>
      </c>
      <c r="E121" s="32">
        <v>38</v>
      </c>
    </row>
    <row r="122" ht="28.5" spans="1:5">
      <c r="A122" s="30" t="s">
        <v>130</v>
      </c>
      <c r="B122" s="31" t="s">
        <v>14</v>
      </c>
      <c r="C122" s="31">
        <v>9</v>
      </c>
      <c r="D122" s="30" t="s">
        <v>9</v>
      </c>
      <c r="E122" s="32">
        <v>19</v>
      </c>
    </row>
    <row r="123" ht="28.5" spans="1:5">
      <c r="A123" s="30" t="s">
        <v>131</v>
      </c>
      <c r="B123" s="31" t="s">
        <v>14</v>
      </c>
      <c r="C123" s="31">
        <v>14</v>
      </c>
      <c r="D123" s="30" t="s">
        <v>9</v>
      </c>
      <c r="E123" s="32">
        <v>44</v>
      </c>
    </row>
    <row r="124" ht="42.75" spans="1:5">
      <c r="A124" s="30" t="s">
        <v>132</v>
      </c>
      <c r="B124" s="31" t="s">
        <v>14</v>
      </c>
      <c r="C124" s="31">
        <v>8</v>
      </c>
      <c r="D124" s="30" t="s">
        <v>9</v>
      </c>
      <c r="E124" s="32">
        <v>20</v>
      </c>
    </row>
    <row r="125" ht="28.5" spans="1:5">
      <c r="A125" s="30" t="s">
        <v>133</v>
      </c>
      <c r="B125" s="31" t="s">
        <v>14</v>
      </c>
      <c r="C125" s="31">
        <v>10</v>
      </c>
      <c r="D125" s="30" t="s">
        <v>9</v>
      </c>
      <c r="E125" s="32">
        <v>26</v>
      </c>
    </row>
  </sheetData>
  <autoFilter ref="A1:E125">
    <sortState ref="A1:E125">
      <sortCondition ref="A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4"/>
  <sheetViews>
    <sheetView zoomScale="85" zoomScaleNormal="85" workbookViewId="0">
      <selection activeCell="G105" sqref="G105"/>
    </sheetView>
  </sheetViews>
  <sheetFormatPr defaultColWidth="9.14166666666667" defaultRowHeight="14.25"/>
  <cols>
    <col min="7" max="7" width="12.5"/>
    <col min="10" max="10" width="13" customWidth="1"/>
    <col min="11" max="11" width="6.575" customWidth="1"/>
    <col min="12" max="12" width="8.14166666666667" customWidth="1"/>
    <col min="13" max="13" width="7.85833333333333" customWidth="1"/>
    <col min="15" max="15" width="11.1416666666667" customWidth="1"/>
    <col min="17" max="17" width="20.1416666666667" customWidth="1"/>
    <col min="18" max="18" width="12.8583333333333" customWidth="1"/>
  </cols>
  <sheetData>
    <row r="1" spans="1:7">
      <c r="A1" s="16" t="s">
        <v>134</v>
      </c>
      <c r="B1" s="16" t="s">
        <v>0</v>
      </c>
      <c r="C1" s="16" t="s">
        <v>135</v>
      </c>
      <c r="D1" s="16" t="s">
        <v>136</v>
      </c>
      <c r="E1" s="16" t="s">
        <v>137</v>
      </c>
      <c r="F1" s="16" t="s">
        <v>138</v>
      </c>
      <c r="G1" s="16" t="s">
        <v>139</v>
      </c>
    </row>
    <row r="2" spans="1:20">
      <c r="A2" s="17">
        <v>18</v>
      </c>
      <c r="B2" s="18" t="s">
        <v>122</v>
      </c>
      <c r="C2" s="19" t="s">
        <v>14</v>
      </c>
      <c r="D2" s="19">
        <v>99</v>
      </c>
      <c r="E2" s="19">
        <v>14</v>
      </c>
      <c r="F2" s="18" t="s">
        <v>7</v>
      </c>
      <c r="G2" s="17">
        <v>17</v>
      </c>
      <c r="J2" s="20" t="s">
        <v>140</v>
      </c>
      <c r="K2" s="5" t="s">
        <v>141</v>
      </c>
      <c r="L2" s="5" t="s">
        <v>142</v>
      </c>
      <c r="M2" s="5" t="s">
        <v>143</v>
      </c>
      <c r="Q2" s="7" t="s">
        <v>144</v>
      </c>
      <c r="R2" s="7"/>
      <c r="S2" s="7"/>
      <c r="T2" s="7"/>
    </row>
    <row r="3" spans="1:20">
      <c r="A3" s="17">
        <v>24</v>
      </c>
      <c r="B3" s="18" t="s">
        <v>5</v>
      </c>
      <c r="C3" s="19" t="s">
        <v>6</v>
      </c>
      <c r="D3" s="19">
        <v>100</v>
      </c>
      <c r="E3" s="19">
        <v>15</v>
      </c>
      <c r="F3" s="18" t="s">
        <v>7</v>
      </c>
      <c r="G3" s="17">
        <v>49</v>
      </c>
      <c r="J3" s="5" t="s">
        <v>145</v>
      </c>
      <c r="K3" s="6">
        <f>AVERAGE(D8:D13)</f>
        <v>76.6666666666667</v>
      </c>
      <c r="L3" s="6">
        <f>AVERAGE(D14:D101)</f>
        <v>89.3409090909091</v>
      </c>
      <c r="M3" s="6">
        <f>AVERAGE(D2:D7)</f>
        <v>99.8333333333333</v>
      </c>
      <c r="Q3" s="5" t="s">
        <v>146</v>
      </c>
      <c r="R3" s="5" t="s">
        <v>141</v>
      </c>
      <c r="S3" s="5" t="s">
        <v>142</v>
      </c>
      <c r="T3" s="5" t="s">
        <v>143</v>
      </c>
    </row>
    <row r="4" spans="1:20">
      <c r="A4" s="17">
        <v>45</v>
      </c>
      <c r="B4" s="18" t="s">
        <v>95</v>
      </c>
      <c r="C4" s="19" t="s">
        <v>14</v>
      </c>
      <c r="D4" s="19">
        <v>98</v>
      </c>
      <c r="E4" s="19">
        <v>19</v>
      </c>
      <c r="F4" s="18" t="s">
        <v>7</v>
      </c>
      <c r="G4" s="17">
        <v>26</v>
      </c>
      <c r="J4" s="5" t="s">
        <v>147</v>
      </c>
      <c r="K4" s="5">
        <f>STDEVP(D8:D13)</f>
        <v>9.53356643071673</v>
      </c>
      <c r="L4" s="5">
        <f>STDEVP(D14:D101)</f>
        <v>11.8751902986057</v>
      </c>
      <c r="M4" s="5">
        <f>STDEVP(D2:D7)</f>
        <v>9.88966913276453</v>
      </c>
      <c r="Q4" s="5" t="s">
        <v>148</v>
      </c>
      <c r="R4" s="5">
        <v>1</v>
      </c>
      <c r="S4" s="5">
        <v>47</v>
      </c>
      <c r="T4" s="5">
        <v>3</v>
      </c>
    </row>
    <row r="5" spans="1:20">
      <c r="A5" s="17">
        <v>102</v>
      </c>
      <c r="B5" s="18" t="s">
        <v>44</v>
      </c>
      <c r="C5" s="19" t="s">
        <v>6</v>
      </c>
      <c r="D5" s="19">
        <v>117</v>
      </c>
      <c r="E5" s="19">
        <v>26</v>
      </c>
      <c r="F5" s="18" t="s">
        <v>7</v>
      </c>
      <c r="G5" s="17">
        <v>61</v>
      </c>
      <c r="Q5" s="5" t="s">
        <v>149</v>
      </c>
      <c r="R5" s="5">
        <v>5</v>
      </c>
      <c r="S5" s="5">
        <v>41</v>
      </c>
      <c r="T5" s="5">
        <v>3</v>
      </c>
    </row>
    <row r="6" spans="1:20">
      <c r="A6" s="17">
        <v>113</v>
      </c>
      <c r="B6" s="18" t="s">
        <v>51</v>
      </c>
      <c r="C6" s="19" t="s">
        <v>14</v>
      </c>
      <c r="D6" s="19">
        <v>83</v>
      </c>
      <c r="E6" s="19">
        <v>12</v>
      </c>
      <c r="F6" s="18" t="s">
        <v>7</v>
      </c>
      <c r="G6" s="17">
        <v>18</v>
      </c>
      <c r="J6" s="4" t="s">
        <v>150</v>
      </c>
      <c r="K6" s="5" t="s">
        <v>141</v>
      </c>
      <c r="L6" s="5" t="s">
        <v>142</v>
      </c>
      <c r="M6" s="5" t="s">
        <v>143</v>
      </c>
      <c r="Q6" s="5" t="s">
        <v>151</v>
      </c>
      <c r="R6" s="6">
        <f>SUM(R4:R5)</f>
        <v>6</v>
      </c>
      <c r="S6" s="6">
        <f>SUM(S4:S5)</f>
        <v>88</v>
      </c>
      <c r="T6" s="6">
        <f>SUM(T4:T5)</f>
        <v>6</v>
      </c>
    </row>
    <row r="7" spans="1:20">
      <c r="A7" s="17">
        <v>119</v>
      </c>
      <c r="B7" s="18" t="s">
        <v>115</v>
      </c>
      <c r="C7" s="19" t="s">
        <v>6</v>
      </c>
      <c r="D7" s="19">
        <v>102</v>
      </c>
      <c r="E7" s="19">
        <v>16</v>
      </c>
      <c r="F7" s="18" t="s">
        <v>7</v>
      </c>
      <c r="G7" s="17">
        <v>54</v>
      </c>
      <c r="J7" s="5" t="s">
        <v>145</v>
      </c>
      <c r="K7" s="6">
        <f>AVERAGE(E8:E13)</f>
        <v>9</v>
      </c>
      <c r="L7" s="6">
        <f>AVERAGE(E14:E101)</f>
        <v>11.875</v>
      </c>
      <c r="M7" s="6">
        <f>AVERAGE(D6:D11)</f>
        <v>81.3333333333333</v>
      </c>
      <c r="Q7" s="5" t="s">
        <v>152</v>
      </c>
      <c r="R7" s="33" t="s">
        <v>153</v>
      </c>
      <c r="S7" s="34" t="s">
        <v>154</v>
      </c>
      <c r="T7" s="34" t="s">
        <v>155</v>
      </c>
    </row>
    <row r="8" spans="1:20">
      <c r="A8" s="17">
        <v>5</v>
      </c>
      <c r="B8" s="18" t="s">
        <v>70</v>
      </c>
      <c r="C8" s="19" t="s">
        <v>14</v>
      </c>
      <c r="D8" s="19">
        <v>75</v>
      </c>
      <c r="E8" s="19">
        <v>9</v>
      </c>
      <c r="F8" s="18" t="s">
        <v>11</v>
      </c>
      <c r="G8" s="17">
        <v>45</v>
      </c>
      <c r="J8" s="5" t="s">
        <v>147</v>
      </c>
      <c r="K8" s="5">
        <f>STDEVP(D12:D17)</f>
        <v>12.657891697365</v>
      </c>
      <c r="L8" s="5">
        <f>STDEVP(D18:D105)</f>
        <v>11.8638045447758</v>
      </c>
      <c r="M8" s="5">
        <f>STDEVP(E2:E7)</f>
        <v>4.54606056566195</v>
      </c>
      <c r="Q8" s="5" t="s">
        <v>156</v>
      </c>
      <c r="R8" s="34" t="s">
        <v>157</v>
      </c>
      <c r="S8" s="34" t="s">
        <v>154</v>
      </c>
      <c r="T8" s="34" t="s">
        <v>155</v>
      </c>
    </row>
    <row r="9" spans="1:21">
      <c r="A9" s="17">
        <v>58</v>
      </c>
      <c r="B9" s="18" t="s">
        <v>108</v>
      </c>
      <c r="C9" s="19" t="s">
        <v>14</v>
      </c>
      <c r="D9" s="19">
        <v>64</v>
      </c>
      <c r="E9" s="19">
        <v>6</v>
      </c>
      <c r="F9" s="18" t="s">
        <v>11</v>
      </c>
      <c r="G9" s="17">
        <v>12</v>
      </c>
      <c r="U9" s="14"/>
    </row>
    <row r="10" spans="1:20">
      <c r="A10" s="17">
        <v>70</v>
      </c>
      <c r="B10" s="18" t="s">
        <v>10</v>
      </c>
      <c r="C10" s="19" t="s">
        <v>6</v>
      </c>
      <c r="D10" s="19">
        <v>89</v>
      </c>
      <c r="E10" s="19">
        <v>11</v>
      </c>
      <c r="F10" s="18" t="s">
        <v>11</v>
      </c>
      <c r="G10" s="17">
        <v>50</v>
      </c>
      <c r="J10" s="21" t="s">
        <v>4</v>
      </c>
      <c r="K10" s="5" t="s">
        <v>141</v>
      </c>
      <c r="L10" s="5" t="s">
        <v>142</v>
      </c>
      <c r="M10" s="5" t="s">
        <v>143</v>
      </c>
      <c r="Q10" s="7" t="s">
        <v>158</v>
      </c>
      <c r="R10" s="7"/>
      <c r="S10" s="7"/>
      <c r="T10" s="7"/>
    </row>
    <row r="11" spans="1:20">
      <c r="A11" s="17">
        <v>88</v>
      </c>
      <c r="B11" s="18" t="s">
        <v>19</v>
      </c>
      <c r="C11" s="19" t="s">
        <v>14</v>
      </c>
      <c r="D11" s="19">
        <v>75</v>
      </c>
      <c r="E11" s="19">
        <v>10</v>
      </c>
      <c r="F11" s="18" t="s">
        <v>11</v>
      </c>
      <c r="G11" s="17">
        <v>41</v>
      </c>
      <c r="J11" s="5" t="s">
        <v>145</v>
      </c>
      <c r="K11" s="6">
        <f>AVERAGE(G8:G13)</f>
        <v>36</v>
      </c>
      <c r="L11" s="6">
        <f>AVERAGE(G14:G101)</f>
        <v>35.2386363636364</v>
      </c>
      <c r="M11" s="6">
        <f>AVERAGE(D10:D15)</f>
        <v>81</v>
      </c>
      <c r="Q11" s="5" t="s">
        <v>146</v>
      </c>
      <c r="R11" s="5" t="s">
        <v>141</v>
      </c>
      <c r="S11" s="5" t="s">
        <v>142</v>
      </c>
      <c r="T11" s="5" t="s">
        <v>143</v>
      </c>
    </row>
    <row r="12" spans="1:20">
      <c r="A12" s="17">
        <v>117</v>
      </c>
      <c r="B12" s="18" t="s">
        <v>50</v>
      </c>
      <c r="C12" s="19" t="s">
        <v>14</v>
      </c>
      <c r="D12" s="19">
        <v>68</v>
      </c>
      <c r="E12" s="19">
        <v>7</v>
      </c>
      <c r="F12" s="18" t="s">
        <v>11</v>
      </c>
      <c r="G12" s="17">
        <v>19</v>
      </c>
      <c r="J12" s="5" t="s">
        <v>147</v>
      </c>
      <c r="K12" s="5">
        <f>STDEVP(G8:G13)</f>
        <v>14.9220195237329</v>
      </c>
      <c r="L12" s="5">
        <f>STDEVP(G14:G101)</f>
        <v>15.2143729280914</v>
      </c>
      <c r="M12" s="5">
        <f>STDEVP(G2:G7)</f>
        <v>17.7458915433028</v>
      </c>
      <c r="Q12" s="5" t="s">
        <v>151</v>
      </c>
      <c r="R12" s="6">
        <v>6</v>
      </c>
      <c r="S12" s="6">
        <v>88</v>
      </c>
      <c r="T12" s="6">
        <v>6</v>
      </c>
    </row>
    <row r="13" spans="1:20">
      <c r="A13" s="17">
        <v>122</v>
      </c>
      <c r="B13" s="18" t="s">
        <v>28</v>
      </c>
      <c r="C13" s="19" t="s">
        <v>14</v>
      </c>
      <c r="D13" s="19">
        <v>89</v>
      </c>
      <c r="E13" s="19">
        <v>11</v>
      </c>
      <c r="F13" s="18" t="s">
        <v>11</v>
      </c>
      <c r="G13" s="17">
        <v>49</v>
      </c>
      <c r="Q13" s="5" t="s">
        <v>159</v>
      </c>
      <c r="R13" s="33" t="s">
        <v>160</v>
      </c>
      <c r="S13" s="34" t="s">
        <v>161</v>
      </c>
      <c r="T13" s="34" t="s">
        <v>160</v>
      </c>
    </row>
    <row r="14" spans="1:10">
      <c r="A14" s="17">
        <v>1</v>
      </c>
      <c r="B14" s="18" t="s">
        <v>133</v>
      </c>
      <c r="C14" s="19" t="s">
        <v>14</v>
      </c>
      <c r="D14" s="19">
        <v>85</v>
      </c>
      <c r="E14" s="19">
        <v>10</v>
      </c>
      <c r="F14" s="18" t="s">
        <v>9</v>
      </c>
      <c r="G14" s="17">
        <v>26</v>
      </c>
      <c r="J14" t="s">
        <v>162</v>
      </c>
    </row>
    <row r="15" spans="1:15">
      <c r="A15" s="17">
        <v>2</v>
      </c>
      <c r="B15" s="18" t="s">
        <v>132</v>
      </c>
      <c r="C15" s="19" t="s">
        <v>14</v>
      </c>
      <c r="D15" s="19">
        <v>80</v>
      </c>
      <c r="E15" s="19">
        <v>8</v>
      </c>
      <c r="F15" s="18" t="s">
        <v>9</v>
      </c>
      <c r="G15" s="17">
        <v>20</v>
      </c>
      <c r="J15" s="16" t="s">
        <v>0</v>
      </c>
      <c r="K15" s="16" t="s">
        <v>135</v>
      </c>
      <c r="L15" s="16" t="s">
        <v>136</v>
      </c>
      <c r="M15" s="16" t="s">
        <v>137</v>
      </c>
      <c r="N15" s="16" t="s">
        <v>138</v>
      </c>
      <c r="O15" s="16" t="s">
        <v>139</v>
      </c>
    </row>
    <row r="16" spans="1:18">
      <c r="A16" s="17">
        <v>3</v>
      </c>
      <c r="B16" s="18" t="s">
        <v>131</v>
      </c>
      <c r="C16" s="19" t="s">
        <v>14</v>
      </c>
      <c r="D16" s="19">
        <v>110</v>
      </c>
      <c r="E16" s="19">
        <v>14</v>
      </c>
      <c r="F16" s="18" t="s">
        <v>9</v>
      </c>
      <c r="G16" s="17">
        <v>44</v>
      </c>
      <c r="J16" s="18" t="s">
        <v>79</v>
      </c>
      <c r="K16" s="22" t="s">
        <v>14</v>
      </c>
      <c r="L16" s="19">
        <v>68</v>
      </c>
      <c r="M16" s="23">
        <v>8</v>
      </c>
      <c r="N16" s="24" t="s">
        <v>9</v>
      </c>
      <c r="O16" s="25">
        <v>13</v>
      </c>
      <c r="Q16" t="s">
        <v>163</v>
      </c>
      <c r="R16">
        <f>5/6*L18*L22*6/100</f>
        <v>1.28043824095351e-5</v>
      </c>
    </row>
    <row r="17" spans="1:18">
      <c r="A17" s="17">
        <v>4</v>
      </c>
      <c r="B17" s="18" t="s">
        <v>130</v>
      </c>
      <c r="C17" s="19" t="s">
        <v>14</v>
      </c>
      <c r="D17" s="19">
        <v>82</v>
      </c>
      <c r="E17" s="19">
        <v>9</v>
      </c>
      <c r="F17" s="18" t="s">
        <v>9</v>
      </c>
      <c r="G17" s="17">
        <v>19</v>
      </c>
      <c r="J17" t="s">
        <v>164</v>
      </c>
      <c r="Q17" t="s">
        <v>165</v>
      </c>
      <c r="R17">
        <f>(5/6)*L19*L23*(88/100)</f>
        <v>0.000210638061388055</v>
      </c>
    </row>
    <row r="18" spans="1:18">
      <c r="A18" s="17">
        <v>6</v>
      </c>
      <c r="B18" s="18" t="s">
        <v>128</v>
      </c>
      <c r="C18" s="19" t="s">
        <v>6</v>
      </c>
      <c r="D18" s="19">
        <v>91</v>
      </c>
      <c r="E18" s="19">
        <v>12</v>
      </c>
      <c r="F18" s="18" t="s">
        <v>9</v>
      </c>
      <c r="G18" s="17">
        <v>37</v>
      </c>
      <c r="J18" t="s">
        <v>166</v>
      </c>
      <c r="L18">
        <f>_xlfn.NORM.DIST(O16,K11,K12,0)</f>
        <v>0.00815070602101532</v>
      </c>
      <c r="Q18" t="s">
        <v>167</v>
      </c>
      <c r="R18" s="13">
        <f>(5/6)*L20*L24*(6/100)</f>
        <v>1.99824618131723e-64</v>
      </c>
    </row>
    <row r="19" spans="1:12">
      <c r="A19" s="17">
        <v>7</v>
      </c>
      <c r="B19" s="18" t="s">
        <v>127</v>
      </c>
      <c r="C19" s="19" t="s">
        <v>14</v>
      </c>
      <c r="D19" s="19">
        <v>107</v>
      </c>
      <c r="E19" s="19">
        <v>16</v>
      </c>
      <c r="F19" s="18" t="s">
        <v>9</v>
      </c>
      <c r="G19" s="17">
        <v>68</v>
      </c>
      <c r="J19" t="s">
        <v>168</v>
      </c>
      <c r="L19">
        <f>_xlfn.NORM.DIST(O16,L11,L12,0)</f>
        <v>0.00900980250857202</v>
      </c>
    </row>
    <row r="20" spans="1:18">
      <c r="A20" s="17">
        <v>8</v>
      </c>
      <c r="B20" s="18" t="s">
        <v>126</v>
      </c>
      <c r="C20" s="19" t="s">
        <v>6</v>
      </c>
      <c r="D20" s="19">
        <v>90</v>
      </c>
      <c r="E20" s="19">
        <v>9</v>
      </c>
      <c r="F20" s="18" t="s">
        <v>9</v>
      </c>
      <c r="G20" s="17">
        <v>17</v>
      </c>
      <c r="J20" t="s">
        <v>169</v>
      </c>
      <c r="L20" s="13">
        <f>_xlfn.NORM.DIST(O16,M11,M12,0)</f>
        <v>1.45675030516949e-5</v>
      </c>
      <c r="Q20" t="s">
        <v>170</v>
      </c>
      <c r="R20">
        <f>R16/SUM(R16:R18)</f>
        <v>0.0573050589311234</v>
      </c>
    </row>
    <row r="21" spans="1:18">
      <c r="A21" s="17">
        <v>9</v>
      </c>
      <c r="B21" s="18" t="s">
        <v>125</v>
      </c>
      <c r="C21" s="19" t="s">
        <v>6</v>
      </c>
      <c r="D21" s="19">
        <v>78</v>
      </c>
      <c r="E21" s="19">
        <v>10</v>
      </c>
      <c r="F21" s="18" t="s">
        <v>9</v>
      </c>
      <c r="G21" s="17">
        <v>21</v>
      </c>
      <c r="Q21" t="s">
        <v>171</v>
      </c>
      <c r="R21">
        <f>R17/SUM(R16:R18)</f>
        <v>0.942694941068877</v>
      </c>
    </row>
    <row r="22" spans="1:18">
      <c r="A22" s="17">
        <v>10</v>
      </c>
      <c r="B22" s="18" t="s">
        <v>124</v>
      </c>
      <c r="C22" s="19" t="s">
        <v>14</v>
      </c>
      <c r="D22" s="19">
        <v>96</v>
      </c>
      <c r="E22" s="19">
        <v>16</v>
      </c>
      <c r="F22" s="18" t="s">
        <v>9</v>
      </c>
      <c r="G22" s="17">
        <v>51</v>
      </c>
      <c r="J22" t="s">
        <v>172</v>
      </c>
      <c r="L22">
        <f>_xlfn.NORM.DIST(M16,K7,K8,0)</f>
        <v>0.0314190755414832</v>
      </c>
      <c r="Q22" t="s">
        <v>173</v>
      </c>
      <c r="R22" s="26">
        <f>R18/SUM(R16:R18)</f>
        <v>8.94300181897126e-61</v>
      </c>
    </row>
    <row r="23" spans="1:12">
      <c r="A23" s="17">
        <v>11</v>
      </c>
      <c r="B23" s="18" t="s">
        <v>123</v>
      </c>
      <c r="C23" s="19" t="s">
        <v>6</v>
      </c>
      <c r="D23" s="19">
        <v>79</v>
      </c>
      <c r="E23" s="19">
        <v>8</v>
      </c>
      <c r="F23" s="18" t="s">
        <v>9</v>
      </c>
      <c r="G23" s="17">
        <v>18</v>
      </c>
      <c r="J23" t="s">
        <v>174</v>
      </c>
      <c r="L23">
        <f>_xlfn.NORM.DIST(M16,L7,L8,0)</f>
        <v>0.0318801349753608</v>
      </c>
    </row>
    <row r="24" spans="1:12">
      <c r="A24" s="17">
        <v>12</v>
      </c>
      <c r="B24" s="18" t="s">
        <v>121</v>
      </c>
      <c r="C24" s="19" t="s">
        <v>14</v>
      </c>
      <c r="D24" s="19">
        <v>69</v>
      </c>
      <c r="E24" s="19">
        <v>8</v>
      </c>
      <c r="F24" s="18" t="s">
        <v>9</v>
      </c>
      <c r="G24" s="17">
        <v>14</v>
      </c>
      <c r="J24" t="s">
        <v>175</v>
      </c>
      <c r="L24" s="13">
        <f>_xlfn.NORM.DIST(M16,M7,M8,0)</f>
        <v>2.74342991276701e-58</v>
      </c>
    </row>
    <row r="25" spans="1:7">
      <c r="A25" s="17">
        <v>13</v>
      </c>
      <c r="B25" s="18" t="s">
        <v>120</v>
      </c>
      <c r="C25" s="19" t="s">
        <v>14</v>
      </c>
      <c r="D25" s="19">
        <v>105</v>
      </c>
      <c r="E25" s="19">
        <v>13</v>
      </c>
      <c r="F25" s="18" t="s">
        <v>9</v>
      </c>
      <c r="G25" s="17">
        <v>62</v>
      </c>
    </row>
    <row r="26" spans="1:18">
      <c r="A26" s="17">
        <v>14</v>
      </c>
      <c r="B26" s="18" t="s">
        <v>119</v>
      </c>
      <c r="C26" s="19" t="s">
        <v>14</v>
      </c>
      <c r="D26" s="19">
        <v>80</v>
      </c>
      <c r="E26" s="19">
        <v>11</v>
      </c>
      <c r="F26" s="18" t="s">
        <v>9</v>
      </c>
      <c r="G26" s="17">
        <v>21</v>
      </c>
      <c r="J26" s="18" t="s">
        <v>115</v>
      </c>
      <c r="K26" s="22" t="s">
        <v>6</v>
      </c>
      <c r="L26" s="19">
        <v>102</v>
      </c>
      <c r="M26" s="23">
        <v>16</v>
      </c>
      <c r="N26" s="24" t="s">
        <v>7</v>
      </c>
      <c r="O26" s="25">
        <v>54</v>
      </c>
      <c r="Q26" t="s">
        <v>163</v>
      </c>
      <c r="R26">
        <f>1/6*L28*L32*6/100</f>
        <v>3.49344013005938e-6</v>
      </c>
    </row>
    <row r="27" spans="1:18">
      <c r="A27" s="17">
        <v>15</v>
      </c>
      <c r="B27" s="18" t="s">
        <v>118</v>
      </c>
      <c r="C27" s="19" t="s">
        <v>14</v>
      </c>
      <c r="D27" s="19">
        <v>71</v>
      </c>
      <c r="E27" s="19">
        <v>10</v>
      </c>
      <c r="F27" s="18" t="s">
        <v>9</v>
      </c>
      <c r="G27" s="17">
        <v>32</v>
      </c>
      <c r="J27" t="s">
        <v>164</v>
      </c>
      <c r="Q27" t="s">
        <v>165</v>
      </c>
      <c r="R27">
        <f>1/6*L29*L33*88/100</f>
        <v>5.69145852773862e-5</v>
      </c>
    </row>
    <row r="28" spans="1:18">
      <c r="A28" s="17">
        <v>16</v>
      </c>
      <c r="B28" s="18" t="s">
        <v>117</v>
      </c>
      <c r="C28" s="19" t="s">
        <v>6</v>
      </c>
      <c r="D28" s="19">
        <v>90</v>
      </c>
      <c r="E28" s="19">
        <v>12</v>
      </c>
      <c r="F28" s="18" t="s">
        <v>9</v>
      </c>
      <c r="G28" s="17">
        <v>38</v>
      </c>
      <c r="J28" t="s">
        <v>166</v>
      </c>
      <c r="L28" s="13">
        <f>_xlfn.NORM.DIST(O26,K11,K12,0)</f>
        <v>0.0129155742991109</v>
      </c>
      <c r="Q28" t="s">
        <v>167</v>
      </c>
      <c r="R28" s="13">
        <f>1/6*L30*L34*6/100</f>
        <v>8.77679362725046e-51</v>
      </c>
    </row>
    <row r="29" spans="1:12">
      <c r="A29" s="17">
        <v>17</v>
      </c>
      <c r="B29" s="18" t="s">
        <v>116</v>
      </c>
      <c r="C29" s="19" t="s">
        <v>14</v>
      </c>
      <c r="D29" s="19">
        <v>105</v>
      </c>
      <c r="E29" s="19">
        <v>14</v>
      </c>
      <c r="F29" s="18" t="s">
        <v>9</v>
      </c>
      <c r="G29" s="17">
        <v>54</v>
      </c>
      <c r="J29" t="s">
        <v>168</v>
      </c>
      <c r="L29">
        <f>_xlfn.NORM.DIST(O26,L11,L12,0)</f>
        <v>0.0122590715289639</v>
      </c>
    </row>
    <row r="30" spans="1:18">
      <c r="A30" s="17">
        <v>19</v>
      </c>
      <c r="B30" s="18" t="s">
        <v>113</v>
      </c>
      <c r="C30" s="19" t="s">
        <v>6</v>
      </c>
      <c r="D30" s="19">
        <v>90</v>
      </c>
      <c r="E30" s="19">
        <v>13</v>
      </c>
      <c r="F30" s="18" t="s">
        <v>9</v>
      </c>
      <c r="G30" s="17">
        <v>36</v>
      </c>
      <c r="J30" t="s">
        <v>169</v>
      </c>
      <c r="L30">
        <f>_xlfn.NORM.DIST(O26,M11,M12,0)</f>
        <v>0.00706542845057333</v>
      </c>
      <c r="Q30" t="s">
        <v>170</v>
      </c>
      <c r="R30">
        <f t="shared" ref="R30:R32" si="0">R26/SUM(R26:R28)</f>
        <v>0.0578307287234851</v>
      </c>
    </row>
    <row r="31" spans="1:18">
      <c r="A31" s="17">
        <v>20</v>
      </c>
      <c r="B31" s="18" t="s">
        <v>112</v>
      </c>
      <c r="C31" s="19" t="s">
        <v>6</v>
      </c>
      <c r="D31" s="19">
        <v>87</v>
      </c>
      <c r="E31" s="19">
        <v>9</v>
      </c>
      <c r="F31" s="18" t="s">
        <v>9</v>
      </c>
      <c r="G31" s="17">
        <v>25</v>
      </c>
      <c r="Q31" t="s">
        <v>171</v>
      </c>
      <c r="R31">
        <f>R27/SUM(R26:R28)</f>
        <v>0.942169271276515</v>
      </c>
    </row>
    <row r="32" spans="1:18">
      <c r="A32" s="17">
        <v>21</v>
      </c>
      <c r="B32" s="18" t="s">
        <v>111</v>
      </c>
      <c r="C32" s="19" t="s">
        <v>6</v>
      </c>
      <c r="D32" s="19">
        <v>86</v>
      </c>
      <c r="E32" s="19">
        <v>12</v>
      </c>
      <c r="F32" s="18" t="s">
        <v>9</v>
      </c>
      <c r="G32" s="17">
        <v>30</v>
      </c>
      <c r="J32" t="s">
        <v>172</v>
      </c>
      <c r="L32">
        <f>_xlfn.NORM.DIST(M26,K7,K8,0)</f>
        <v>0.0270482755869389</v>
      </c>
      <c r="Q32" t="s">
        <v>173</v>
      </c>
      <c r="R32" s="26">
        <f>R28/SUM(R26:R28)</f>
        <v>1.45291847698248e-46</v>
      </c>
    </row>
    <row r="33" spans="1:12">
      <c r="A33" s="17">
        <v>22</v>
      </c>
      <c r="B33" s="18" t="s">
        <v>110</v>
      </c>
      <c r="C33" s="19" t="s">
        <v>6</v>
      </c>
      <c r="D33" s="19">
        <v>108</v>
      </c>
      <c r="E33" s="19">
        <v>15</v>
      </c>
      <c r="F33" s="18" t="s">
        <v>9</v>
      </c>
      <c r="G33" s="17">
        <v>63</v>
      </c>
      <c r="J33" t="s">
        <v>174</v>
      </c>
      <c r="L33">
        <f>_xlfn.NORM.DIST(M26,L7,L8,0)</f>
        <v>0.0316544356243291</v>
      </c>
    </row>
    <row r="34" spans="1:12">
      <c r="A34" s="17">
        <v>23</v>
      </c>
      <c r="B34" s="18" t="s">
        <v>109</v>
      </c>
      <c r="C34" s="19" t="s">
        <v>6</v>
      </c>
      <c r="D34" s="19">
        <v>95</v>
      </c>
      <c r="E34" s="19">
        <v>11</v>
      </c>
      <c r="F34" s="18" t="s">
        <v>9</v>
      </c>
      <c r="G34" s="17">
        <v>40</v>
      </c>
      <c r="J34" t="s">
        <v>175</v>
      </c>
      <c r="L34" s="13">
        <f>_xlfn.NORM.DIST(M26,M7,M8,0)</f>
        <v>1.24221675849513e-46</v>
      </c>
    </row>
    <row r="35" spans="1:7">
      <c r="A35" s="17">
        <v>25</v>
      </c>
      <c r="B35" s="18" t="s">
        <v>105</v>
      </c>
      <c r="C35" s="19" t="s">
        <v>14</v>
      </c>
      <c r="D35" s="19">
        <v>75</v>
      </c>
      <c r="E35" s="19">
        <v>10</v>
      </c>
      <c r="F35" s="18" t="s">
        <v>9</v>
      </c>
      <c r="G35" s="17">
        <v>28</v>
      </c>
    </row>
    <row r="36" spans="1:18">
      <c r="A36" s="17">
        <v>26</v>
      </c>
      <c r="B36" s="18" t="s">
        <v>104</v>
      </c>
      <c r="C36" s="19" t="s">
        <v>14</v>
      </c>
      <c r="D36" s="19">
        <v>93</v>
      </c>
      <c r="E36" s="19">
        <v>13</v>
      </c>
      <c r="F36" s="18" t="s">
        <v>9</v>
      </c>
      <c r="G36" s="17">
        <v>43</v>
      </c>
      <c r="J36" s="18" t="s">
        <v>70</v>
      </c>
      <c r="K36" s="22" t="s">
        <v>14</v>
      </c>
      <c r="L36" s="19">
        <v>75</v>
      </c>
      <c r="M36" s="23">
        <v>9</v>
      </c>
      <c r="N36" s="24" t="s">
        <v>11</v>
      </c>
      <c r="O36" s="25">
        <v>45</v>
      </c>
      <c r="Q36" t="s">
        <v>163</v>
      </c>
      <c r="R36" s="13">
        <f>5/6*L38*L42*6/100</f>
        <v>3.51244046402828e-5</v>
      </c>
    </row>
    <row r="37" spans="1:18">
      <c r="A37" s="17">
        <v>27</v>
      </c>
      <c r="B37" s="18" t="s">
        <v>103</v>
      </c>
      <c r="C37" s="19" t="s">
        <v>14</v>
      </c>
      <c r="D37" s="19">
        <v>109</v>
      </c>
      <c r="E37" s="19">
        <v>18</v>
      </c>
      <c r="F37" s="18" t="s">
        <v>9</v>
      </c>
      <c r="G37" s="17">
        <v>55</v>
      </c>
      <c r="J37" t="s">
        <v>164</v>
      </c>
      <c r="Q37" t="s">
        <v>165</v>
      </c>
      <c r="R37">
        <f>5/6*L39*L43*88/100</f>
        <v>0.000511100004364759</v>
      </c>
    </row>
    <row r="38" spans="1:18">
      <c r="A38" s="17">
        <v>28</v>
      </c>
      <c r="B38" s="18" t="s">
        <v>102</v>
      </c>
      <c r="C38" s="19" t="s">
        <v>14</v>
      </c>
      <c r="D38" s="19">
        <v>90</v>
      </c>
      <c r="E38" s="19">
        <v>11</v>
      </c>
      <c r="F38" s="18" t="s">
        <v>9</v>
      </c>
      <c r="G38" s="17">
        <v>30</v>
      </c>
      <c r="J38" t="s">
        <v>166</v>
      </c>
      <c r="L38" s="13">
        <f>_xlfn.NORM.DIST(O36,K11,K12,0)</f>
        <v>0.0222889842321926</v>
      </c>
      <c r="Q38" t="s">
        <v>167</v>
      </c>
      <c r="R38">
        <f>5/6*L40*L44*6/100</f>
        <v>1.33650849473952e-60</v>
      </c>
    </row>
    <row r="39" spans="1:12">
      <c r="A39" s="17">
        <v>29</v>
      </c>
      <c r="B39" s="18" t="s">
        <v>101</v>
      </c>
      <c r="C39" s="19" t="s">
        <v>6</v>
      </c>
      <c r="D39" s="19">
        <v>85</v>
      </c>
      <c r="E39" s="19">
        <v>12</v>
      </c>
      <c r="F39" s="18" t="s">
        <v>9</v>
      </c>
      <c r="G39" s="17">
        <v>28</v>
      </c>
      <c r="J39" t="s">
        <v>168</v>
      </c>
      <c r="L39">
        <f>_xlfn.NORM.DIST(O36,L11,L12,0)</f>
        <v>0.0213437382250743</v>
      </c>
    </row>
    <row r="40" spans="1:18">
      <c r="A40" s="17">
        <v>30</v>
      </c>
      <c r="B40" s="18" t="s">
        <v>100</v>
      </c>
      <c r="C40" s="19" t="s">
        <v>14</v>
      </c>
      <c r="D40" s="19">
        <v>66</v>
      </c>
      <c r="E40" s="19">
        <v>8</v>
      </c>
      <c r="F40" s="18" t="s">
        <v>9</v>
      </c>
      <c r="G40" s="17">
        <v>12</v>
      </c>
      <c r="J40" t="s">
        <v>169</v>
      </c>
      <c r="L40">
        <f>_xlfn.NORM.DIST(O36,M11,M12,0)</f>
        <v>0.00287190479181934</v>
      </c>
      <c r="Q40" t="s">
        <v>170</v>
      </c>
      <c r="R40">
        <f>R36/SUM(R36:R38)</f>
        <v>0.0643039821385181</v>
      </c>
    </row>
    <row r="41" spans="1:18">
      <c r="A41" s="17">
        <v>31</v>
      </c>
      <c r="B41" s="18" t="s">
        <v>99</v>
      </c>
      <c r="C41" s="19" t="s">
        <v>14</v>
      </c>
      <c r="D41" s="19">
        <v>87</v>
      </c>
      <c r="E41" s="19">
        <v>9</v>
      </c>
      <c r="F41" s="18" t="s">
        <v>9</v>
      </c>
      <c r="G41" s="17">
        <v>30</v>
      </c>
      <c r="Q41" t="s">
        <v>171</v>
      </c>
      <c r="R41">
        <f>R37/SUM(R36:R38)</f>
        <v>0.935696017861482</v>
      </c>
    </row>
    <row r="42" spans="1:18">
      <c r="A42" s="17">
        <v>32</v>
      </c>
      <c r="B42" s="18" t="s">
        <v>98</v>
      </c>
      <c r="C42" s="19" t="s">
        <v>14</v>
      </c>
      <c r="D42" s="19">
        <v>80</v>
      </c>
      <c r="E42" s="19">
        <v>10</v>
      </c>
      <c r="F42" s="18" t="s">
        <v>9</v>
      </c>
      <c r="G42" s="17">
        <v>20</v>
      </c>
      <c r="J42" t="s">
        <v>172</v>
      </c>
      <c r="L42">
        <f>_xlfn.NORM.DIST(M36,K7,K8,0)</f>
        <v>0.03151727712163</v>
      </c>
      <c r="Q42" t="s">
        <v>173</v>
      </c>
      <c r="R42" s="27">
        <f>R38/SUM(R36:R38)</f>
        <v>2.44681210269237e-57</v>
      </c>
    </row>
    <row r="43" spans="1:12">
      <c r="A43" s="17">
        <v>33</v>
      </c>
      <c r="B43" s="18" t="s">
        <v>97</v>
      </c>
      <c r="C43" s="19" t="s">
        <v>14</v>
      </c>
      <c r="D43" s="19">
        <v>102</v>
      </c>
      <c r="E43" s="19">
        <v>14</v>
      </c>
      <c r="F43" s="18" t="s">
        <v>9</v>
      </c>
      <c r="G43" s="17">
        <v>53</v>
      </c>
      <c r="J43" t="s">
        <v>174</v>
      </c>
      <c r="L43">
        <f>_xlfn.NORM.DIST(M36,L7,L8,0)</f>
        <v>0.0326538183731901</v>
      </c>
    </row>
    <row r="44" spans="1:12">
      <c r="A44" s="17">
        <v>34</v>
      </c>
      <c r="B44" s="18" t="s">
        <v>96</v>
      </c>
      <c r="C44" s="19" t="s">
        <v>14</v>
      </c>
      <c r="D44" s="19">
        <v>81</v>
      </c>
      <c r="E44" s="19">
        <v>9</v>
      </c>
      <c r="F44" s="18" t="s">
        <v>9</v>
      </c>
      <c r="G44" s="17">
        <v>21</v>
      </c>
      <c r="J44" t="s">
        <v>175</v>
      </c>
      <c r="L44" s="13">
        <f>_xlfn.NORM.DIST(M36,M7,M8,0)</f>
        <v>9.30747076676488e-57</v>
      </c>
    </row>
    <row r="45" spans="1:7">
      <c r="A45" s="17">
        <v>35</v>
      </c>
      <c r="B45" s="18" t="s">
        <v>94</v>
      </c>
      <c r="C45" s="19" t="s">
        <v>6</v>
      </c>
      <c r="D45" s="19">
        <v>108</v>
      </c>
      <c r="E45" s="19">
        <v>14</v>
      </c>
      <c r="F45" s="18" t="s">
        <v>9</v>
      </c>
      <c r="G45" s="17">
        <v>51</v>
      </c>
    </row>
    <row r="46" spans="1:7">
      <c r="A46" s="17">
        <v>36</v>
      </c>
      <c r="B46" s="18" t="s">
        <v>93</v>
      </c>
      <c r="C46" s="19" t="s">
        <v>6</v>
      </c>
      <c r="D46" s="19">
        <v>100</v>
      </c>
      <c r="E46" s="19">
        <v>13</v>
      </c>
      <c r="F46" s="18" t="s">
        <v>9</v>
      </c>
      <c r="G46" s="17">
        <v>50</v>
      </c>
    </row>
    <row r="47" spans="1:7">
      <c r="A47" s="17">
        <v>37</v>
      </c>
      <c r="B47" s="18" t="s">
        <v>92</v>
      </c>
      <c r="C47" s="19" t="s">
        <v>6</v>
      </c>
      <c r="D47" s="19">
        <v>77</v>
      </c>
      <c r="E47" s="19">
        <v>10</v>
      </c>
      <c r="F47" s="18" t="s">
        <v>9</v>
      </c>
      <c r="G47" s="17">
        <v>20</v>
      </c>
    </row>
    <row r="48" spans="1:7">
      <c r="A48" s="17">
        <v>38</v>
      </c>
      <c r="B48" s="18" t="s">
        <v>91</v>
      </c>
      <c r="C48" s="19" t="s">
        <v>6</v>
      </c>
      <c r="D48" s="19">
        <v>85</v>
      </c>
      <c r="E48" s="19">
        <v>10</v>
      </c>
      <c r="F48" s="18" t="s">
        <v>9</v>
      </c>
      <c r="G48" s="17">
        <v>32</v>
      </c>
    </row>
    <row r="49" spans="1:7">
      <c r="A49" s="17">
        <v>39</v>
      </c>
      <c r="B49" s="18" t="s">
        <v>90</v>
      </c>
      <c r="C49" s="19" t="s">
        <v>6</v>
      </c>
      <c r="D49" s="19">
        <v>90</v>
      </c>
      <c r="E49" s="19">
        <v>12</v>
      </c>
      <c r="F49" s="18" t="s">
        <v>9</v>
      </c>
      <c r="G49" s="17">
        <v>40</v>
      </c>
    </row>
    <row r="50" spans="1:7">
      <c r="A50" s="17">
        <v>40</v>
      </c>
      <c r="B50" s="18" t="s">
        <v>89</v>
      </c>
      <c r="C50" s="19" t="s">
        <v>6</v>
      </c>
      <c r="D50" s="19">
        <v>94</v>
      </c>
      <c r="E50" s="19">
        <v>12</v>
      </c>
      <c r="F50" s="18" t="s">
        <v>9</v>
      </c>
      <c r="G50" s="17">
        <v>38</v>
      </c>
    </row>
    <row r="51" spans="1:7">
      <c r="A51" s="17">
        <v>41</v>
      </c>
      <c r="B51" s="18" t="s">
        <v>88</v>
      </c>
      <c r="C51" s="19" t="s">
        <v>6</v>
      </c>
      <c r="D51" s="19">
        <v>70</v>
      </c>
      <c r="E51" s="19">
        <v>8</v>
      </c>
      <c r="F51" s="18" t="s">
        <v>9</v>
      </c>
      <c r="G51" s="17">
        <v>16</v>
      </c>
    </row>
    <row r="52" spans="1:7">
      <c r="A52" s="17">
        <v>42</v>
      </c>
      <c r="B52" s="18" t="s">
        <v>87</v>
      </c>
      <c r="C52" s="19" t="s">
        <v>6</v>
      </c>
      <c r="D52" s="19">
        <v>90</v>
      </c>
      <c r="E52" s="19">
        <v>13</v>
      </c>
      <c r="F52" s="18" t="s">
        <v>9</v>
      </c>
      <c r="G52" s="17">
        <v>30</v>
      </c>
    </row>
    <row r="53" spans="1:7">
      <c r="A53" s="17">
        <v>43</v>
      </c>
      <c r="B53" s="18" t="s">
        <v>86</v>
      </c>
      <c r="C53" s="19" t="s">
        <v>6</v>
      </c>
      <c r="D53" s="19">
        <v>104</v>
      </c>
      <c r="E53" s="19">
        <v>15</v>
      </c>
      <c r="F53" s="18" t="s">
        <v>9</v>
      </c>
      <c r="G53" s="17">
        <v>62</v>
      </c>
    </row>
    <row r="54" spans="1:7">
      <c r="A54" s="17">
        <v>44</v>
      </c>
      <c r="B54" s="18" t="s">
        <v>85</v>
      </c>
      <c r="C54" s="19" t="s">
        <v>6</v>
      </c>
      <c r="D54" s="19">
        <v>90</v>
      </c>
      <c r="E54" s="19">
        <v>11</v>
      </c>
      <c r="F54" s="18" t="s">
        <v>9</v>
      </c>
      <c r="G54" s="17">
        <v>39</v>
      </c>
    </row>
    <row r="55" spans="1:7">
      <c r="A55" s="17">
        <v>46</v>
      </c>
      <c r="B55" s="18" t="s">
        <v>83</v>
      </c>
      <c r="C55" s="19" t="s">
        <v>6</v>
      </c>
      <c r="D55" s="19">
        <v>83</v>
      </c>
      <c r="E55" s="19">
        <v>10</v>
      </c>
      <c r="F55" s="18" t="s">
        <v>9</v>
      </c>
      <c r="G55" s="17">
        <v>21</v>
      </c>
    </row>
    <row r="56" spans="1:7">
      <c r="A56" s="17">
        <v>47</v>
      </c>
      <c r="B56" s="18" t="s">
        <v>82</v>
      </c>
      <c r="C56" s="19" t="s">
        <v>14</v>
      </c>
      <c r="D56" s="19">
        <v>68</v>
      </c>
      <c r="E56" s="19">
        <v>7</v>
      </c>
      <c r="F56" s="18" t="s">
        <v>9</v>
      </c>
      <c r="G56" s="17">
        <v>12</v>
      </c>
    </row>
    <row r="57" spans="1:7">
      <c r="A57" s="17">
        <v>48</v>
      </c>
      <c r="B57" s="18" t="s">
        <v>81</v>
      </c>
      <c r="C57" s="19" t="s">
        <v>14</v>
      </c>
      <c r="D57" s="19">
        <v>106</v>
      </c>
      <c r="E57" s="19">
        <v>15</v>
      </c>
      <c r="F57" s="18" t="s">
        <v>9</v>
      </c>
      <c r="G57" s="17">
        <v>57</v>
      </c>
    </row>
    <row r="58" spans="1:7">
      <c r="A58" s="17">
        <v>49</v>
      </c>
      <c r="B58" s="18" t="s">
        <v>80</v>
      </c>
      <c r="C58" s="19" t="s">
        <v>14</v>
      </c>
      <c r="D58" s="19">
        <v>93</v>
      </c>
      <c r="E58" s="19">
        <v>13</v>
      </c>
      <c r="F58" s="18" t="s">
        <v>9</v>
      </c>
      <c r="G58" s="17">
        <v>39</v>
      </c>
    </row>
    <row r="59" spans="1:7">
      <c r="A59" s="17">
        <v>50</v>
      </c>
      <c r="B59" s="18" t="s">
        <v>79</v>
      </c>
      <c r="C59" s="19" t="s">
        <v>14</v>
      </c>
      <c r="D59" s="19">
        <v>68</v>
      </c>
      <c r="E59" s="19">
        <v>8</v>
      </c>
      <c r="F59" s="18" t="s">
        <v>9</v>
      </c>
      <c r="G59" s="17">
        <v>13</v>
      </c>
    </row>
    <row r="60" spans="1:7">
      <c r="A60" s="17">
        <v>51</v>
      </c>
      <c r="B60" s="18" t="s">
        <v>78</v>
      </c>
      <c r="C60" s="19" t="s">
        <v>14</v>
      </c>
      <c r="D60" s="19">
        <v>86</v>
      </c>
      <c r="E60" s="19">
        <v>10</v>
      </c>
      <c r="F60" s="18" t="s">
        <v>9</v>
      </c>
      <c r="G60" s="17">
        <v>32</v>
      </c>
    </row>
    <row r="61" spans="1:7">
      <c r="A61" s="17">
        <v>52</v>
      </c>
      <c r="B61" s="18" t="s">
        <v>77</v>
      </c>
      <c r="C61" s="19" t="s">
        <v>6</v>
      </c>
      <c r="D61" s="19">
        <v>96</v>
      </c>
      <c r="E61" s="19">
        <v>14</v>
      </c>
      <c r="F61" s="18" t="s">
        <v>9</v>
      </c>
      <c r="G61" s="17">
        <v>62</v>
      </c>
    </row>
    <row r="62" spans="1:7">
      <c r="A62" s="17">
        <v>53</v>
      </c>
      <c r="B62" s="18" t="s">
        <v>76</v>
      </c>
      <c r="C62" s="19" t="s">
        <v>14</v>
      </c>
      <c r="D62" s="19">
        <v>63</v>
      </c>
      <c r="E62" s="19">
        <v>7</v>
      </c>
      <c r="F62" s="18" t="s">
        <v>9</v>
      </c>
      <c r="G62" s="17">
        <v>12</v>
      </c>
    </row>
    <row r="63" spans="1:7">
      <c r="A63" s="17">
        <v>54</v>
      </c>
      <c r="B63" s="18" t="s">
        <v>75</v>
      </c>
      <c r="C63" s="19" t="s">
        <v>6</v>
      </c>
      <c r="D63" s="19">
        <v>77</v>
      </c>
      <c r="E63" s="19">
        <v>9</v>
      </c>
      <c r="F63" s="18" t="s">
        <v>9</v>
      </c>
      <c r="G63" s="17">
        <v>28</v>
      </c>
    </row>
    <row r="64" spans="1:7">
      <c r="A64" s="17">
        <v>55</v>
      </c>
      <c r="B64" s="18" t="s">
        <v>74</v>
      </c>
      <c r="C64" s="19" t="s">
        <v>6</v>
      </c>
      <c r="D64" s="19">
        <v>88</v>
      </c>
      <c r="E64" s="19">
        <v>12</v>
      </c>
      <c r="F64" s="18" t="s">
        <v>9</v>
      </c>
      <c r="G64" s="17">
        <v>27</v>
      </c>
    </row>
    <row r="65" spans="1:7">
      <c r="A65" s="17">
        <v>56</v>
      </c>
      <c r="B65" s="18" t="s">
        <v>73</v>
      </c>
      <c r="C65" s="19" t="s">
        <v>6</v>
      </c>
      <c r="D65" s="19">
        <v>100</v>
      </c>
      <c r="E65" s="19">
        <v>14</v>
      </c>
      <c r="F65" s="18" t="s">
        <v>9</v>
      </c>
      <c r="G65" s="17">
        <v>52</v>
      </c>
    </row>
    <row r="66" spans="1:7">
      <c r="A66" s="17">
        <v>57</v>
      </c>
      <c r="B66" s="18" t="s">
        <v>72</v>
      </c>
      <c r="C66" s="19" t="s">
        <v>6</v>
      </c>
      <c r="D66" s="19">
        <v>108</v>
      </c>
      <c r="E66" s="19">
        <v>15</v>
      </c>
      <c r="F66" s="18" t="s">
        <v>9</v>
      </c>
      <c r="G66" s="17">
        <v>57</v>
      </c>
    </row>
    <row r="67" spans="1:7">
      <c r="A67" s="17">
        <v>59</v>
      </c>
      <c r="B67" s="18" t="s">
        <v>69</v>
      </c>
      <c r="C67" s="19" t="s">
        <v>6</v>
      </c>
      <c r="D67" s="19">
        <v>88</v>
      </c>
      <c r="E67" s="19">
        <v>13</v>
      </c>
      <c r="F67" s="18" t="s">
        <v>9</v>
      </c>
      <c r="G67" s="17">
        <v>27</v>
      </c>
    </row>
    <row r="68" spans="1:7">
      <c r="A68" s="17">
        <v>60</v>
      </c>
      <c r="B68" s="18" t="s">
        <v>68</v>
      </c>
      <c r="C68" s="19" t="s">
        <v>6</v>
      </c>
      <c r="D68" s="19">
        <v>68</v>
      </c>
      <c r="E68" s="19">
        <v>8</v>
      </c>
      <c r="F68" s="18" t="s">
        <v>9</v>
      </c>
      <c r="G68" s="17">
        <v>13</v>
      </c>
    </row>
    <row r="69" spans="1:7">
      <c r="A69" s="17">
        <v>61</v>
      </c>
      <c r="B69" s="18" t="s">
        <v>67</v>
      </c>
      <c r="C69" s="19" t="s">
        <v>6</v>
      </c>
      <c r="D69" s="19">
        <v>68</v>
      </c>
      <c r="E69" s="19">
        <v>8</v>
      </c>
      <c r="F69" s="18" t="s">
        <v>9</v>
      </c>
      <c r="G69" s="17">
        <v>13</v>
      </c>
    </row>
    <row r="70" spans="1:7">
      <c r="A70" s="17">
        <v>62</v>
      </c>
      <c r="B70" s="18" t="s">
        <v>66</v>
      </c>
      <c r="C70" s="19" t="s">
        <v>6</v>
      </c>
      <c r="D70" s="19">
        <v>95</v>
      </c>
      <c r="E70" s="19">
        <v>16</v>
      </c>
      <c r="F70" s="18" t="s">
        <v>9</v>
      </c>
      <c r="G70" s="17">
        <v>41</v>
      </c>
    </row>
    <row r="71" spans="1:7">
      <c r="A71" s="17">
        <v>63</v>
      </c>
      <c r="B71" s="18" t="s">
        <v>65</v>
      </c>
      <c r="C71" s="19" t="s">
        <v>6</v>
      </c>
      <c r="D71" s="19">
        <v>102</v>
      </c>
      <c r="E71" s="19">
        <v>14</v>
      </c>
      <c r="F71" s="18" t="s">
        <v>9</v>
      </c>
      <c r="G71" s="17">
        <v>37</v>
      </c>
    </row>
    <row r="72" spans="1:7">
      <c r="A72" s="17">
        <v>64</v>
      </c>
      <c r="B72" s="18" t="s">
        <v>64</v>
      </c>
      <c r="C72" s="19" t="s">
        <v>14</v>
      </c>
      <c r="D72" s="19">
        <v>98</v>
      </c>
      <c r="E72" s="19">
        <v>14</v>
      </c>
      <c r="F72" s="18" t="s">
        <v>9</v>
      </c>
      <c r="G72" s="17">
        <v>63</v>
      </c>
    </row>
    <row r="73" spans="1:7">
      <c r="A73" s="17">
        <v>65</v>
      </c>
      <c r="B73" s="18" t="s">
        <v>63</v>
      </c>
      <c r="C73" s="19" t="s">
        <v>14</v>
      </c>
      <c r="D73" s="19">
        <v>91</v>
      </c>
      <c r="E73" s="19">
        <v>13</v>
      </c>
      <c r="F73" s="18" t="s">
        <v>9</v>
      </c>
      <c r="G73" s="17">
        <v>32</v>
      </c>
    </row>
    <row r="74" spans="1:7">
      <c r="A74" s="17">
        <v>66</v>
      </c>
      <c r="B74" s="18" t="s">
        <v>62</v>
      </c>
      <c r="C74" s="19" t="s">
        <v>6</v>
      </c>
      <c r="D74" s="19">
        <v>84</v>
      </c>
      <c r="E74" s="19">
        <v>9</v>
      </c>
      <c r="F74" s="18" t="s">
        <v>9</v>
      </c>
      <c r="G74" s="17">
        <v>20</v>
      </c>
    </row>
    <row r="75" spans="1:7">
      <c r="A75" s="17">
        <v>67</v>
      </c>
      <c r="B75" s="18" t="s">
        <v>61</v>
      </c>
      <c r="C75" s="19" t="s">
        <v>6</v>
      </c>
      <c r="D75" s="19">
        <v>107</v>
      </c>
      <c r="E75" s="19">
        <v>20</v>
      </c>
      <c r="F75" s="18" t="s">
        <v>9</v>
      </c>
      <c r="G75" s="17">
        <v>52</v>
      </c>
    </row>
    <row r="76" spans="1:7">
      <c r="A76" s="17">
        <v>68</v>
      </c>
      <c r="B76" s="18" t="s">
        <v>60</v>
      </c>
      <c r="C76" s="19" t="s">
        <v>14</v>
      </c>
      <c r="D76" s="19">
        <v>89</v>
      </c>
      <c r="E76" s="19">
        <v>12</v>
      </c>
      <c r="F76" s="18" t="s">
        <v>9</v>
      </c>
      <c r="G76" s="17">
        <v>36</v>
      </c>
    </row>
    <row r="77" spans="1:7">
      <c r="A77" s="17">
        <v>69</v>
      </c>
      <c r="B77" s="18" t="s">
        <v>59</v>
      </c>
      <c r="C77" s="19" t="s">
        <v>14</v>
      </c>
      <c r="D77" s="19">
        <v>103</v>
      </c>
      <c r="E77" s="19">
        <v>15</v>
      </c>
      <c r="F77" s="18" t="s">
        <v>9</v>
      </c>
      <c r="G77" s="17">
        <v>62</v>
      </c>
    </row>
    <row r="78" spans="1:7">
      <c r="A78" s="17">
        <v>71</v>
      </c>
      <c r="B78" s="18" t="s">
        <v>57</v>
      </c>
      <c r="C78" s="19" t="s">
        <v>14</v>
      </c>
      <c r="D78" s="19">
        <v>95</v>
      </c>
      <c r="E78" s="19">
        <v>12</v>
      </c>
      <c r="F78" s="18" t="s">
        <v>9</v>
      </c>
      <c r="G78" s="17">
        <v>29</v>
      </c>
    </row>
    <row r="79" spans="1:7">
      <c r="A79" s="17">
        <v>72</v>
      </c>
      <c r="B79" s="18" t="s">
        <v>56</v>
      </c>
      <c r="C79" s="19" t="s">
        <v>14</v>
      </c>
      <c r="D79" s="19">
        <v>92</v>
      </c>
      <c r="E79" s="19">
        <v>13</v>
      </c>
      <c r="F79" s="18" t="s">
        <v>9</v>
      </c>
      <c r="G79" s="17">
        <v>40</v>
      </c>
    </row>
    <row r="80" spans="1:7">
      <c r="A80" s="17">
        <v>73</v>
      </c>
      <c r="B80" s="18" t="s">
        <v>55</v>
      </c>
      <c r="C80" s="19" t="s">
        <v>14</v>
      </c>
      <c r="D80" s="19">
        <v>97</v>
      </c>
      <c r="E80" s="19">
        <v>16</v>
      </c>
      <c r="F80" s="18" t="s">
        <v>9</v>
      </c>
      <c r="G80" s="17">
        <v>52</v>
      </c>
    </row>
    <row r="81" spans="1:7">
      <c r="A81" s="17">
        <v>74</v>
      </c>
      <c r="B81" s="18" t="s">
        <v>54</v>
      </c>
      <c r="C81" s="19" t="s">
        <v>6</v>
      </c>
      <c r="D81" s="19">
        <v>89</v>
      </c>
      <c r="E81" s="19">
        <v>12</v>
      </c>
      <c r="F81" s="18" t="s">
        <v>9</v>
      </c>
      <c r="G81" s="17">
        <v>32</v>
      </c>
    </row>
    <row r="82" spans="1:7">
      <c r="A82" s="17">
        <v>75</v>
      </c>
      <c r="B82" s="18" t="s">
        <v>53</v>
      </c>
      <c r="C82" s="19" t="s">
        <v>14</v>
      </c>
      <c r="D82" s="19">
        <v>89</v>
      </c>
      <c r="E82" s="19">
        <v>11</v>
      </c>
      <c r="F82" s="18" t="s">
        <v>9</v>
      </c>
      <c r="G82" s="17">
        <v>37</v>
      </c>
    </row>
    <row r="83" spans="1:7">
      <c r="A83" s="17">
        <v>76</v>
      </c>
      <c r="B83" s="18" t="s">
        <v>52</v>
      </c>
      <c r="C83" s="19" t="s">
        <v>6</v>
      </c>
      <c r="D83" s="19">
        <v>75</v>
      </c>
      <c r="E83" s="19">
        <v>8</v>
      </c>
      <c r="F83" s="18" t="s">
        <v>9</v>
      </c>
      <c r="G83" s="17">
        <v>17</v>
      </c>
    </row>
    <row r="84" spans="1:7">
      <c r="A84" s="17">
        <v>77</v>
      </c>
      <c r="B84" s="18" t="s">
        <v>49</v>
      </c>
      <c r="C84" s="19" t="s">
        <v>6</v>
      </c>
      <c r="D84" s="19">
        <v>75</v>
      </c>
      <c r="E84" s="19">
        <v>8</v>
      </c>
      <c r="F84" s="18" t="s">
        <v>9</v>
      </c>
      <c r="G84" s="17">
        <v>17</v>
      </c>
    </row>
    <row r="85" spans="1:7">
      <c r="A85" s="17">
        <v>78</v>
      </c>
      <c r="B85" s="18" t="s">
        <v>48</v>
      </c>
      <c r="C85" s="19" t="s">
        <v>14</v>
      </c>
      <c r="D85" s="19">
        <v>90</v>
      </c>
      <c r="E85" s="19">
        <v>11</v>
      </c>
      <c r="F85" s="18" t="s">
        <v>9</v>
      </c>
      <c r="G85" s="17">
        <v>42</v>
      </c>
    </row>
    <row r="86" spans="1:7">
      <c r="A86" s="17">
        <v>79</v>
      </c>
      <c r="B86" s="18" t="s">
        <v>47</v>
      </c>
      <c r="C86" s="19" t="s">
        <v>14</v>
      </c>
      <c r="D86" s="19">
        <v>63</v>
      </c>
      <c r="E86" s="19">
        <v>8</v>
      </c>
      <c r="F86" s="18" t="s">
        <v>9</v>
      </c>
      <c r="G86" s="17">
        <v>13</v>
      </c>
    </row>
    <row r="87" spans="1:7">
      <c r="A87" s="17">
        <v>80</v>
      </c>
      <c r="B87" s="18" t="s">
        <v>46</v>
      </c>
      <c r="C87" s="19" t="s">
        <v>6</v>
      </c>
      <c r="D87" s="19">
        <v>106</v>
      </c>
      <c r="E87" s="19">
        <v>16</v>
      </c>
      <c r="F87" s="18" t="s">
        <v>9</v>
      </c>
      <c r="G87" s="17">
        <v>56</v>
      </c>
    </row>
    <row r="88" spans="1:7">
      <c r="A88" s="17">
        <v>81</v>
      </c>
      <c r="B88" s="18" t="s">
        <v>45</v>
      </c>
      <c r="C88" s="19" t="s">
        <v>14</v>
      </c>
      <c r="D88" s="19">
        <v>90</v>
      </c>
      <c r="E88" s="19">
        <v>11</v>
      </c>
      <c r="F88" s="18" t="s">
        <v>9</v>
      </c>
      <c r="G88" s="17">
        <v>26</v>
      </c>
    </row>
    <row r="89" spans="1:7">
      <c r="A89" s="17">
        <v>82</v>
      </c>
      <c r="B89" s="18" t="s">
        <v>43</v>
      </c>
      <c r="C89" s="19" t="s">
        <v>14</v>
      </c>
      <c r="D89" s="19">
        <v>97</v>
      </c>
      <c r="E89" s="19">
        <v>14</v>
      </c>
      <c r="F89" s="18" t="s">
        <v>9</v>
      </c>
      <c r="G89" s="17">
        <v>55</v>
      </c>
    </row>
    <row r="90" spans="1:7">
      <c r="A90" s="17">
        <v>83</v>
      </c>
      <c r="B90" s="18" t="s">
        <v>42</v>
      </c>
      <c r="C90" s="19" t="s">
        <v>6</v>
      </c>
      <c r="D90" s="19">
        <v>87</v>
      </c>
      <c r="E90" s="19">
        <v>10</v>
      </c>
      <c r="F90" s="18" t="s">
        <v>9</v>
      </c>
      <c r="G90" s="17">
        <v>24</v>
      </c>
    </row>
    <row r="91" spans="1:7">
      <c r="A91" s="17">
        <v>84</v>
      </c>
      <c r="B91" s="18" t="s">
        <v>41</v>
      </c>
      <c r="C91" s="19" t="s">
        <v>6</v>
      </c>
      <c r="D91" s="19">
        <v>105</v>
      </c>
      <c r="E91" s="19">
        <v>13</v>
      </c>
      <c r="F91" s="18" t="s">
        <v>9</v>
      </c>
      <c r="G91" s="17">
        <v>37</v>
      </c>
    </row>
    <row r="92" spans="1:7">
      <c r="A92" s="17">
        <v>85</v>
      </c>
      <c r="B92" s="18" t="s">
        <v>40</v>
      </c>
      <c r="C92" s="19" t="s">
        <v>6</v>
      </c>
      <c r="D92" s="19">
        <v>83</v>
      </c>
      <c r="E92" s="19">
        <v>11</v>
      </c>
      <c r="F92" s="18" t="s">
        <v>9</v>
      </c>
      <c r="G92" s="17">
        <v>19</v>
      </c>
    </row>
    <row r="93" spans="1:7">
      <c r="A93" s="17">
        <v>86</v>
      </c>
      <c r="B93" s="18" t="s">
        <v>39</v>
      </c>
      <c r="C93" s="19" t="s">
        <v>6</v>
      </c>
      <c r="D93" s="19">
        <v>83</v>
      </c>
      <c r="E93" s="19">
        <v>15</v>
      </c>
      <c r="F93" s="18" t="s">
        <v>9</v>
      </c>
      <c r="G93" s="17">
        <v>18</v>
      </c>
    </row>
    <row r="94" spans="1:7">
      <c r="A94" s="17">
        <v>87</v>
      </c>
      <c r="B94" s="18" t="s">
        <v>38</v>
      </c>
      <c r="C94" s="19" t="s">
        <v>6</v>
      </c>
      <c r="D94" s="19">
        <v>105</v>
      </c>
      <c r="E94" s="19">
        <v>15</v>
      </c>
      <c r="F94" s="18" t="s">
        <v>9</v>
      </c>
      <c r="G94" s="17">
        <v>56</v>
      </c>
    </row>
    <row r="95" spans="1:7">
      <c r="A95" s="17">
        <v>89</v>
      </c>
      <c r="B95" s="18" t="s">
        <v>36</v>
      </c>
      <c r="C95" s="19" t="s">
        <v>14</v>
      </c>
      <c r="D95" s="19">
        <v>97</v>
      </c>
      <c r="E95" s="19">
        <v>13</v>
      </c>
      <c r="F95" s="18" t="s">
        <v>9</v>
      </c>
      <c r="G95" s="17">
        <v>41</v>
      </c>
    </row>
    <row r="96" spans="1:7">
      <c r="A96" s="17">
        <v>90</v>
      </c>
      <c r="B96" s="18" t="s">
        <v>35</v>
      </c>
      <c r="C96" s="19" t="s">
        <v>6</v>
      </c>
      <c r="D96" s="19">
        <v>95</v>
      </c>
      <c r="E96" s="19">
        <v>12</v>
      </c>
      <c r="F96" s="18" t="s">
        <v>9</v>
      </c>
      <c r="G96" s="17">
        <v>51</v>
      </c>
    </row>
    <row r="97" spans="1:7">
      <c r="A97" s="17">
        <v>91</v>
      </c>
      <c r="B97" s="18" t="s">
        <v>34</v>
      </c>
      <c r="C97" s="19" t="s">
        <v>6</v>
      </c>
      <c r="D97" s="19">
        <v>83</v>
      </c>
      <c r="E97" s="19">
        <v>15</v>
      </c>
      <c r="F97" s="18" t="s">
        <v>9</v>
      </c>
      <c r="G97" s="17">
        <v>42</v>
      </c>
    </row>
    <row r="98" spans="1:7">
      <c r="A98" s="17">
        <v>92</v>
      </c>
      <c r="B98" s="18" t="s">
        <v>33</v>
      </c>
      <c r="C98" s="19" t="s">
        <v>6</v>
      </c>
      <c r="D98" s="19">
        <v>100</v>
      </c>
      <c r="E98" s="19">
        <v>16</v>
      </c>
      <c r="F98" s="18" t="s">
        <v>9</v>
      </c>
      <c r="G98" s="17">
        <v>45</v>
      </c>
    </row>
    <row r="99" spans="1:7">
      <c r="A99" s="17">
        <v>93</v>
      </c>
      <c r="B99" s="18" t="s">
        <v>32</v>
      </c>
      <c r="C99" s="19" t="s">
        <v>14</v>
      </c>
      <c r="D99" s="19">
        <v>87</v>
      </c>
      <c r="E99" s="19">
        <v>10</v>
      </c>
      <c r="F99" s="18" t="s">
        <v>9</v>
      </c>
      <c r="G99" s="17">
        <v>28</v>
      </c>
    </row>
    <row r="100" spans="1:7">
      <c r="A100" s="17">
        <v>94</v>
      </c>
      <c r="B100" s="18" t="s">
        <v>31</v>
      </c>
      <c r="C100" s="19" t="s">
        <v>6</v>
      </c>
      <c r="D100" s="19">
        <v>98</v>
      </c>
      <c r="E100" s="19">
        <v>15</v>
      </c>
      <c r="F100" s="18" t="s">
        <v>9</v>
      </c>
      <c r="G100" s="17">
        <v>44</v>
      </c>
    </row>
    <row r="101" spans="1:7">
      <c r="A101" s="17">
        <v>95</v>
      </c>
      <c r="B101" s="18" t="s">
        <v>30</v>
      </c>
      <c r="C101" s="19" t="s">
        <v>14</v>
      </c>
      <c r="D101" s="19">
        <v>92</v>
      </c>
      <c r="E101" s="19">
        <v>12</v>
      </c>
      <c r="F101" s="18" t="s">
        <v>9</v>
      </c>
      <c r="G101" s="17">
        <v>38</v>
      </c>
    </row>
    <row r="102" spans="1:1">
      <c r="A102">
        <f>COUNT(A2:A101)</f>
        <v>100</v>
      </c>
    </row>
    <row r="104" spans="7:7">
      <c r="G104">
        <f>100/124</f>
        <v>0.806451612903226</v>
      </c>
    </row>
  </sheetData>
  <autoFilter ref="A1:G102">
    <sortState ref="A1:G102">
      <sortCondition ref="F1:F125"/>
    </sortState>
    <extLst/>
  </autoFilter>
  <mergeCells count="2">
    <mergeCell ref="Q2:T2"/>
    <mergeCell ref="Q10:T1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"/>
  <sheetViews>
    <sheetView workbookViewId="0">
      <selection activeCell="A5" sqref="A5:A8"/>
    </sheetView>
  </sheetViews>
  <sheetFormatPr defaultColWidth="9.14166666666667" defaultRowHeight="14.25"/>
  <cols>
    <col min="1" max="1" width="13" customWidth="1"/>
    <col min="2" max="2" width="12.425" customWidth="1"/>
    <col min="3" max="3" width="12.8583333333333" customWidth="1"/>
    <col min="4" max="4" width="14.1416666666667" customWidth="1"/>
    <col min="9" max="9" width="12.8583333333333"/>
  </cols>
  <sheetData>
    <row r="1" spans="2:5">
      <c r="B1" t="s">
        <v>176</v>
      </c>
      <c r="C1" t="s">
        <v>177</v>
      </c>
      <c r="D1">
        <v>14</v>
      </c>
      <c r="E1">
        <v>17</v>
      </c>
    </row>
    <row r="2" spans="1:5">
      <c r="A2" t="s">
        <v>143</v>
      </c>
      <c r="B2" t="s">
        <v>178</v>
      </c>
      <c r="C2" t="s">
        <v>177</v>
      </c>
      <c r="D2">
        <v>19</v>
      </c>
      <c r="E2">
        <v>26</v>
      </c>
    </row>
    <row r="3" spans="1:5">
      <c r="A3" t="s">
        <v>143</v>
      </c>
      <c r="B3" t="s">
        <v>179</v>
      </c>
      <c r="C3" t="s">
        <v>177</v>
      </c>
      <c r="D3">
        <v>12</v>
      </c>
      <c r="E3">
        <v>18</v>
      </c>
    </row>
    <row r="4" spans="1:5">
      <c r="A4" t="s">
        <v>143</v>
      </c>
      <c r="B4" t="s">
        <v>180</v>
      </c>
      <c r="C4" t="s">
        <v>181</v>
      </c>
      <c r="D4">
        <v>16</v>
      </c>
      <c r="E4">
        <v>54</v>
      </c>
    </row>
    <row r="5" spans="1:5">
      <c r="A5" t="s">
        <v>141</v>
      </c>
      <c r="B5" t="s">
        <v>182</v>
      </c>
      <c r="C5" t="s">
        <v>181</v>
      </c>
      <c r="D5">
        <v>11</v>
      </c>
      <c r="E5">
        <v>50</v>
      </c>
    </row>
    <row r="6" spans="1:5">
      <c r="A6" t="s">
        <v>141</v>
      </c>
      <c r="B6" t="s">
        <v>183</v>
      </c>
      <c r="C6" t="s">
        <v>177</v>
      </c>
      <c r="D6">
        <v>10</v>
      </c>
      <c r="E6">
        <v>41</v>
      </c>
    </row>
    <row r="7" spans="1:5">
      <c r="A7" t="s">
        <v>141</v>
      </c>
      <c r="B7" t="s">
        <v>184</v>
      </c>
      <c r="C7" t="s">
        <v>177</v>
      </c>
      <c r="D7">
        <v>7</v>
      </c>
      <c r="E7">
        <v>19</v>
      </c>
    </row>
    <row r="8" spans="1:5">
      <c r="A8" t="s">
        <v>141</v>
      </c>
      <c r="B8" t="s">
        <v>185</v>
      </c>
      <c r="C8" t="s">
        <v>177</v>
      </c>
      <c r="D8">
        <v>11</v>
      </c>
      <c r="E8">
        <v>49</v>
      </c>
    </row>
    <row r="9" spans="1:5">
      <c r="A9" t="s">
        <v>142</v>
      </c>
      <c r="B9" t="s">
        <v>186</v>
      </c>
      <c r="C9" t="s">
        <v>177</v>
      </c>
      <c r="D9">
        <v>8</v>
      </c>
      <c r="E9">
        <v>20</v>
      </c>
    </row>
    <row r="10" spans="1:5">
      <c r="A10" t="s">
        <v>142</v>
      </c>
      <c r="B10" t="s">
        <v>187</v>
      </c>
      <c r="C10" t="s">
        <v>177</v>
      </c>
      <c r="D10">
        <v>14</v>
      </c>
      <c r="E10">
        <v>44</v>
      </c>
    </row>
    <row r="11" spans="1:10">
      <c r="A11" t="s">
        <v>142</v>
      </c>
      <c r="B11" t="s">
        <v>188</v>
      </c>
      <c r="C11" t="s">
        <v>181</v>
      </c>
      <c r="D11">
        <v>12</v>
      </c>
      <c r="E11">
        <v>37</v>
      </c>
      <c r="I11" s="15"/>
      <c r="J11" s="14"/>
    </row>
    <row r="12" spans="1:5">
      <c r="A12" t="s">
        <v>142</v>
      </c>
      <c r="B12" t="s">
        <v>189</v>
      </c>
      <c r="C12" t="s">
        <v>181</v>
      </c>
      <c r="D12">
        <v>9</v>
      </c>
      <c r="E12">
        <v>17</v>
      </c>
    </row>
    <row r="13" spans="1:5">
      <c r="A13" t="s">
        <v>142</v>
      </c>
      <c r="B13" t="s">
        <v>190</v>
      </c>
      <c r="C13" t="s">
        <v>177</v>
      </c>
      <c r="D13">
        <v>16</v>
      </c>
      <c r="E13">
        <v>51</v>
      </c>
    </row>
    <row r="14" spans="1:5">
      <c r="A14" t="s">
        <v>142</v>
      </c>
      <c r="B14" t="s">
        <v>191</v>
      </c>
      <c r="C14" t="s">
        <v>177</v>
      </c>
      <c r="D14">
        <v>13</v>
      </c>
      <c r="E14">
        <v>62</v>
      </c>
    </row>
    <row r="15" spans="1:5">
      <c r="A15" t="s">
        <v>142</v>
      </c>
      <c r="B15" t="s">
        <v>192</v>
      </c>
      <c r="C15" t="s">
        <v>177</v>
      </c>
      <c r="D15">
        <v>11</v>
      </c>
      <c r="E15">
        <v>21</v>
      </c>
    </row>
    <row r="16" spans="1:5">
      <c r="A16" t="s">
        <v>142</v>
      </c>
      <c r="B16" t="s">
        <v>193</v>
      </c>
      <c r="C16" t="s">
        <v>177</v>
      </c>
      <c r="D16">
        <v>10</v>
      </c>
      <c r="E16">
        <v>32</v>
      </c>
    </row>
    <row r="17" spans="1:5">
      <c r="A17" t="s">
        <v>142</v>
      </c>
      <c r="B17" s="14" t="s">
        <v>194</v>
      </c>
      <c r="C17" s="14" t="s">
        <v>181</v>
      </c>
      <c r="D17" s="14">
        <v>12</v>
      </c>
      <c r="E17">
        <v>38</v>
      </c>
    </row>
    <row r="18" spans="1:5">
      <c r="A18" t="s">
        <v>142</v>
      </c>
      <c r="B18" t="s">
        <v>195</v>
      </c>
      <c r="C18" t="s">
        <v>177</v>
      </c>
      <c r="D18">
        <v>14</v>
      </c>
      <c r="E18">
        <v>54</v>
      </c>
    </row>
    <row r="19" spans="1:5">
      <c r="A19" t="s">
        <v>142</v>
      </c>
      <c r="B19" t="s">
        <v>196</v>
      </c>
      <c r="C19" t="s">
        <v>181</v>
      </c>
      <c r="D19">
        <v>13</v>
      </c>
      <c r="E19">
        <v>36</v>
      </c>
    </row>
    <row r="20" spans="1:5">
      <c r="A20" t="s">
        <v>142</v>
      </c>
      <c r="B20" t="s">
        <v>197</v>
      </c>
      <c r="C20" t="s">
        <v>181</v>
      </c>
      <c r="D20">
        <v>9</v>
      </c>
      <c r="E20">
        <v>25</v>
      </c>
    </row>
    <row r="21" spans="1:5">
      <c r="A21" t="s">
        <v>142</v>
      </c>
      <c r="B21" s="14" t="s">
        <v>198</v>
      </c>
      <c r="C21" s="14" t="s">
        <v>181</v>
      </c>
      <c r="D21" s="14">
        <v>12</v>
      </c>
      <c r="E21">
        <v>30</v>
      </c>
    </row>
    <row r="22" spans="1:5">
      <c r="A22" t="s">
        <v>142</v>
      </c>
      <c r="B22" t="s">
        <v>199</v>
      </c>
      <c r="C22" t="s">
        <v>181</v>
      </c>
      <c r="D22">
        <v>15</v>
      </c>
      <c r="E22">
        <v>63</v>
      </c>
    </row>
    <row r="23" spans="1:5">
      <c r="A23" t="s">
        <v>142</v>
      </c>
      <c r="B23" t="s">
        <v>200</v>
      </c>
      <c r="C23" t="s">
        <v>181</v>
      </c>
      <c r="D23">
        <v>11</v>
      </c>
      <c r="E23">
        <v>40</v>
      </c>
    </row>
    <row r="24" spans="1:5">
      <c r="A24" t="s">
        <v>142</v>
      </c>
      <c r="B24" t="s">
        <v>201</v>
      </c>
      <c r="C24" t="s">
        <v>177</v>
      </c>
      <c r="D24">
        <v>10</v>
      </c>
      <c r="E24">
        <v>28</v>
      </c>
    </row>
    <row r="25" spans="1:5">
      <c r="A25" t="s">
        <v>142</v>
      </c>
      <c r="B25" s="14" t="s">
        <v>202</v>
      </c>
      <c r="C25" s="14" t="s">
        <v>177</v>
      </c>
      <c r="D25" s="14">
        <v>18</v>
      </c>
      <c r="E25">
        <v>55</v>
      </c>
    </row>
    <row r="26" spans="1:5">
      <c r="A26" t="s">
        <v>142</v>
      </c>
      <c r="B26" t="s">
        <v>203</v>
      </c>
      <c r="C26" t="s">
        <v>181</v>
      </c>
      <c r="D26">
        <v>12</v>
      </c>
      <c r="E26">
        <v>28</v>
      </c>
    </row>
    <row r="27" spans="1:5">
      <c r="A27" t="s">
        <v>142</v>
      </c>
      <c r="B27" t="s">
        <v>204</v>
      </c>
      <c r="C27" t="s">
        <v>177</v>
      </c>
      <c r="D27">
        <v>9</v>
      </c>
      <c r="E27">
        <v>30</v>
      </c>
    </row>
    <row r="35" spans="1:2">
      <c r="A35" t="s">
        <v>205</v>
      </c>
      <c r="B35">
        <f>_xlfn.NORM.DIST(16,12,1.632993161,0)</f>
        <v>0.012163043300552</v>
      </c>
    </row>
    <row r="36" spans="1:2">
      <c r="A36" t="s">
        <v>206</v>
      </c>
      <c r="B36" t="e">
        <f>_xlfn.NORM.DIST(16,C25,C26,0)</f>
        <v>#VALUE!</v>
      </c>
    </row>
    <row r="37" spans="1:2">
      <c r="A37" t="s">
        <v>207</v>
      </c>
      <c r="B37">
        <f>_xlfn.NORM.DIST(16,D25,D26,0)</f>
        <v>0.032786643008495</v>
      </c>
    </row>
    <row r="39" spans="1:2">
      <c r="A39" t="s">
        <v>208</v>
      </c>
      <c r="B39" t="e">
        <f>_xlfn.NORM.DIST(16,B21,B22,0)</f>
        <v>#VALUE!</v>
      </c>
    </row>
    <row r="40" spans="1:2">
      <c r="A40" t="s">
        <v>209</v>
      </c>
      <c r="B40" t="e">
        <f>_xlfn.NORM.DIST(16,C21,C22,0)</f>
        <v>#VALUE!</v>
      </c>
    </row>
    <row r="41" spans="1:2">
      <c r="A41" t="s">
        <v>175</v>
      </c>
      <c r="B41">
        <f>_xlfn.NORM.DIST(16,D21,D22,0)</f>
        <v>0.0256671249730676</v>
      </c>
    </row>
    <row r="43" spans="1:2">
      <c r="A43" t="s">
        <v>210</v>
      </c>
      <c r="B43" t="e">
        <f>_xlfn.NORM.DIST(85,B17,B18,0)</f>
        <v>#VALUE!</v>
      </c>
    </row>
    <row r="44" spans="1:2">
      <c r="A44" t="s">
        <v>211</v>
      </c>
      <c r="B44" t="e">
        <f>_xlfn.NORM.DIST(85,C17,C18,0)</f>
        <v>#VALUE!</v>
      </c>
    </row>
    <row r="45" spans="1:2">
      <c r="A45" t="s">
        <v>212</v>
      </c>
      <c r="B45">
        <f>_xlfn.NORM.DIST(85,D17,D18,0)</f>
        <v>3.55479403913226e-8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89"/>
  <sheetViews>
    <sheetView tabSelected="1" topLeftCell="R1" workbookViewId="0">
      <selection activeCell="X24" sqref="X24"/>
    </sheetView>
  </sheetViews>
  <sheetFormatPr defaultColWidth="9.14166666666667" defaultRowHeight="14.25"/>
  <cols>
    <col min="5" max="5" width="12.625" customWidth="1"/>
    <col min="6" max="6" width="10.375" customWidth="1"/>
    <col min="7" max="17" width="12.625"/>
    <col min="18" max="18" width="18.625" customWidth="1"/>
    <col min="19" max="19" width="18.875" customWidth="1"/>
    <col min="20" max="21" width="5.125" customWidth="1"/>
    <col min="22" max="22" width="12.425" customWidth="1"/>
    <col min="23" max="25" width="12.8583333333333"/>
    <col min="27" max="27" width="22.8583333333333" customWidth="1"/>
    <col min="28" max="28" width="3.85833333333333" customWidth="1"/>
    <col min="29" max="29" width="12.8583333333333"/>
    <col min="31" max="31" width="11" customWidth="1"/>
    <col min="32" max="32" width="1.71666666666667" customWidth="1"/>
    <col min="33" max="33" width="20.425" customWidth="1"/>
  </cols>
  <sheetData>
    <row r="1" spans="1:20">
      <c r="A1" t="s">
        <v>213</v>
      </c>
      <c r="B1" t="s">
        <v>214</v>
      </c>
      <c r="C1" t="s">
        <v>144</v>
      </c>
      <c r="D1" t="s">
        <v>150</v>
      </c>
      <c r="E1" t="s">
        <v>215</v>
      </c>
      <c r="F1" t="s">
        <v>158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222</v>
      </c>
      <c r="N1" t="s">
        <v>223</v>
      </c>
      <c r="O1" t="s">
        <v>224</v>
      </c>
      <c r="P1" t="s">
        <v>170</v>
      </c>
      <c r="Q1" t="s">
        <v>171</v>
      </c>
      <c r="R1" t="s">
        <v>173</v>
      </c>
      <c r="S1" t="s">
        <v>225</v>
      </c>
      <c r="T1" t="s">
        <v>226</v>
      </c>
    </row>
    <row r="2" spans="1:31">
      <c r="A2">
        <v>1</v>
      </c>
      <c r="B2" t="s">
        <v>176</v>
      </c>
      <c r="C2" t="s">
        <v>177</v>
      </c>
      <c r="D2">
        <v>14</v>
      </c>
      <c r="E2">
        <v>17</v>
      </c>
      <c r="F2" t="s">
        <v>143</v>
      </c>
      <c r="G2">
        <f>_xlfn.NORM.DIST($E2,$W$7,$W$8,0)</f>
        <v>0.00795986799847976</v>
      </c>
      <c r="H2">
        <f>_xlfn.NORM.DIST($E2,$X$7,$X$8,0)</f>
        <v>1.79125130132422e-11</v>
      </c>
      <c r="I2">
        <f>_xlfn.NORM.DIST($E2,$Y$7,$Y$8,0)</f>
        <v>0.0183054025083756</v>
      </c>
      <c r="J2">
        <f>_xlfn.NORM.DIST($D2,$W$3,$W$4,0)</f>
        <v>0.0169509041674369</v>
      </c>
      <c r="K2">
        <f>_xlfn.NORM.DIST($D2,$X$3,$X$4,0)</f>
        <v>0.113276010733499</v>
      </c>
      <c r="L2">
        <f>_xlfn.NORM.DIST($D2,$Y$3,$Y$4,0)</f>
        <v>0.122393202206896</v>
      </c>
      <c r="M2">
        <f>G2*J2*4/87</f>
        <v>6.20353837368636e-6</v>
      </c>
      <c r="N2">
        <f>H2*K2*79/87</f>
        <v>1.84247796887132e-12</v>
      </c>
      <c r="O2">
        <f>I2*L2*4/87</f>
        <v>0.000103009509456839</v>
      </c>
      <c r="P2">
        <f>M2/SUM(M2:O2)</f>
        <v>0.0568021714644953</v>
      </c>
      <c r="Q2">
        <f>N2/SUM(M2:O2)</f>
        <v>1.68704928063809e-8</v>
      </c>
      <c r="R2">
        <f>O2/SUM(M2:O2)</f>
        <v>0.943197811665012</v>
      </c>
      <c r="S2" t="str">
        <f>IF(M2=MAX(M2:O2),"Kurus",IF(N2=MAX(M2:O2),"Normal","Gemuk"))</f>
        <v>Gemuk</v>
      </c>
      <c r="T2" s="3">
        <f>SUM(IF(F2=S2,1,0))</f>
        <v>1</v>
      </c>
      <c r="V2" s="4" t="s">
        <v>150</v>
      </c>
      <c r="W2" s="5" t="s">
        <v>141</v>
      </c>
      <c r="X2" s="5" t="s">
        <v>142</v>
      </c>
      <c r="Y2" s="5" t="s">
        <v>143</v>
      </c>
      <c r="AA2" s="9" t="s">
        <v>8</v>
      </c>
      <c r="AB2" s="10" t="s">
        <v>6</v>
      </c>
      <c r="AC2" s="10">
        <v>12</v>
      </c>
      <c r="AD2" s="9" t="s">
        <v>9</v>
      </c>
      <c r="AE2" s="11">
        <v>37</v>
      </c>
    </row>
    <row r="3" spans="1:25">
      <c r="A3">
        <v>2</v>
      </c>
      <c r="B3" t="s">
        <v>178</v>
      </c>
      <c r="C3" t="s">
        <v>177</v>
      </c>
      <c r="D3">
        <v>19</v>
      </c>
      <c r="E3">
        <v>26</v>
      </c>
      <c r="F3" t="s">
        <v>143</v>
      </c>
      <c r="G3">
        <f>_xlfn.NORM.DIST($E3,$W$7,$W$8,0)</f>
        <v>0.0175606554038782</v>
      </c>
      <c r="H3">
        <f t="shared" ref="H3:H34" si="0">_xlfn.NORM.DIST($E3,$X$7,$X$8,0)</f>
        <v>0.000152896978942856</v>
      </c>
      <c r="I3">
        <f t="shared" ref="I3:I34" si="1">_xlfn.NORM.DIST($E3,$Y$7,$Y$8,0)</f>
        <v>0.0227598663886008</v>
      </c>
      <c r="J3">
        <f t="shared" ref="J3:J34" si="2">_xlfn.NORM.DIST($D3,$W$3,$W$4,0)</f>
        <v>1.3764005622506e-6</v>
      </c>
      <c r="K3">
        <f t="shared" ref="K3:K34" si="3">_xlfn.NORM.DIST($D3,$X$3,$X$4,0)</f>
        <v>0.00948849358069281</v>
      </c>
      <c r="L3">
        <f t="shared" ref="L3:L34" si="4">_xlfn.NORM.DIST($D3,$Y$3,$Y$4,0)</f>
        <v>0.0607218895437469</v>
      </c>
      <c r="M3">
        <f t="shared" ref="M3:M34" si="5">G3*J3*4/87</f>
        <v>1.11128717109825e-9</v>
      </c>
      <c r="N3">
        <f t="shared" ref="N3:N34" si="6">H3*K3*79/87</f>
        <v>1.3173586006129e-6</v>
      </c>
      <c r="O3">
        <f t="shared" ref="O3:O34" si="7">I3*L3*4/87</f>
        <v>6.35412456496116e-5</v>
      </c>
      <c r="P3">
        <f>M3/SUM(M3:O3)</f>
        <v>1.71337040548309e-5</v>
      </c>
      <c r="Q3">
        <f>N3/SUM(M3:O3)</f>
        <v>0.0203108908156307</v>
      </c>
      <c r="R3">
        <f>O3/SUM(M3:O3)</f>
        <v>0.979671975480315</v>
      </c>
      <c r="S3" t="str">
        <f t="shared" ref="S3:S34" si="8">IF(M3=MAX(M3:O3),"Kurus",IF(N3=MAX(M3:O3),"Normal","Gemuk"))</f>
        <v>Gemuk</v>
      </c>
      <c r="T3" s="3">
        <f t="shared" ref="T3:T34" si="9">SUM(IF(F3=S3,1,0))</f>
        <v>1</v>
      </c>
      <c r="V3" s="5" t="s">
        <v>145</v>
      </c>
      <c r="W3" s="6">
        <f>AVERAGE($D6:$D9)</f>
        <v>9.75</v>
      </c>
      <c r="X3" s="6">
        <f>AVERAGE($D10:$D88)</f>
        <v>12.2278481012658</v>
      </c>
      <c r="Y3" s="6">
        <f>AVERAGE($D2:$D5)</f>
        <v>15.25</v>
      </c>
    </row>
    <row r="4" spans="1:33">
      <c r="A4">
        <v>3</v>
      </c>
      <c r="B4" t="s">
        <v>179</v>
      </c>
      <c r="C4" t="s">
        <v>177</v>
      </c>
      <c r="D4">
        <v>12</v>
      </c>
      <c r="E4">
        <v>18</v>
      </c>
      <c r="F4" t="s">
        <v>143</v>
      </c>
      <c r="G4">
        <f>_xlfn.NORM.DIST($E4,$W$7,$W$8,0)</f>
        <v>0.00886045648892777</v>
      </c>
      <c r="H4">
        <f t="shared" si="0"/>
        <v>1.67560828654493e-10</v>
      </c>
      <c r="I4">
        <f t="shared" si="1"/>
        <v>0.0190058797360859</v>
      </c>
      <c r="J4">
        <f t="shared" si="2"/>
        <v>0.103987912246519</v>
      </c>
      <c r="K4">
        <f t="shared" si="3"/>
        <v>0.135517932809476</v>
      </c>
      <c r="L4">
        <f t="shared" si="4"/>
        <v>0.0738891453203318</v>
      </c>
      <c r="M4">
        <f t="shared" si="5"/>
        <v>4.23623159464239e-5</v>
      </c>
      <c r="N4">
        <f t="shared" si="6"/>
        <v>2.06194514069986e-11</v>
      </c>
      <c r="O4">
        <f t="shared" si="7"/>
        <v>6.45668142418576e-5</v>
      </c>
      <c r="P4">
        <f t="shared" ref="P4:P35" si="10">M4/SUM(M4:O4)</f>
        <v>0.396171816819108</v>
      </c>
      <c r="Q4">
        <f t="shared" ref="Q4:Q35" si="11">N4/SUM(M4:O4)</f>
        <v>1.92832836053042e-7</v>
      </c>
      <c r="R4">
        <f t="shared" ref="R4:R35" si="12">O4/SUM(M4:O4)</f>
        <v>0.603827990348056</v>
      </c>
      <c r="S4" t="str">
        <f t="shared" si="8"/>
        <v>Gemuk</v>
      </c>
      <c r="T4" s="3">
        <f t="shared" si="9"/>
        <v>1</v>
      </c>
      <c r="V4" s="5" t="s">
        <v>147</v>
      </c>
      <c r="W4" s="5">
        <f>STDEV($D6:$D9)</f>
        <v>1.89296944860009</v>
      </c>
      <c r="X4" s="5">
        <f>STDEV($D10:$D97)</f>
        <v>2.93497637735048</v>
      </c>
      <c r="Y4" s="5">
        <f>STDEV($D2:$D5)</f>
        <v>2.98607881119482</v>
      </c>
      <c r="AA4" t="s">
        <v>166</v>
      </c>
      <c r="AC4">
        <f>_xlfn.NORM.DIST(AE2,W7,W8,0)</f>
        <v>0.0271896051584456</v>
      </c>
      <c r="AE4" t="s">
        <v>227</v>
      </c>
      <c r="AG4">
        <f>1/4*AC4*AC8*4/87</f>
        <v>3.24987387957925e-5</v>
      </c>
    </row>
    <row r="5" spans="1:33">
      <c r="A5">
        <v>4</v>
      </c>
      <c r="B5" t="s">
        <v>180</v>
      </c>
      <c r="C5" t="s">
        <v>181</v>
      </c>
      <c r="D5">
        <v>16</v>
      </c>
      <c r="E5">
        <v>54</v>
      </c>
      <c r="F5" t="s">
        <v>143</v>
      </c>
      <c r="G5">
        <f t="shared" ref="G5:G36" si="13">_xlfn.NORM.DIST($E5,$W$7,$W$8,0)</f>
        <v>0.016978358678447</v>
      </c>
      <c r="H5">
        <f t="shared" si="0"/>
        <v>5.42714181721972e-9</v>
      </c>
      <c r="I5">
        <f t="shared" si="1"/>
        <v>0.00795291379952598</v>
      </c>
      <c r="J5">
        <f t="shared" si="2"/>
        <v>0.000904917605996967</v>
      </c>
      <c r="K5">
        <f t="shared" si="3"/>
        <v>0.0595130228564729</v>
      </c>
      <c r="L5">
        <f t="shared" si="4"/>
        <v>0.129452445484822</v>
      </c>
      <c r="M5">
        <f t="shared" si="5"/>
        <v>7.06391525933704e-7</v>
      </c>
      <c r="N5">
        <f t="shared" si="6"/>
        <v>2.93285788345607e-10</v>
      </c>
      <c r="O5">
        <f t="shared" si="7"/>
        <v>4.73344432220058e-5</v>
      </c>
      <c r="P5">
        <f t="shared" si="10"/>
        <v>0.0147038913290665</v>
      </c>
      <c r="Q5">
        <f t="shared" si="11"/>
        <v>6.10488971324117e-6</v>
      </c>
      <c r="R5">
        <f t="shared" si="12"/>
        <v>0.98529000378122</v>
      </c>
      <c r="S5" t="str">
        <f t="shared" si="8"/>
        <v>Gemuk</v>
      </c>
      <c r="T5" s="3">
        <f t="shared" si="9"/>
        <v>1</v>
      </c>
      <c r="AA5" t="s">
        <v>168</v>
      </c>
      <c r="AC5" s="12">
        <f>_xlfn.NORM.DIST(AE2,X7,X8,0)</f>
        <v>0.13544846526249</v>
      </c>
      <c r="AG5">
        <f>41/79*AC5*AC9*79/87</f>
        <v>0.00865038547813951</v>
      </c>
    </row>
    <row r="6" spans="1:33">
      <c r="A6">
        <v>5</v>
      </c>
      <c r="B6" t="s">
        <v>182</v>
      </c>
      <c r="C6" t="s">
        <v>181</v>
      </c>
      <c r="D6">
        <v>11</v>
      </c>
      <c r="E6">
        <v>50</v>
      </c>
      <c r="F6" t="s">
        <v>141</v>
      </c>
      <c r="G6">
        <f t="shared" si="13"/>
        <v>0.0214986317456123</v>
      </c>
      <c r="H6">
        <f t="shared" si="0"/>
        <v>6.03665142570577e-6</v>
      </c>
      <c r="I6">
        <f t="shared" si="1"/>
        <v>0.0108478785070124</v>
      </c>
      <c r="J6">
        <f t="shared" si="2"/>
        <v>0.169465057819378</v>
      </c>
      <c r="K6">
        <f t="shared" si="3"/>
        <v>0.124537749064794</v>
      </c>
      <c r="L6">
        <f t="shared" si="4"/>
        <v>0.048521412053223</v>
      </c>
      <c r="M6">
        <f t="shared" si="5"/>
        <v>0.000167506522841734</v>
      </c>
      <c r="N6">
        <f t="shared" si="6"/>
        <v>6.82660775347676e-7</v>
      </c>
      <c r="O6">
        <f t="shared" si="7"/>
        <v>2.42002015145771e-5</v>
      </c>
      <c r="P6">
        <f t="shared" si="10"/>
        <v>0.870664058347624</v>
      </c>
      <c r="Q6">
        <f t="shared" si="11"/>
        <v>0.00354832869225352</v>
      </c>
      <c r="R6">
        <f t="shared" si="12"/>
        <v>0.125787612960123</v>
      </c>
      <c r="S6" t="str">
        <f t="shared" si="8"/>
        <v>Kurus</v>
      </c>
      <c r="T6" s="3">
        <f t="shared" si="9"/>
        <v>1</v>
      </c>
      <c r="V6" s="4" t="s">
        <v>4</v>
      </c>
      <c r="W6" s="5" t="s">
        <v>141</v>
      </c>
      <c r="X6" s="5" t="s">
        <v>142</v>
      </c>
      <c r="Y6" s="5" t="s">
        <v>143</v>
      </c>
      <c r="AA6" t="s">
        <v>169</v>
      </c>
      <c r="AC6" s="13">
        <f>_xlfn.NORM.DIST(AE2,Y7,Y8,0)</f>
        <v>0.0205739387240335</v>
      </c>
      <c r="AF6" s="14"/>
      <c r="AG6">
        <f>1/4*AC6*AC10*4/87</f>
        <v>1.74734568757668e-5</v>
      </c>
    </row>
    <row r="7" spans="1:25">
      <c r="A7">
        <v>6</v>
      </c>
      <c r="B7" t="s">
        <v>183</v>
      </c>
      <c r="C7" t="s">
        <v>177</v>
      </c>
      <c r="D7">
        <v>10</v>
      </c>
      <c r="E7">
        <v>41</v>
      </c>
      <c r="F7" t="s">
        <v>141</v>
      </c>
      <c r="G7">
        <f t="shared" si="13"/>
        <v>0.0275854032277988</v>
      </c>
      <c r="H7">
        <f t="shared" si="0"/>
        <v>0.0497693936765363</v>
      </c>
      <c r="I7">
        <f t="shared" si="1"/>
        <v>0.017942432152035</v>
      </c>
      <c r="J7">
        <f t="shared" si="2"/>
        <v>0.208919515102263</v>
      </c>
      <c r="K7">
        <f t="shared" si="3"/>
        <v>0.10190335368036</v>
      </c>
      <c r="L7">
        <f t="shared" si="4"/>
        <v>0.0284826436144484</v>
      </c>
      <c r="M7">
        <f t="shared" si="5"/>
        <v>0.000264971451321936</v>
      </c>
      <c r="N7">
        <f t="shared" si="6"/>
        <v>0.00460530783880337</v>
      </c>
      <c r="O7">
        <f t="shared" si="7"/>
        <v>2.34964551982911e-5</v>
      </c>
      <c r="P7">
        <f t="shared" si="10"/>
        <v>0.0541445838778243</v>
      </c>
      <c r="Q7">
        <f t="shared" si="11"/>
        <v>0.941054122311207</v>
      </c>
      <c r="R7">
        <f t="shared" si="12"/>
        <v>0.00480129381096874</v>
      </c>
      <c r="S7" t="str">
        <f t="shared" si="8"/>
        <v>Normal</v>
      </c>
      <c r="T7" s="3">
        <f t="shared" si="9"/>
        <v>0</v>
      </c>
      <c r="V7" s="5" t="s">
        <v>145</v>
      </c>
      <c r="W7" s="6">
        <f>AVERAGE($E6:$E9)</f>
        <v>39.75</v>
      </c>
      <c r="X7" s="6">
        <f>AVERAGE($E10:$E88)</f>
        <v>36.8354430379747</v>
      </c>
      <c r="Y7" s="6">
        <f>AVERAGE($E2:$E5)</f>
        <v>28.75</v>
      </c>
    </row>
    <row r="8" spans="1:29">
      <c r="A8">
        <v>7</v>
      </c>
      <c r="B8" t="s">
        <v>184</v>
      </c>
      <c r="C8" t="s">
        <v>177</v>
      </c>
      <c r="D8">
        <v>7</v>
      </c>
      <c r="E8">
        <v>19</v>
      </c>
      <c r="F8" t="s">
        <v>141</v>
      </c>
      <c r="G8">
        <f t="shared" si="13"/>
        <v>0.00981553968976369</v>
      </c>
      <c r="H8">
        <f t="shared" si="0"/>
        <v>1.39626867737813e-9</v>
      </c>
      <c r="I8">
        <f t="shared" si="1"/>
        <v>0.0196674026507639</v>
      </c>
      <c r="J8">
        <f t="shared" si="2"/>
        <v>0.0733643009834969</v>
      </c>
      <c r="K8">
        <f t="shared" si="3"/>
        <v>0.0278195564983665</v>
      </c>
      <c r="L8">
        <f t="shared" si="4"/>
        <v>0.00293958045384504</v>
      </c>
      <c r="M8">
        <f t="shared" si="5"/>
        <v>3.31085153156452e-5</v>
      </c>
      <c r="N8">
        <f t="shared" si="6"/>
        <v>3.52717523358666e-11</v>
      </c>
      <c r="O8">
        <f t="shared" si="7"/>
        <v>2.65811091540624e-6</v>
      </c>
      <c r="P8">
        <f t="shared" si="10"/>
        <v>0.92568089736443</v>
      </c>
      <c r="Q8">
        <f t="shared" si="11"/>
        <v>9.86162835832514e-7</v>
      </c>
      <c r="R8">
        <f t="shared" si="12"/>
        <v>0.0743181164727345</v>
      </c>
      <c r="S8" t="str">
        <f t="shared" si="8"/>
        <v>Kurus</v>
      </c>
      <c r="T8" s="3">
        <f t="shared" si="9"/>
        <v>1</v>
      </c>
      <c r="V8" s="5" t="s">
        <v>147</v>
      </c>
      <c r="W8" s="5">
        <f>STDEV($E6:$E9)</f>
        <v>14.4077525427574</v>
      </c>
      <c r="X8" s="5">
        <f>STDEV($D14:$D101)</f>
        <v>2.94073595005195</v>
      </c>
      <c r="Y8" s="5">
        <f>STDEV($E2:$E5)</f>
        <v>17.3084757657436</v>
      </c>
      <c r="AA8" t="s">
        <v>172</v>
      </c>
      <c r="AC8">
        <f>_xlfn.NORM.DIST(AC2,W3,W4,0)</f>
        <v>0.103987912246519</v>
      </c>
    </row>
    <row r="9" spans="1:29">
      <c r="A9">
        <v>8</v>
      </c>
      <c r="B9" t="s">
        <v>185</v>
      </c>
      <c r="C9" t="s">
        <v>177</v>
      </c>
      <c r="D9">
        <v>11</v>
      </c>
      <c r="E9">
        <v>49</v>
      </c>
      <c r="F9" t="s">
        <v>141</v>
      </c>
      <c r="G9">
        <f t="shared" si="13"/>
        <v>0.0225324925787088</v>
      </c>
      <c r="H9">
        <f t="shared" si="0"/>
        <v>2.61098045143529e-5</v>
      </c>
      <c r="I9">
        <f t="shared" si="1"/>
        <v>0.0116258654574025</v>
      </c>
      <c r="J9">
        <f t="shared" si="2"/>
        <v>0.169465057819378</v>
      </c>
      <c r="K9">
        <f t="shared" si="3"/>
        <v>0.124537749064794</v>
      </c>
      <c r="L9">
        <f t="shared" si="4"/>
        <v>0.048521412053223</v>
      </c>
      <c r="M9">
        <f t="shared" si="5"/>
        <v>0.000175561846329453</v>
      </c>
      <c r="N9">
        <f t="shared" si="6"/>
        <v>2.95265340616557e-6</v>
      </c>
      <c r="O9">
        <f t="shared" si="7"/>
        <v>2.59357888889177e-5</v>
      </c>
      <c r="P9">
        <f t="shared" si="10"/>
        <v>0.85870187570077</v>
      </c>
      <c r="Q9">
        <f t="shared" si="11"/>
        <v>0.0144419136115185</v>
      </c>
      <c r="R9">
        <f t="shared" si="12"/>
        <v>0.126856210687712</v>
      </c>
      <c r="S9" t="str">
        <f t="shared" si="8"/>
        <v>Kurus</v>
      </c>
      <c r="T9" s="3">
        <f t="shared" si="9"/>
        <v>1</v>
      </c>
      <c r="AA9" t="s">
        <v>174</v>
      </c>
      <c r="AC9" s="12">
        <f>_xlfn.NORM.DIST(AC2,X3,X4,0)</f>
        <v>0.135517932809476</v>
      </c>
    </row>
    <row r="10" spans="1:29">
      <c r="A10">
        <v>9</v>
      </c>
      <c r="B10" t="s">
        <v>186</v>
      </c>
      <c r="C10" t="s">
        <v>177</v>
      </c>
      <c r="D10">
        <v>8</v>
      </c>
      <c r="E10">
        <v>20</v>
      </c>
      <c r="F10" t="s">
        <v>142</v>
      </c>
      <c r="G10">
        <f t="shared" si="13"/>
        <v>0.0108213171260852</v>
      </c>
      <c r="H10">
        <f t="shared" si="0"/>
        <v>1.03644439496898e-8</v>
      </c>
      <c r="I10">
        <f t="shared" si="1"/>
        <v>0.0202841297468755</v>
      </c>
      <c r="J10">
        <f t="shared" si="2"/>
        <v>0.137461576089089</v>
      </c>
      <c r="K10">
        <f t="shared" si="3"/>
        <v>0.0481629491582098</v>
      </c>
      <c r="L10">
        <f t="shared" si="4"/>
        <v>0.00701061722859404</v>
      </c>
      <c r="M10">
        <f t="shared" si="5"/>
        <v>6.83915083913346e-5</v>
      </c>
      <c r="N10">
        <f t="shared" si="6"/>
        <v>4.5328037670299e-10</v>
      </c>
      <c r="O10">
        <f t="shared" si="7"/>
        <v>6.53812733197619e-6</v>
      </c>
      <c r="P10">
        <f t="shared" si="10"/>
        <v>0.912737583802535</v>
      </c>
      <c r="Q10">
        <f t="shared" si="11"/>
        <v>6.04937726259317e-6</v>
      </c>
      <c r="R10">
        <f t="shared" si="12"/>
        <v>0.0872563668202027</v>
      </c>
      <c r="S10" t="str">
        <f t="shared" si="8"/>
        <v>Kurus</v>
      </c>
      <c r="T10" s="3">
        <f t="shared" si="9"/>
        <v>0</v>
      </c>
      <c r="V10" s="7" t="s">
        <v>144</v>
      </c>
      <c r="W10" s="7"/>
      <c r="X10" s="7"/>
      <c r="Y10" s="7"/>
      <c r="AA10" t="s">
        <v>175</v>
      </c>
      <c r="AC10" s="13">
        <f>_xlfn.NORM.DIST(AC2,Y3,Y4,0)</f>
        <v>0.0738891453203318</v>
      </c>
    </row>
    <row r="11" spans="1:25">
      <c r="A11">
        <v>10</v>
      </c>
      <c r="B11" t="s">
        <v>187</v>
      </c>
      <c r="C11" t="s">
        <v>177</v>
      </c>
      <c r="D11">
        <v>14</v>
      </c>
      <c r="E11">
        <v>44</v>
      </c>
      <c r="F11" t="s">
        <v>142</v>
      </c>
      <c r="G11">
        <f t="shared" si="13"/>
        <v>0.0265105744485931</v>
      </c>
      <c r="H11">
        <f t="shared" si="0"/>
        <v>0.00697507624854701</v>
      </c>
      <c r="I11">
        <f t="shared" si="1"/>
        <v>0.0156344557576854</v>
      </c>
      <c r="J11">
        <f t="shared" si="2"/>
        <v>0.0169509041674369</v>
      </c>
      <c r="K11">
        <f t="shared" si="3"/>
        <v>0.113276010733499</v>
      </c>
      <c r="L11">
        <f t="shared" si="4"/>
        <v>0.122393202206896</v>
      </c>
      <c r="M11">
        <f t="shared" si="5"/>
        <v>2.0661066983991e-5</v>
      </c>
      <c r="N11">
        <f t="shared" si="6"/>
        <v>0.000717455128135554</v>
      </c>
      <c r="O11">
        <f t="shared" si="7"/>
        <v>8.79793611469043e-5</v>
      </c>
      <c r="P11">
        <f t="shared" si="10"/>
        <v>0.0250105049316194</v>
      </c>
      <c r="Q11">
        <f t="shared" si="11"/>
        <v>0.868489271844171</v>
      </c>
      <c r="R11">
        <f t="shared" si="12"/>
        <v>0.106500223224209</v>
      </c>
      <c r="S11" t="str">
        <f t="shared" si="8"/>
        <v>Normal</v>
      </c>
      <c r="T11" s="3">
        <f t="shared" si="9"/>
        <v>1</v>
      </c>
      <c r="V11" s="5" t="s">
        <v>146</v>
      </c>
      <c r="W11" s="5" t="s">
        <v>141</v>
      </c>
      <c r="X11" s="5" t="s">
        <v>142</v>
      </c>
      <c r="Y11" s="5" t="s">
        <v>143</v>
      </c>
    </row>
    <row r="12" spans="1:25">
      <c r="A12">
        <v>11</v>
      </c>
      <c r="B12" t="s">
        <v>188</v>
      </c>
      <c r="C12" t="s">
        <v>181</v>
      </c>
      <c r="D12">
        <v>12</v>
      </c>
      <c r="E12">
        <v>37</v>
      </c>
      <c r="F12" t="s">
        <v>142</v>
      </c>
      <c r="G12">
        <f t="shared" si="13"/>
        <v>0.0271896051584456</v>
      </c>
      <c r="H12">
        <f t="shared" si="0"/>
        <v>0.13544846526249</v>
      </c>
      <c r="I12">
        <f t="shared" si="1"/>
        <v>0.0205739387240335</v>
      </c>
      <c r="J12">
        <f t="shared" si="2"/>
        <v>0.103987912246519</v>
      </c>
      <c r="K12">
        <f t="shared" si="3"/>
        <v>0.135517932809476</v>
      </c>
      <c r="L12">
        <f t="shared" si="4"/>
        <v>0.0738891453203318</v>
      </c>
      <c r="M12">
        <f t="shared" si="5"/>
        <v>0.00012999495518317</v>
      </c>
      <c r="N12">
        <f t="shared" si="6"/>
        <v>0.0166678159212932</v>
      </c>
      <c r="O12">
        <f t="shared" si="7"/>
        <v>6.98938275030672e-5</v>
      </c>
      <c r="P12">
        <f t="shared" si="10"/>
        <v>0.00770673648042354</v>
      </c>
      <c r="Q12">
        <f t="shared" si="11"/>
        <v>0.988149615718665</v>
      </c>
      <c r="R12">
        <f t="shared" si="12"/>
        <v>0.0041436478009114</v>
      </c>
      <c r="S12" t="str">
        <f t="shared" si="8"/>
        <v>Normal</v>
      </c>
      <c r="T12" s="3">
        <f t="shared" si="9"/>
        <v>1</v>
      </c>
      <c r="V12" s="5" t="s">
        <v>148</v>
      </c>
      <c r="W12" s="5">
        <v>1</v>
      </c>
      <c r="X12" s="5">
        <v>41</v>
      </c>
      <c r="Y12" s="5">
        <v>1</v>
      </c>
    </row>
    <row r="13" spans="1:25">
      <c r="A13">
        <v>12</v>
      </c>
      <c r="B13" t="s">
        <v>189</v>
      </c>
      <c r="C13" t="s">
        <v>181</v>
      </c>
      <c r="D13">
        <v>9</v>
      </c>
      <c r="E13">
        <v>17</v>
      </c>
      <c r="F13" t="s">
        <v>142</v>
      </c>
      <c r="G13">
        <f t="shared" si="13"/>
        <v>0.00795986799847976</v>
      </c>
      <c r="H13">
        <f t="shared" si="0"/>
        <v>1.79125130132422e-11</v>
      </c>
      <c r="I13">
        <f t="shared" si="1"/>
        <v>0.0183054025083756</v>
      </c>
      <c r="J13">
        <f t="shared" si="2"/>
        <v>0.194840571231448</v>
      </c>
      <c r="K13">
        <f t="shared" si="3"/>
        <v>0.0742436242030496</v>
      </c>
      <c r="L13">
        <f t="shared" si="4"/>
        <v>0.0149458712734176</v>
      </c>
      <c r="M13">
        <f t="shared" si="5"/>
        <v>7.13059874827915e-5</v>
      </c>
      <c r="N13">
        <f t="shared" si="6"/>
        <v>1.20760115965866e-12</v>
      </c>
      <c r="O13">
        <f t="shared" si="7"/>
        <v>1.25788592872771e-5</v>
      </c>
      <c r="P13">
        <f t="shared" si="10"/>
        <v>0.850046095354112</v>
      </c>
      <c r="Q13">
        <f t="shared" si="11"/>
        <v>1.43959390613681e-8</v>
      </c>
      <c r="R13">
        <f t="shared" si="12"/>
        <v>0.149953890249949</v>
      </c>
      <c r="S13" t="str">
        <f t="shared" si="8"/>
        <v>Kurus</v>
      </c>
      <c r="T13" s="3">
        <f t="shared" si="9"/>
        <v>0</v>
      </c>
      <c r="V13" s="5" t="s">
        <v>149</v>
      </c>
      <c r="W13" s="5">
        <v>3</v>
      </c>
      <c r="X13" s="5">
        <v>38</v>
      </c>
      <c r="Y13" s="5">
        <v>3</v>
      </c>
    </row>
    <row r="14" spans="1:25">
      <c r="A14">
        <v>13</v>
      </c>
      <c r="B14" t="s">
        <v>190</v>
      </c>
      <c r="C14" t="s">
        <v>177</v>
      </c>
      <c r="D14">
        <v>16</v>
      </c>
      <c r="E14">
        <v>51</v>
      </c>
      <c r="F14" t="s">
        <v>142</v>
      </c>
      <c r="G14">
        <f t="shared" si="13"/>
        <v>0.0204136309638636</v>
      </c>
      <c r="H14">
        <f t="shared" si="0"/>
        <v>1.24328041831482e-6</v>
      </c>
      <c r="I14">
        <f t="shared" si="1"/>
        <v>0.0100882229311783</v>
      </c>
      <c r="J14">
        <f t="shared" si="2"/>
        <v>0.000904917605996967</v>
      </c>
      <c r="K14">
        <f t="shared" si="3"/>
        <v>0.0595130228564729</v>
      </c>
      <c r="L14">
        <f t="shared" si="4"/>
        <v>0.129452445484822</v>
      </c>
      <c r="M14">
        <f t="shared" si="5"/>
        <v>8.4931742811609e-7</v>
      </c>
      <c r="N14">
        <f t="shared" si="6"/>
        <v>6.71875712669175e-8</v>
      </c>
      <c r="O14">
        <f t="shared" si="7"/>
        <v>6.0043454208602e-5</v>
      </c>
      <c r="P14">
        <f t="shared" si="10"/>
        <v>0.0139323818314636</v>
      </c>
      <c r="Q14">
        <f t="shared" si="11"/>
        <v>0.00110215905882884</v>
      </c>
      <c r="R14">
        <f t="shared" si="12"/>
        <v>0.984965459109708</v>
      </c>
      <c r="S14" t="str">
        <f t="shared" si="8"/>
        <v>Gemuk</v>
      </c>
      <c r="T14" s="3">
        <f t="shared" si="9"/>
        <v>0</v>
      </c>
      <c r="V14" s="5" t="s">
        <v>151</v>
      </c>
      <c r="W14" s="6">
        <v>4</v>
      </c>
      <c r="X14" s="6">
        <f t="shared" ref="W14:Y14" si="14">SUM(X12:X13)</f>
        <v>79</v>
      </c>
      <c r="Y14" s="6">
        <f t="shared" si="14"/>
        <v>4</v>
      </c>
    </row>
    <row r="15" spans="1:25">
      <c r="A15">
        <v>14</v>
      </c>
      <c r="B15" t="s">
        <v>191</v>
      </c>
      <c r="C15" t="s">
        <v>177</v>
      </c>
      <c r="D15">
        <v>13</v>
      </c>
      <c r="E15">
        <v>62</v>
      </c>
      <c r="F15" t="s">
        <v>142</v>
      </c>
      <c r="G15">
        <f t="shared" si="13"/>
        <v>0.00840315742357639</v>
      </c>
      <c r="H15">
        <f t="shared" si="0"/>
        <v>1.7044570427928e-17</v>
      </c>
      <c r="I15">
        <f t="shared" si="1"/>
        <v>0.00364171067578325</v>
      </c>
      <c r="J15">
        <f t="shared" si="2"/>
        <v>0.0482710886866143</v>
      </c>
      <c r="K15">
        <f t="shared" si="3"/>
        <v>0.131303331788099</v>
      </c>
      <c r="L15">
        <f t="shared" si="4"/>
        <v>0.100582385587124</v>
      </c>
      <c r="M15">
        <f t="shared" si="5"/>
        <v>1.86496348156799e-5</v>
      </c>
      <c r="N15">
        <f t="shared" si="6"/>
        <v>2.03221496552442e-18</v>
      </c>
      <c r="O15">
        <f t="shared" si="7"/>
        <v>1.68410090753277e-5</v>
      </c>
      <c r="P15">
        <f t="shared" si="10"/>
        <v>0.525480317374692</v>
      </c>
      <c r="Q15">
        <f t="shared" si="11"/>
        <v>5.72605831487666e-14</v>
      </c>
      <c r="R15">
        <f t="shared" si="12"/>
        <v>0.474519682625251</v>
      </c>
      <c r="S15" t="str">
        <f t="shared" si="8"/>
        <v>Kurus</v>
      </c>
      <c r="T15" s="3">
        <f t="shared" si="9"/>
        <v>0</v>
      </c>
      <c r="V15" s="5" t="s">
        <v>152</v>
      </c>
      <c r="W15" s="33" t="s">
        <v>228</v>
      </c>
      <c r="X15" s="34" t="s">
        <v>229</v>
      </c>
      <c r="Y15" s="34" t="s">
        <v>228</v>
      </c>
    </row>
    <row r="16" spans="1:25">
      <c r="A16">
        <v>15</v>
      </c>
      <c r="B16" t="s">
        <v>192</v>
      </c>
      <c r="C16" t="s">
        <v>177</v>
      </c>
      <c r="D16">
        <v>11</v>
      </c>
      <c r="E16">
        <v>21</v>
      </c>
      <c r="F16" t="s">
        <v>142</v>
      </c>
      <c r="G16">
        <f t="shared" si="13"/>
        <v>0.0118728210022024</v>
      </c>
      <c r="H16">
        <f t="shared" si="0"/>
        <v>6.85335982700664e-8</v>
      </c>
      <c r="I16">
        <f t="shared" si="1"/>
        <v>0.0208504815101818</v>
      </c>
      <c r="J16">
        <f t="shared" si="2"/>
        <v>0.169465057819378</v>
      </c>
      <c r="K16">
        <f t="shared" si="3"/>
        <v>0.124537749064794</v>
      </c>
      <c r="L16">
        <f t="shared" si="4"/>
        <v>0.048521412053223</v>
      </c>
      <c r="M16">
        <f t="shared" si="5"/>
        <v>9.25070481663153e-5</v>
      </c>
      <c r="N16">
        <f t="shared" si="6"/>
        <v>7.75019063270493e-9</v>
      </c>
      <c r="O16">
        <f t="shared" si="7"/>
        <v>4.65147036718915e-5</v>
      </c>
      <c r="P16">
        <f t="shared" si="10"/>
        <v>0.665377109292431</v>
      </c>
      <c r="Q16">
        <f t="shared" si="11"/>
        <v>5.57449355684039e-5</v>
      </c>
      <c r="R16">
        <f t="shared" si="12"/>
        <v>0.334567145772001</v>
      </c>
      <c r="S16" t="str">
        <f t="shared" si="8"/>
        <v>Kurus</v>
      </c>
      <c r="T16" s="3">
        <f t="shared" si="9"/>
        <v>0</v>
      </c>
      <c r="V16" s="5" t="s">
        <v>156</v>
      </c>
      <c r="W16" s="34" t="s">
        <v>155</v>
      </c>
      <c r="X16" s="34" t="s">
        <v>230</v>
      </c>
      <c r="Y16" s="34" t="s">
        <v>231</v>
      </c>
    </row>
    <row r="17" spans="1:20">
      <c r="A17">
        <v>16</v>
      </c>
      <c r="B17" t="s">
        <v>193</v>
      </c>
      <c r="C17" t="s">
        <v>177</v>
      </c>
      <c r="D17">
        <v>10</v>
      </c>
      <c r="E17">
        <v>32</v>
      </c>
      <c r="F17" t="s">
        <v>142</v>
      </c>
      <c r="G17">
        <f t="shared" si="13"/>
        <v>0.0239598496481021</v>
      </c>
      <c r="H17">
        <f t="shared" si="0"/>
        <v>0.0351034953196315</v>
      </c>
      <c r="I17">
        <f t="shared" si="1"/>
        <v>0.0226461935969072</v>
      </c>
      <c r="J17">
        <f t="shared" si="2"/>
        <v>0.208919515102263</v>
      </c>
      <c r="K17">
        <f t="shared" si="3"/>
        <v>0.10190335368036</v>
      </c>
      <c r="L17">
        <f t="shared" si="4"/>
        <v>0.0284826436144484</v>
      </c>
      <c r="M17">
        <f t="shared" si="5"/>
        <v>0.000230146214731247</v>
      </c>
      <c r="N17">
        <f t="shared" si="6"/>
        <v>0.00324822928757342</v>
      </c>
      <c r="O17">
        <f t="shared" si="7"/>
        <v>2.96562511008971e-5</v>
      </c>
      <c r="P17">
        <f t="shared" si="10"/>
        <v>0.0656055106992185</v>
      </c>
      <c r="Q17">
        <f t="shared" si="11"/>
        <v>0.925940674402411</v>
      </c>
      <c r="R17">
        <f t="shared" si="12"/>
        <v>0.0084538148983706</v>
      </c>
      <c r="S17" t="str">
        <f t="shared" si="8"/>
        <v>Normal</v>
      </c>
      <c r="T17" s="3">
        <f t="shared" si="9"/>
        <v>1</v>
      </c>
    </row>
    <row r="18" spans="1:25">
      <c r="A18">
        <v>17</v>
      </c>
      <c r="B18" t="s">
        <v>194</v>
      </c>
      <c r="C18" t="s">
        <v>181</v>
      </c>
      <c r="D18">
        <v>12</v>
      </c>
      <c r="E18">
        <v>38</v>
      </c>
      <c r="F18" t="s">
        <v>142</v>
      </c>
      <c r="G18">
        <f t="shared" si="13"/>
        <v>0.0274859168084574</v>
      </c>
      <c r="H18">
        <f t="shared" si="0"/>
        <v>0.125429699121653</v>
      </c>
      <c r="I18">
        <f t="shared" si="1"/>
        <v>0.0199817215289122</v>
      </c>
      <c r="J18">
        <f t="shared" si="2"/>
        <v>0.103987912246519</v>
      </c>
      <c r="K18">
        <f t="shared" si="3"/>
        <v>0.135517932809476</v>
      </c>
      <c r="L18">
        <f t="shared" si="4"/>
        <v>0.0738891453203318</v>
      </c>
      <c r="M18">
        <f t="shared" si="5"/>
        <v>0.00013141163701577</v>
      </c>
      <c r="N18">
        <f t="shared" si="6"/>
        <v>0.0154349414884206</v>
      </c>
      <c r="O18">
        <f t="shared" si="7"/>
        <v>6.78819460138019e-5</v>
      </c>
      <c r="P18">
        <f t="shared" si="10"/>
        <v>0.00840537681665936</v>
      </c>
      <c r="Q18">
        <f t="shared" si="11"/>
        <v>0.987252744882063</v>
      </c>
      <c r="R18">
        <f t="shared" si="12"/>
        <v>0.00434187830127756</v>
      </c>
      <c r="S18" t="str">
        <f t="shared" si="8"/>
        <v>Normal</v>
      </c>
      <c r="T18" s="3">
        <f t="shared" si="9"/>
        <v>1</v>
      </c>
      <c r="V18" s="7" t="s">
        <v>158</v>
      </c>
      <c r="W18" s="7"/>
      <c r="X18" s="7"/>
      <c r="Y18" s="7"/>
    </row>
    <row r="19" spans="1:25">
      <c r="A19">
        <v>18</v>
      </c>
      <c r="B19" t="s">
        <v>195</v>
      </c>
      <c r="C19" t="s">
        <v>177</v>
      </c>
      <c r="D19">
        <v>14</v>
      </c>
      <c r="E19">
        <v>54</v>
      </c>
      <c r="F19" t="s">
        <v>142</v>
      </c>
      <c r="G19">
        <f t="shared" si="13"/>
        <v>0.016978358678447</v>
      </c>
      <c r="H19">
        <f t="shared" si="0"/>
        <v>5.42714181721972e-9</v>
      </c>
      <c r="I19">
        <f t="shared" si="1"/>
        <v>0.00795291379952598</v>
      </c>
      <c r="J19">
        <f t="shared" si="2"/>
        <v>0.0169509041674369</v>
      </c>
      <c r="K19">
        <f t="shared" si="3"/>
        <v>0.113276010733499</v>
      </c>
      <c r="L19">
        <f t="shared" si="4"/>
        <v>0.122393202206896</v>
      </c>
      <c r="M19">
        <f t="shared" si="5"/>
        <v>1.32321163622403e-5</v>
      </c>
      <c r="N19">
        <f t="shared" si="6"/>
        <v>5.58234862119867e-10</v>
      </c>
      <c r="O19">
        <f t="shared" si="7"/>
        <v>4.47532223815816e-5</v>
      </c>
      <c r="P19">
        <f t="shared" si="10"/>
        <v>0.228195424261601</v>
      </c>
      <c r="Q19">
        <f t="shared" si="11"/>
        <v>9.62707987987283e-6</v>
      </c>
      <c r="R19">
        <f t="shared" si="12"/>
        <v>0.771794948658519</v>
      </c>
      <c r="S19" t="str">
        <f t="shared" si="8"/>
        <v>Gemuk</v>
      </c>
      <c r="T19" s="3">
        <f t="shared" si="9"/>
        <v>0</v>
      </c>
      <c r="V19" s="5" t="s">
        <v>146</v>
      </c>
      <c r="W19" s="5" t="s">
        <v>141</v>
      </c>
      <c r="X19" s="5" t="s">
        <v>142</v>
      </c>
      <c r="Y19" s="5" t="s">
        <v>143</v>
      </c>
    </row>
    <row r="20" spans="1:25">
      <c r="A20">
        <v>19</v>
      </c>
      <c r="B20" t="s">
        <v>196</v>
      </c>
      <c r="C20" t="s">
        <v>181</v>
      </c>
      <c r="D20">
        <v>13</v>
      </c>
      <c r="E20">
        <v>36</v>
      </c>
      <c r="F20" t="s">
        <v>142</v>
      </c>
      <c r="G20">
        <f t="shared" si="13"/>
        <v>0.0267672298907816</v>
      </c>
      <c r="H20">
        <f t="shared" si="0"/>
        <v>0.130295168566922</v>
      </c>
      <c r="I20">
        <f t="shared" si="1"/>
        <v>0.0211131153352084</v>
      </c>
      <c r="J20">
        <f t="shared" si="2"/>
        <v>0.0482710886866143</v>
      </c>
      <c r="K20">
        <f t="shared" si="3"/>
        <v>0.131303331788099</v>
      </c>
      <c r="L20">
        <f t="shared" si="4"/>
        <v>0.100582385587124</v>
      </c>
      <c r="M20">
        <f t="shared" si="5"/>
        <v>5.94061300208235e-5</v>
      </c>
      <c r="N20">
        <f t="shared" si="6"/>
        <v>0.0155350228752826</v>
      </c>
      <c r="O20">
        <f t="shared" si="7"/>
        <v>9.76371267858094e-5</v>
      </c>
      <c r="P20">
        <f t="shared" si="10"/>
        <v>0.00378574303222837</v>
      </c>
      <c r="Q20">
        <f t="shared" si="11"/>
        <v>0.989992187422312</v>
      </c>
      <c r="R20">
        <f t="shared" si="12"/>
        <v>0.00622206954545954</v>
      </c>
      <c r="S20" t="str">
        <f t="shared" si="8"/>
        <v>Normal</v>
      </c>
      <c r="T20" s="3">
        <f t="shared" si="9"/>
        <v>1</v>
      </c>
      <c r="V20" s="5" t="s">
        <v>151</v>
      </c>
      <c r="W20" s="6">
        <v>4</v>
      </c>
      <c r="X20" s="6">
        <v>79</v>
      </c>
      <c r="Y20" s="6">
        <v>4</v>
      </c>
    </row>
    <row r="21" spans="1:25">
      <c r="A21">
        <v>20</v>
      </c>
      <c r="B21" t="s">
        <v>197</v>
      </c>
      <c r="C21" t="s">
        <v>181</v>
      </c>
      <c r="D21">
        <v>9</v>
      </c>
      <c r="E21">
        <v>25</v>
      </c>
      <c r="F21" t="s">
        <v>142</v>
      </c>
      <c r="G21">
        <f t="shared" si="13"/>
        <v>0.0163956127127698</v>
      </c>
      <c r="H21">
        <f t="shared" si="0"/>
        <v>4.12229245311197e-5</v>
      </c>
      <c r="I21">
        <f t="shared" si="1"/>
        <v>0.0225142926907431</v>
      </c>
      <c r="J21">
        <f t="shared" si="2"/>
        <v>0.194840571231448</v>
      </c>
      <c r="K21">
        <f t="shared" si="3"/>
        <v>0.0742436242030496</v>
      </c>
      <c r="L21">
        <f t="shared" si="4"/>
        <v>0.0149458712734176</v>
      </c>
      <c r="M21">
        <f t="shared" si="5"/>
        <v>0.000146874967661869</v>
      </c>
      <c r="N21">
        <f t="shared" si="6"/>
        <v>2.7791104146861e-6</v>
      </c>
      <c r="O21">
        <f t="shared" si="7"/>
        <v>1.54710676031216e-5</v>
      </c>
      <c r="P21">
        <f t="shared" si="10"/>
        <v>0.889476687861879</v>
      </c>
      <c r="Q21">
        <f t="shared" si="11"/>
        <v>0.0168303283140004</v>
      </c>
      <c r="R21">
        <f t="shared" si="12"/>
        <v>0.0936929838241208</v>
      </c>
      <c r="S21" t="str">
        <f t="shared" si="8"/>
        <v>Kurus</v>
      </c>
      <c r="T21" s="3">
        <f t="shared" si="9"/>
        <v>0</v>
      </c>
      <c r="V21" s="5" t="s">
        <v>159</v>
      </c>
      <c r="W21" s="33" t="s">
        <v>232</v>
      </c>
      <c r="X21" s="34" t="s">
        <v>233</v>
      </c>
      <c r="Y21" s="34" t="s">
        <v>232</v>
      </c>
    </row>
    <row r="22" spans="1:20">
      <c r="A22">
        <v>21</v>
      </c>
      <c r="B22" t="s">
        <v>198</v>
      </c>
      <c r="C22" t="s">
        <v>181</v>
      </c>
      <c r="D22">
        <v>12</v>
      </c>
      <c r="E22">
        <v>30</v>
      </c>
      <c r="F22" t="s">
        <v>142</v>
      </c>
      <c r="G22">
        <f t="shared" si="13"/>
        <v>0.0220227499024311</v>
      </c>
      <c r="H22">
        <f t="shared" si="0"/>
        <v>0.00910425640986851</v>
      </c>
      <c r="I22">
        <f t="shared" si="1"/>
        <v>0.022988926581119</v>
      </c>
      <c r="J22">
        <f t="shared" si="2"/>
        <v>0.103987912246519</v>
      </c>
      <c r="K22">
        <f t="shared" si="3"/>
        <v>0.135517932809476</v>
      </c>
      <c r="L22">
        <f t="shared" si="4"/>
        <v>0.0738891453203318</v>
      </c>
      <c r="M22">
        <f t="shared" si="5"/>
        <v>0.000105291944104876</v>
      </c>
      <c r="N22">
        <f t="shared" si="6"/>
        <v>0.00112033805363438</v>
      </c>
      <c r="O22">
        <f t="shared" si="7"/>
        <v>7.80980292832525e-5</v>
      </c>
      <c r="P22">
        <f t="shared" si="10"/>
        <v>0.0807622003381675</v>
      </c>
      <c r="Q22">
        <f t="shared" si="11"/>
        <v>0.859334178918467</v>
      </c>
      <c r="R22">
        <f t="shared" si="12"/>
        <v>0.0599036207433655</v>
      </c>
      <c r="S22" t="str">
        <f t="shared" si="8"/>
        <v>Normal</v>
      </c>
      <c r="T22" s="3">
        <f t="shared" si="9"/>
        <v>1</v>
      </c>
    </row>
    <row r="23" spans="1:20">
      <c r="A23">
        <v>22</v>
      </c>
      <c r="B23" t="s">
        <v>199</v>
      </c>
      <c r="C23" t="s">
        <v>181</v>
      </c>
      <c r="D23">
        <v>15</v>
      </c>
      <c r="E23">
        <v>63</v>
      </c>
      <c r="F23" t="s">
        <v>142</v>
      </c>
      <c r="G23">
        <f t="shared" si="13"/>
        <v>0.0075308881166599</v>
      </c>
      <c r="H23">
        <f t="shared" si="0"/>
        <v>8.76446157922502e-19</v>
      </c>
      <c r="I23">
        <f t="shared" si="1"/>
        <v>0.0032537138591122</v>
      </c>
      <c r="J23">
        <f t="shared" si="2"/>
        <v>0.00450298171311595</v>
      </c>
      <c r="K23">
        <f t="shared" si="3"/>
        <v>0.0870128446952451</v>
      </c>
      <c r="L23">
        <f t="shared" si="4"/>
        <v>0.13313331312765</v>
      </c>
      <c r="M23">
        <f t="shared" si="5"/>
        <v>1.55914719415364e-6</v>
      </c>
      <c r="N23">
        <f t="shared" si="6"/>
        <v>6.92494689703602e-20</v>
      </c>
      <c r="O23">
        <f t="shared" si="7"/>
        <v>1.99162163693315e-5</v>
      </c>
      <c r="P23">
        <f t="shared" si="10"/>
        <v>0.0726016670006312</v>
      </c>
      <c r="Q23">
        <f t="shared" si="11"/>
        <v>3.22460054125025e-15</v>
      </c>
      <c r="R23">
        <f t="shared" si="12"/>
        <v>0.927398332999366</v>
      </c>
      <c r="S23" t="str">
        <f t="shared" si="8"/>
        <v>Gemuk</v>
      </c>
      <c r="T23" s="3">
        <f t="shared" si="9"/>
        <v>0</v>
      </c>
    </row>
    <row r="24" spans="1:20">
      <c r="A24">
        <v>23</v>
      </c>
      <c r="B24" t="s">
        <v>200</v>
      </c>
      <c r="C24" t="s">
        <v>181</v>
      </c>
      <c r="D24">
        <v>11</v>
      </c>
      <c r="E24">
        <v>40</v>
      </c>
      <c r="F24" t="s">
        <v>142</v>
      </c>
      <c r="G24">
        <f t="shared" si="13"/>
        <v>0.0276852497423737</v>
      </c>
      <c r="H24">
        <f t="shared" si="0"/>
        <v>0.0760316667674848</v>
      </c>
      <c r="I24">
        <f t="shared" si="1"/>
        <v>0.0186601374119571</v>
      </c>
      <c r="J24">
        <f t="shared" si="2"/>
        <v>0.169465057819378</v>
      </c>
      <c r="K24">
        <f t="shared" si="3"/>
        <v>0.124537749064794</v>
      </c>
      <c r="L24">
        <f t="shared" si="4"/>
        <v>0.048521412053223</v>
      </c>
      <c r="M24">
        <f t="shared" si="5"/>
        <v>0.000215709537854496</v>
      </c>
      <c r="N24">
        <f t="shared" si="6"/>
        <v>0.00859811722198273</v>
      </c>
      <c r="O24">
        <f t="shared" si="7"/>
        <v>4.16283317855325e-5</v>
      </c>
      <c r="P24">
        <f t="shared" si="10"/>
        <v>0.0243589443594555</v>
      </c>
      <c r="Q24">
        <f t="shared" si="11"/>
        <v>0.970940186926873</v>
      </c>
      <c r="R24">
        <f t="shared" si="12"/>
        <v>0.00470086871367151</v>
      </c>
      <c r="S24" t="str">
        <f t="shared" si="8"/>
        <v>Normal</v>
      </c>
      <c r="T24" s="3">
        <f t="shared" si="9"/>
        <v>1</v>
      </c>
    </row>
    <row r="25" spans="1:20">
      <c r="A25">
        <v>24</v>
      </c>
      <c r="B25" t="s">
        <v>201</v>
      </c>
      <c r="C25" t="s">
        <v>177</v>
      </c>
      <c r="D25">
        <v>10</v>
      </c>
      <c r="E25">
        <v>28</v>
      </c>
      <c r="F25" t="s">
        <v>142</v>
      </c>
      <c r="G25">
        <f t="shared" si="13"/>
        <v>0.0198559387397041</v>
      </c>
      <c r="H25">
        <f t="shared" si="0"/>
        <v>0.00148682776095985</v>
      </c>
      <c r="I25">
        <f t="shared" si="1"/>
        <v>0.0230273267836363</v>
      </c>
      <c r="J25">
        <f t="shared" si="2"/>
        <v>0.208919515102263</v>
      </c>
      <c r="K25">
        <f t="shared" si="3"/>
        <v>0.10190335368036</v>
      </c>
      <c r="L25">
        <f t="shared" si="4"/>
        <v>0.0284826436144484</v>
      </c>
      <c r="M25">
        <f t="shared" si="5"/>
        <v>0.000190726119236746</v>
      </c>
      <c r="N25">
        <f t="shared" si="6"/>
        <v>0.000137580529652444</v>
      </c>
      <c r="O25">
        <f t="shared" si="7"/>
        <v>3.01553628584715e-5</v>
      </c>
      <c r="P25">
        <f t="shared" si="10"/>
        <v>0.532067870474952</v>
      </c>
      <c r="Q25">
        <f t="shared" si="11"/>
        <v>0.383807837772483</v>
      </c>
      <c r="R25">
        <f t="shared" si="12"/>
        <v>0.0841242917525645</v>
      </c>
      <c r="S25" t="str">
        <f t="shared" si="8"/>
        <v>Kurus</v>
      </c>
      <c r="T25" s="3">
        <f t="shared" si="9"/>
        <v>0</v>
      </c>
    </row>
    <row r="26" spans="1:20">
      <c r="A26">
        <v>25</v>
      </c>
      <c r="B26" t="s">
        <v>202</v>
      </c>
      <c r="C26" t="s">
        <v>177</v>
      </c>
      <c r="D26">
        <v>18</v>
      </c>
      <c r="E26">
        <v>55</v>
      </c>
      <c r="F26" t="s">
        <v>142</v>
      </c>
      <c r="G26">
        <f t="shared" si="13"/>
        <v>0.0158138116505701</v>
      </c>
      <c r="H26">
        <f t="shared" si="0"/>
        <v>7.03827492610405e-10</v>
      </c>
      <c r="I26">
        <f t="shared" si="1"/>
        <v>0.00729789291770621</v>
      </c>
      <c r="J26">
        <f t="shared" si="2"/>
        <v>1.58209066102427e-5</v>
      </c>
      <c r="K26">
        <f t="shared" si="3"/>
        <v>0.0196525522899937</v>
      </c>
      <c r="L26">
        <f t="shared" si="4"/>
        <v>0.08742578245116</v>
      </c>
      <c r="M26">
        <f t="shared" si="5"/>
        <v>1.15029350471558e-8</v>
      </c>
      <c r="N26">
        <f t="shared" si="6"/>
        <v>1.25600979486349e-11</v>
      </c>
      <c r="O26">
        <f t="shared" si="7"/>
        <v>2.93344367161032e-5</v>
      </c>
      <c r="P26">
        <f t="shared" si="10"/>
        <v>0.000391976888817623</v>
      </c>
      <c r="Q26">
        <f t="shared" si="11"/>
        <v>4.28001035993665e-7</v>
      </c>
      <c r="R26">
        <f t="shared" si="12"/>
        <v>0.999607595110146</v>
      </c>
      <c r="S26" t="str">
        <f t="shared" si="8"/>
        <v>Gemuk</v>
      </c>
      <c r="T26" s="3">
        <f t="shared" si="9"/>
        <v>0</v>
      </c>
    </row>
    <row r="27" spans="1:20">
      <c r="A27">
        <v>26</v>
      </c>
      <c r="B27" t="s">
        <v>203</v>
      </c>
      <c r="C27" t="s">
        <v>181</v>
      </c>
      <c r="D27">
        <v>12</v>
      </c>
      <c r="E27">
        <v>28</v>
      </c>
      <c r="F27" t="s">
        <v>142</v>
      </c>
      <c r="G27">
        <f t="shared" si="13"/>
        <v>0.0198559387397041</v>
      </c>
      <c r="H27">
        <f t="shared" si="0"/>
        <v>0.00148682776095985</v>
      </c>
      <c r="I27">
        <f t="shared" si="1"/>
        <v>0.0230273267836363</v>
      </c>
      <c r="J27">
        <f t="shared" si="2"/>
        <v>0.103987912246519</v>
      </c>
      <c r="K27">
        <f t="shared" si="3"/>
        <v>0.135517932809476</v>
      </c>
      <c r="L27">
        <f t="shared" si="4"/>
        <v>0.0738891453203318</v>
      </c>
      <c r="M27">
        <f t="shared" si="5"/>
        <v>9.49323041488098e-5</v>
      </c>
      <c r="N27">
        <f t="shared" si="6"/>
        <v>0.000182963840736927</v>
      </c>
      <c r="O27">
        <f t="shared" si="7"/>
        <v>7.82284825312585e-5</v>
      </c>
      <c r="P27">
        <f t="shared" si="10"/>
        <v>0.26657045550981</v>
      </c>
      <c r="Q27">
        <f t="shared" si="11"/>
        <v>0.513763516058916</v>
      </c>
      <c r="R27">
        <f t="shared" si="12"/>
        <v>0.219666028431274</v>
      </c>
      <c r="S27" t="str">
        <f t="shared" si="8"/>
        <v>Normal</v>
      </c>
      <c r="T27" s="3">
        <f t="shared" si="9"/>
        <v>1</v>
      </c>
    </row>
    <row r="28" spans="1:20">
      <c r="A28">
        <v>27</v>
      </c>
      <c r="B28" t="s">
        <v>204</v>
      </c>
      <c r="C28" t="s">
        <v>177</v>
      </c>
      <c r="D28">
        <v>9</v>
      </c>
      <c r="E28">
        <v>30</v>
      </c>
      <c r="F28" t="s">
        <v>142</v>
      </c>
      <c r="G28">
        <f t="shared" si="13"/>
        <v>0.0220227499024311</v>
      </c>
      <c r="H28">
        <f t="shared" si="0"/>
        <v>0.00910425640986851</v>
      </c>
      <c r="I28">
        <f t="shared" si="1"/>
        <v>0.022988926581119</v>
      </c>
      <c r="J28">
        <f t="shared" si="2"/>
        <v>0.194840571231448</v>
      </c>
      <c r="K28">
        <f t="shared" si="3"/>
        <v>0.0742436242030496</v>
      </c>
      <c r="L28">
        <f t="shared" si="4"/>
        <v>0.0149458712734176</v>
      </c>
      <c r="M28">
        <f t="shared" si="5"/>
        <v>0.000197283915911586</v>
      </c>
      <c r="N28">
        <f t="shared" si="6"/>
        <v>0.000613778233699496</v>
      </c>
      <c r="O28">
        <f t="shared" si="7"/>
        <v>1.57972201101358e-5</v>
      </c>
      <c r="P28">
        <f t="shared" si="10"/>
        <v>0.238594279917396</v>
      </c>
      <c r="Q28">
        <f t="shared" si="11"/>
        <v>0.742300633185588</v>
      </c>
      <c r="R28">
        <f t="shared" si="12"/>
        <v>0.0191050868970161</v>
      </c>
      <c r="S28" t="str">
        <f t="shared" si="8"/>
        <v>Normal</v>
      </c>
      <c r="T28" s="3">
        <f t="shared" si="9"/>
        <v>1</v>
      </c>
    </row>
    <row r="29" spans="1:20">
      <c r="A29">
        <v>28</v>
      </c>
      <c r="B29" t="s">
        <v>234</v>
      </c>
      <c r="C29" t="s">
        <v>177</v>
      </c>
      <c r="D29">
        <v>10</v>
      </c>
      <c r="E29">
        <v>20</v>
      </c>
      <c r="F29" t="s">
        <v>142</v>
      </c>
      <c r="G29">
        <f t="shared" si="13"/>
        <v>0.0108213171260852</v>
      </c>
      <c r="H29">
        <f t="shared" si="0"/>
        <v>1.03644439496898e-8</v>
      </c>
      <c r="I29">
        <f t="shared" si="1"/>
        <v>0.0202841297468755</v>
      </c>
      <c r="J29">
        <f t="shared" si="2"/>
        <v>0.208919515102263</v>
      </c>
      <c r="K29">
        <f t="shared" si="3"/>
        <v>0.10190335368036</v>
      </c>
      <c r="L29">
        <f t="shared" si="4"/>
        <v>0.0284826436144484</v>
      </c>
      <c r="M29">
        <f t="shared" si="5"/>
        <v>0.00010394410697699</v>
      </c>
      <c r="N29">
        <f t="shared" si="6"/>
        <v>9.59052370148679e-10</v>
      </c>
      <c r="O29">
        <f t="shared" si="7"/>
        <v>2.65630178671028e-5</v>
      </c>
      <c r="P29">
        <f t="shared" si="10"/>
        <v>0.796457229878977</v>
      </c>
      <c r="Q29">
        <f t="shared" si="11"/>
        <v>7.34860509414521e-6</v>
      </c>
      <c r="R29">
        <f t="shared" si="12"/>
        <v>0.203535421515928</v>
      </c>
      <c r="S29" t="str">
        <f t="shared" si="8"/>
        <v>Kurus</v>
      </c>
      <c r="T29" s="3">
        <f t="shared" si="9"/>
        <v>0</v>
      </c>
    </row>
    <row r="30" spans="1:20">
      <c r="A30">
        <v>29</v>
      </c>
      <c r="B30" t="s">
        <v>235</v>
      </c>
      <c r="C30" t="s">
        <v>177</v>
      </c>
      <c r="D30">
        <v>14</v>
      </c>
      <c r="E30">
        <v>53</v>
      </c>
      <c r="F30" t="s">
        <v>142</v>
      </c>
      <c r="G30">
        <f t="shared" si="13"/>
        <v>0.0181410617276813</v>
      </c>
      <c r="H30">
        <f t="shared" si="0"/>
        <v>3.72783455047439e-8</v>
      </c>
      <c r="I30">
        <f t="shared" si="1"/>
        <v>0.00863784490903153</v>
      </c>
      <c r="J30">
        <f t="shared" si="2"/>
        <v>0.0169509041674369</v>
      </c>
      <c r="K30">
        <f t="shared" si="3"/>
        <v>0.113276010733499</v>
      </c>
      <c r="L30">
        <f t="shared" si="4"/>
        <v>0.122393202206896</v>
      </c>
      <c r="M30">
        <f t="shared" si="5"/>
        <v>1.41382712111027e-5</v>
      </c>
      <c r="N30">
        <f t="shared" si="6"/>
        <v>3.83444412616406e-9</v>
      </c>
      <c r="O30">
        <f t="shared" si="7"/>
        <v>4.86075171762257e-5</v>
      </c>
      <c r="P30">
        <f t="shared" si="10"/>
        <v>0.225312449272852</v>
      </c>
      <c r="Q30">
        <f t="shared" si="11"/>
        <v>6.11070465947401e-5</v>
      </c>
      <c r="R30">
        <f t="shared" si="12"/>
        <v>0.774626443680553</v>
      </c>
      <c r="S30" t="str">
        <f t="shared" si="8"/>
        <v>Gemuk</v>
      </c>
      <c r="T30" s="3">
        <f t="shared" si="9"/>
        <v>0</v>
      </c>
    </row>
    <row r="31" spans="1:20">
      <c r="A31">
        <v>30</v>
      </c>
      <c r="B31" t="s">
        <v>236</v>
      </c>
      <c r="C31" t="s">
        <v>181</v>
      </c>
      <c r="D31">
        <v>14</v>
      </c>
      <c r="E31">
        <v>51</v>
      </c>
      <c r="F31" t="s">
        <v>142</v>
      </c>
      <c r="G31">
        <f t="shared" si="13"/>
        <v>0.0204136309638636</v>
      </c>
      <c r="H31">
        <f t="shared" si="0"/>
        <v>1.24328041831482e-6</v>
      </c>
      <c r="I31">
        <f t="shared" si="1"/>
        <v>0.0100882229311783</v>
      </c>
      <c r="J31">
        <f t="shared" si="2"/>
        <v>0.0169509041674369</v>
      </c>
      <c r="K31">
        <f t="shared" si="3"/>
        <v>0.113276010733499</v>
      </c>
      <c r="L31">
        <f t="shared" si="4"/>
        <v>0.122393202206896</v>
      </c>
      <c r="M31">
        <f t="shared" si="5"/>
        <v>1.59094023989827e-5</v>
      </c>
      <c r="N31">
        <f t="shared" si="6"/>
        <v>1.27883607296235e-7</v>
      </c>
      <c r="O31">
        <f t="shared" si="7"/>
        <v>5.676919122409e-5</v>
      </c>
      <c r="P31">
        <f t="shared" si="10"/>
        <v>0.218516305199651</v>
      </c>
      <c r="Q31">
        <f t="shared" si="11"/>
        <v>0.00175648667757397</v>
      </c>
      <c r="R31">
        <f t="shared" si="12"/>
        <v>0.779727208122775</v>
      </c>
      <c r="S31" t="str">
        <f t="shared" si="8"/>
        <v>Gemuk</v>
      </c>
      <c r="T31" s="3">
        <f t="shared" si="9"/>
        <v>0</v>
      </c>
    </row>
    <row r="32" spans="1:20">
      <c r="A32">
        <v>31</v>
      </c>
      <c r="B32" t="s">
        <v>237</v>
      </c>
      <c r="C32" t="s">
        <v>181</v>
      </c>
      <c r="D32">
        <v>13</v>
      </c>
      <c r="E32">
        <v>50</v>
      </c>
      <c r="F32" t="s">
        <v>142</v>
      </c>
      <c r="G32">
        <f t="shared" si="13"/>
        <v>0.0214986317456123</v>
      </c>
      <c r="H32">
        <f t="shared" si="0"/>
        <v>6.03665142570577e-6</v>
      </c>
      <c r="I32">
        <f t="shared" si="1"/>
        <v>0.0108478785070124</v>
      </c>
      <c r="J32">
        <f t="shared" si="2"/>
        <v>0.0482710886866143</v>
      </c>
      <c r="K32">
        <f t="shared" si="3"/>
        <v>0.131303331788099</v>
      </c>
      <c r="L32">
        <f t="shared" si="4"/>
        <v>0.100582385587124</v>
      </c>
      <c r="M32">
        <f t="shared" si="5"/>
        <v>4.77132119371638e-5</v>
      </c>
      <c r="N32">
        <f t="shared" si="6"/>
        <v>7.19746702966036e-7</v>
      </c>
      <c r="O32">
        <f t="shared" si="7"/>
        <v>5.01657700595218e-5</v>
      </c>
      <c r="P32">
        <f t="shared" si="10"/>
        <v>0.483913054117628</v>
      </c>
      <c r="Q32">
        <f t="shared" si="11"/>
        <v>0.00729975642138862</v>
      </c>
      <c r="R32">
        <f t="shared" si="12"/>
        <v>0.508787189460984</v>
      </c>
      <c r="S32" t="str">
        <f t="shared" si="8"/>
        <v>Gemuk</v>
      </c>
      <c r="T32" s="3">
        <f t="shared" si="9"/>
        <v>0</v>
      </c>
    </row>
    <row r="33" spans="1:20">
      <c r="A33">
        <v>32</v>
      </c>
      <c r="B33" t="s">
        <v>238</v>
      </c>
      <c r="C33" t="s">
        <v>181</v>
      </c>
      <c r="D33">
        <v>10</v>
      </c>
      <c r="E33">
        <v>20</v>
      </c>
      <c r="F33" t="s">
        <v>142</v>
      </c>
      <c r="G33">
        <f t="shared" si="13"/>
        <v>0.0108213171260852</v>
      </c>
      <c r="H33">
        <f t="shared" si="0"/>
        <v>1.03644439496898e-8</v>
      </c>
      <c r="I33">
        <f t="shared" si="1"/>
        <v>0.0202841297468755</v>
      </c>
      <c r="J33">
        <f t="shared" si="2"/>
        <v>0.208919515102263</v>
      </c>
      <c r="K33">
        <f t="shared" si="3"/>
        <v>0.10190335368036</v>
      </c>
      <c r="L33">
        <f t="shared" si="4"/>
        <v>0.0284826436144484</v>
      </c>
      <c r="M33">
        <f t="shared" si="5"/>
        <v>0.00010394410697699</v>
      </c>
      <c r="N33">
        <f t="shared" si="6"/>
        <v>9.59052370148679e-10</v>
      </c>
      <c r="O33">
        <f t="shared" si="7"/>
        <v>2.65630178671028e-5</v>
      </c>
      <c r="P33">
        <f t="shared" si="10"/>
        <v>0.796457229878977</v>
      </c>
      <c r="Q33">
        <f t="shared" si="11"/>
        <v>7.34860509414521e-6</v>
      </c>
      <c r="R33">
        <f t="shared" si="12"/>
        <v>0.203535421515928</v>
      </c>
      <c r="S33" t="str">
        <f t="shared" si="8"/>
        <v>Kurus</v>
      </c>
      <c r="T33" s="3">
        <f t="shared" si="9"/>
        <v>0</v>
      </c>
    </row>
    <row r="34" spans="1:20">
      <c r="A34">
        <v>33</v>
      </c>
      <c r="B34" t="s">
        <v>239</v>
      </c>
      <c r="C34" t="s">
        <v>181</v>
      </c>
      <c r="D34">
        <v>12</v>
      </c>
      <c r="E34">
        <v>40</v>
      </c>
      <c r="F34" t="s">
        <v>142</v>
      </c>
      <c r="G34">
        <f t="shared" si="13"/>
        <v>0.0276852497423737</v>
      </c>
      <c r="H34">
        <f t="shared" si="0"/>
        <v>0.0760316667674848</v>
      </c>
      <c r="I34">
        <f t="shared" si="1"/>
        <v>0.0186601374119571</v>
      </c>
      <c r="J34">
        <f t="shared" si="2"/>
        <v>0.103987912246519</v>
      </c>
      <c r="K34">
        <f t="shared" si="3"/>
        <v>0.135517932809476</v>
      </c>
      <c r="L34">
        <f t="shared" si="4"/>
        <v>0.0738891453203318</v>
      </c>
      <c r="M34">
        <f t="shared" si="5"/>
        <v>0.000132364658424502</v>
      </c>
      <c r="N34">
        <f t="shared" si="6"/>
        <v>0.00935619184324928</v>
      </c>
      <c r="O34">
        <f t="shared" si="7"/>
        <v>6.33922576979061e-5</v>
      </c>
      <c r="P34">
        <f t="shared" si="10"/>
        <v>0.0138573459467771</v>
      </c>
      <c r="Q34">
        <f t="shared" si="11"/>
        <v>0.979506075560723</v>
      </c>
      <c r="R34">
        <f t="shared" si="12"/>
        <v>0.00663657849249978</v>
      </c>
      <c r="S34" t="str">
        <f t="shared" si="8"/>
        <v>Normal</v>
      </c>
      <c r="T34" s="3">
        <f t="shared" si="9"/>
        <v>1</v>
      </c>
    </row>
    <row r="35" spans="1:20">
      <c r="A35">
        <v>34</v>
      </c>
      <c r="B35" t="s">
        <v>240</v>
      </c>
      <c r="C35" t="s">
        <v>181</v>
      </c>
      <c r="D35">
        <v>12</v>
      </c>
      <c r="E35">
        <v>38</v>
      </c>
      <c r="F35" t="s">
        <v>142</v>
      </c>
      <c r="G35">
        <f t="shared" si="13"/>
        <v>0.0274859168084574</v>
      </c>
      <c r="H35">
        <f t="shared" ref="H35:H66" si="15">_xlfn.NORM.DIST($E35,$X$7,$X$8,0)</f>
        <v>0.125429699121653</v>
      </c>
      <c r="I35">
        <f t="shared" ref="I35:I66" si="16">_xlfn.NORM.DIST($E35,$Y$7,$Y$8,0)</f>
        <v>0.0199817215289122</v>
      </c>
      <c r="J35">
        <f t="shared" ref="J35:J66" si="17">_xlfn.NORM.DIST($D35,$W$3,$W$4,0)</f>
        <v>0.103987912246519</v>
      </c>
      <c r="K35">
        <f t="shared" ref="K35:K66" si="18">_xlfn.NORM.DIST($D35,$X$3,$X$4,0)</f>
        <v>0.135517932809476</v>
      </c>
      <c r="L35">
        <f t="shared" ref="L35:L66" si="19">_xlfn.NORM.DIST($D35,$Y$3,$Y$4,0)</f>
        <v>0.0738891453203318</v>
      </c>
      <c r="M35">
        <f t="shared" ref="M35:M66" si="20">G35*J35*4/87</f>
        <v>0.00013141163701577</v>
      </c>
      <c r="N35">
        <f t="shared" ref="N35:N66" si="21">H35*K35*79/87</f>
        <v>0.0154349414884206</v>
      </c>
      <c r="O35">
        <f t="shared" ref="O35:O66" si="22">I35*L35*4/87</f>
        <v>6.78819460138019e-5</v>
      </c>
      <c r="P35">
        <f t="shared" si="10"/>
        <v>0.00840537681665936</v>
      </c>
      <c r="Q35">
        <f t="shared" si="11"/>
        <v>0.987252744882063</v>
      </c>
      <c r="R35">
        <f t="shared" si="12"/>
        <v>0.00434187830127756</v>
      </c>
      <c r="S35" t="str">
        <f t="shared" ref="S35:S66" si="23">IF(M35=MAX(M35:O35),"Kurus",IF(N35=MAX(M35:O35),"Normal","Gemuk"))</f>
        <v>Normal</v>
      </c>
      <c r="T35" s="3">
        <f t="shared" ref="T35:T66" si="24">SUM(IF(F35=S35,1,0))</f>
        <v>1</v>
      </c>
    </row>
    <row r="36" spans="1:20">
      <c r="A36">
        <v>35</v>
      </c>
      <c r="B36" t="s">
        <v>241</v>
      </c>
      <c r="C36" t="s">
        <v>181</v>
      </c>
      <c r="D36">
        <v>8</v>
      </c>
      <c r="E36">
        <v>16</v>
      </c>
      <c r="F36" t="s">
        <v>142</v>
      </c>
      <c r="G36">
        <f t="shared" si="13"/>
        <v>0.00711645141954273</v>
      </c>
      <c r="H36">
        <f t="shared" si="15"/>
        <v>1.70577228554375e-12</v>
      </c>
      <c r="I36">
        <f t="shared" si="16"/>
        <v>0.0175719891761493</v>
      </c>
      <c r="J36">
        <f t="shared" si="17"/>
        <v>0.137461576089089</v>
      </c>
      <c r="K36">
        <f t="shared" si="18"/>
        <v>0.0481629491582098</v>
      </c>
      <c r="L36">
        <f t="shared" si="19"/>
        <v>0.00701061722859404</v>
      </c>
      <c r="M36">
        <f t="shared" si="20"/>
        <v>4.49764886570932e-5</v>
      </c>
      <c r="N36">
        <f t="shared" si="21"/>
        <v>7.46005389111039e-14</v>
      </c>
      <c r="O36">
        <f t="shared" si="22"/>
        <v>5.66393057742439e-6</v>
      </c>
      <c r="P36">
        <f t="shared" ref="P36:P67" si="25">M36/SUM(M36:O36)</f>
        <v>0.888153954305724</v>
      </c>
      <c r="Q36">
        <f t="shared" ref="Q36:Q67" si="26">N36/SUM(M36:O36)</f>
        <v>1.47314220397207e-9</v>
      </c>
      <c r="R36">
        <f t="shared" ref="R36:R67" si="27">O36/SUM(M36:O36)</f>
        <v>0.111846044221134</v>
      </c>
      <c r="S36" t="str">
        <f t="shared" si="23"/>
        <v>Kurus</v>
      </c>
      <c r="T36" s="3">
        <f t="shared" si="24"/>
        <v>0</v>
      </c>
    </row>
    <row r="37" spans="1:20">
      <c r="A37">
        <v>36</v>
      </c>
      <c r="B37" t="s">
        <v>242</v>
      </c>
      <c r="C37" t="s">
        <v>181</v>
      </c>
      <c r="D37">
        <v>15</v>
      </c>
      <c r="E37">
        <v>62</v>
      </c>
      <c r="F37" t="s">
        <v>142</v>
      </c>
      <c r="G37">
        <f t="shared" ref="G37:G68" si="28">_xlfn.NORM.DIST($E37,$W$7,$W$8,0)</f>
        <v>0.00840315742357639</v>
      </c>
      <c r="H37">
        <f t="shared" si="15"/>
        <v>1.7044570427928e-17</v>
      </c>
      <c r="I37">
        <f t="shared" si="16"/>
        <v>0.00364171067578325</v>
      </c>
      <c r="J37">
        <f t="shared" si="17"/>
        <v>0.00450298171311595</v>
      </c>
      <c r="K37">
        <f t="shared" si="18"/>
        <v>0.0870128446952451</v>
      </c>
      <c r="L37">
        <f t="shared" si="19"/>
        <v>0.13313331312765</v>
      </c>
      <c r="M37">
        <f t="shared" si="20"/>
        <v>1.73973628555398e-6</v>
      </c>
      <c r="N37">
        <f t="shared" si="21"/>
        <v>1.34671986441212e-18</v>
      </c>
      <c r="O37">
        <f t="shared" si="22"/>
        <v>2.22911727687061e-5</v>
      </c>
      <c r="P37">
        <f t="shared" si="25"/>
        <v>0.0723957750256421</v>
      </c>
      <c r="Q37">
        <f t="shared" si="26"/>
        <v>5.60411535564989e-14</v>
      </c>
      <c r="R37">
        <f t="shared" si="27"/>
        <v>0.927604224974302</v>
      </c>
      <c r="S37" t="str">
        <f t="shared" si="23"/>
        <v>Gemuk</v>
      </c>
      <c r="T37" s="3">
        <f t="shared" si="24"/>
        <v>0</v>
      </c>
    </row>
    <row r="38" spans="1:20">
      <c r="A38">
        <v>37</v>
      </c>
      <c r="B38" t="s">
        <v>243</v>
      </c>
      <c r="C38" t="s">
        <v>181</v>
      </c>
      <c r="D38">
        <v>11</v>
      </c>
      <c r="E38">
        <v>39</v>
      </c>
      <c r="F38" t="s">
        <v>142</v>
      </c>
      <c r="G38">
        <f t="shared" si="28"/>
        <v>0.0276519274799086</v>
      </c>
      <c r="H38">
        <f t="shared" si="15"/>
        <v>0.103468270086196</v>
      </c>
      <c r="I38">
        <f t="shared" si="16"/>
        <v>0.0193418807212147</v>
      </c>
      <c r="J38">
        <f t="shared" si="17"/>
        <v>0.169465057819378</v>
      </c>
      <c r="K38">
        <f t="shared" si="18"/>
        <v>0.124537749064794</v>
      </c>
      <c r="L38">
        <f t="shared" si="19"/>
        <v>0.048521412053223</v>
      </c>
      <c r="M38">
        <f t="shared" si="20"/>
        <v>0.000215449907549424</v>
      </c>
      <c r="N38">
        <f t="shared" si="21"/>
        <v>0.0117008130004238</v>
      </c>
      <c r="O38">
        <f t="shared" si="22"/>
        <v>4.31492121544068e-5</v>
      </c>
      <c r="P38">
        <f t="shared" si="25"/>
        <v>0.0180150918277013</v>
      </c>
      <c r="Q38">
        <f t="shared" si="26"/>
        <v>0.97837693716829</v>
      </c>
      <c r="R38">
        <f t="shared" si="27"/>
        <v>0.00360797100400837</v>
      </c>
      <c r="S38" t="str">
        <f t="shared" si="23"/>
        <v>Normal</v>
      </c>
      <c r="T38" s="3">
        <f t="shared" si="24"/>
        <v>1</v>
      </c>
    </row>
    <row r="39" spans="1:20">
      <c r="A39">
        <v>38</v>
      </c>
      <c r="B39" t="s">
        <v>244</v>
      </c>
      <c r="C39" t="s">
        <v>177</v>
      </c>
      <c r="D39">
        <v>7</v>
      </c>
      <c r="E39">
        <v>12</v>
      </c>
      <c r="F39" t="s">
        <v>142</v>
      </c>
      <c r="G39">
        <f t="shared" si="28"/>
        <v>0.00433283877952115</v>
      </c>
      <c r="H39">
        <f t="shared" si="15"/>
        <v>4.41351238706597e-17</v>
      </c>
      <c r="I39">
        <f t="shared" si="16"/>
        <v>0.01443081593338</v>
      </c>
      <c r="J39">
        <f t="shared" si="17"/>
        <v>0.0733643009834969</v>
      </c>
      <c r="K39">
        <f t="shared" si="18"/>
        <v>0.0278195564983665</v>
      </c>
      <c r="L39">
        <f t="shared" si="19"/>
        <v>0.00293958045384504</v>
      </c>
      <c r="M39">
        <f t="shared" si="20"/>
        <v>1.46149741762647e-5</v>
      </c>
      <c r="N39">
        <f t="shared" si="21"/>
        <v>1.11491662292523e-18</v>
      </c>
      <c r="O39">
        <f t="shared" si="22"/>
        <v>1.95036985980687e-6</v>
      </c>
      <c r="P39">
        <f t="shared" si="25"/>
        <v>0.88226203720485</v>
      </c>
      <c r="Q39">
        <f t="shared" si="26"/>
        <v>6.7304163469071e-14</v>
      </c>
      <c r="R39">
        <f t="shared" si="27"/>
        <v>0.117737962795083</v>
      </c>
      <c r="S39" t="str">
        <f t="shared" si="23"/>
        <v>Kurus</v>
      </c>
      <c r="T39" s="3">
        <f t="shared" si="24"/>
        <v>0</v>
      </c>
    </row>
    <row r="40" spans="1:20">
      <c r="A40">
        <v>39</v>
      </c>
      <c r="B40" t="s">
        <v>245</v>
      </c>
      <c r="C40" t="s">
        <v>177</v>
      </c>
      <c r="D40">
        <v>15</v>
      </c>
      <c r="E40">
        <v>57</v>
      </c>
      <c r="F40" t="s">
        <v>142</v>
      </c>
      <c r="G40">
        <f t="shared" si="28"/>
        <v>0.0135220283360314</v>
      </c>
      <c r="H40">
        <f t="shared" si="15"/>
        <v>8.3675417362874e-12</v>
      </c>
      <c r="I40">
        <f t="shared" si="16"/>
        <v>0.00608402408219959</v>
      </c>
      <c r="J40">
        <f t="shared" si="17"/>
        <v>0.00450298171311595</v>
      </c>
      <c r="K40">
        <f t="shared" si="18"/>
        <v>0.0870128446952451</v>
      </c>
      <c r="L40">
        <f t="shared" si="19"/>
        <v>0.13313331312765</v>
      </c>
      <c r="M40">
        <f t="shared" si="20"/>
        <v>2.79951477339701e-6</v>
      </c>
      <c r="N40">
        <f t="shared" si="21"/>
        <v>6.61133392607633e-13</v>
      </c>
      <c r="O40">
        <f t="shared" si="22"/>
        <v>3.72407486534088e-5</v>
      </c>
      <c r="P40">
        <f t="shared" si="25"/>
        <v>0.0699174902355419</v>
      </c>
      <c r="Q40">
        <f t="shared" si="26"/>
        <v>1.65117140874897e-8</v>
      </c>
      <c r="R40">
        <f t="shared" si="27"/>
        <v>0.930082493252744</v>
      </c>
      <c r="S40" t="str">
        <f t="shared" si="23"/>
        <v>Gemuk</v>
      </c>
      <c r="T40" s="3">
        <f t="shared" si="24"/>
        <v>0</v>
      </c>
    </row>
    <row r="41" spans="1:20">
      <c r="A41">
        <v>40</v>
      </c>
      <c r="B41" t="s">
        <v>246</v>
      </c>
      <c r="C41" t="s">
        <v>177</v>
      </c>
      <c r="D41">
        <v>13</v>
      </c>
      <c r="E41">
        <v>39</v>
      </c>
      <c r="F41" t="s">
        <v>142</v>
      </c>
      <c r="G41">
        <f t="shared" si="28"/>
        <v>0.0276519274799086</v>
      </c>
      <c r="H41">
        <f t="shared" si="15"/>
        <v>0.103468270086196</v>
      </c>
      <c r="I41">
        <f t="shared" si="16"/>
        <v>0.0193418807212147</v>
      </c>
      <c r="J41">
        <f t="shared" si="17"/>
        <v>0.0482710886866143</v>
      </c>
      <c r="K41">
        <f t="shared" si="18"/>
        <v>0.131303331788099</v>
      </c>
      <c r="L41">
        <f t="shared" si="19"/>
        <v>0.100582385587124</v>
      </c>
      <c r="M41">
        <f t="shared" si="20"/>
        <v>6.1369592815563e-5</v>
      </c>
      <c r="N41">
        <f t="shared" si="21"/>
        <v>0.0123364661969748</v>
      </c>
      <c r="O41">
        <f t="shared" si="22"/>
        <v>8.94460921692588e-5</v>
      </c>
      <c r="P41">
        <f t="shared" si="25"/>
        <v>0.00491456774946547</v>
      </c>
      <c r="Q41">
        <f t="shared" si="26"/>
        <v>0.987922456911724</v>
      </c>
      <c r="R41">
        <f t="shared" si="27"/>
        <v>0.00716297533881107</v>
      </c>
      <c r="S41" t="str">
        <f t="shared" si="23"/>
        <v>Normal</v>
      </c>
      <c r="T41" s="3">
        <f t="shared" si="24"/>
        <v>1</v>
      </c>
    </row>
    <row r="42" spans="1:20">
      <c r="A42">
        <v>41</v>
      </c>
      <c r="B42" t="s">
        <v>247</v>
      </c>
      <c r="C42" t="s">
        <v>177</v>
      </c>
      <c r="D42">
        <v>10</v>
      </c>
      <c r="E42">
        <v>32</v>
      </c>
      <c r="F42" t="s">
        <v>142</v>
      </c>
      <c r="G42">
        <f t="shared" si="28"/>
        <v>0.0239598496481021</v>
      </c>
      <c r="H42">
        <f t="shared" si="15"/>
        <v>0.0351034953196315</v>
      </c>
      <c r="I42">
        <f t="shared" si="16"/>
        <v>0.0226461935969072</v>
      </c>
      <c r="J42">
        <f t="shared" si="17"/>
        <v>0.208919515102263</v>
      </c>
      <c r="K42">
        <f t="shared" si="18"/>
        <v>0.10190335368036</v>
      </c>
      <c r="L42">
        <f t="shared" si="19"/>
        <v>0.0284826436144484</v>
      </c>
      <c r="M42">
        <f t="shared" si="20"/>
        <v>0.000230146214731247</v>
      </c>
      <c r="N42">
        <f t="shared" si="21"/>
        <v>0.00324822928757342</v>
      </c>
      <c r="O42">
        <f t="shared" si="22"/>
        <v>2.96562511008971e-5</v>
      </c>
      <c r="P42">
        <f t="shared" si="25"/>
        <v>0.0656055106992185</v>
      </c>
      <c r="Q42">
        <f t="shared" si="26"/>
        <v>0.925940674402411</v>
      </c>
      <c r="R42">
        <f t="shared" si="27"/>
        <v>0.0084538148983706</v>
      </c>
      <c r="S42" t="str">
        <f t="shared" si="23"/>
        <v>Normal</v>
      </c>
      <c r="T42" s="3">
        <f t="shared" si="24"/>
        <v>1</v>
      </c>
    </row>
    <row r="43" spans="1:20">
      <c r="A43">
        <v>42</v>
      </c>
      <c r="B43" t="s">
        <v>248</v>
      </c>
      <c r="C43" t="s">
        <v>181</v>
      </c>
      <c r="D43">
        <v>14</v>
      </c>
      <c r="E43">
        <v>62</v>
      </c>
      <c r="F43" t="s">
        <v>142</v>
      </c>
      <c r="G43">
        <f t="shared" si="28"/>
        <v>0.00840315742357639</v>
      </c>
      <c r="H43">
        <f t="shared" si="15"/>
        <v>1.7044570427928e-17</v>
      </c>
      <c r="I43">
        <f t="shared" si="16"/>
        <v>0.00364171067578325</v>
      </c>
      <c r="J43">
        <f t="shared" si="17"/>
        <v>0.0169509041674369</v>
      </c>
      <c r="K43">
        <f t="shared" si="18"/>
        <v>0.113276010733499</v>
      </c>
      <c r="L43">
        <f t="shared" si="19"/>
        <v>0.122393202206896</v>
      </c>
      <c r="M43">
        <f t="shared" si="20"/>
        <v>6.54901683636458e-6</v>
      </c>
      <c r="N43">
        <f t="shared" si="21"/>
        <v>1.75320154570811e-18</v>
      </c>
      <c r="O43">
        <f t="shared" si="22"/>
        <v>2.04929025802369e-5</v>
      </c>
      <c r="P43">
        <f t="shared" si="25"/>
        <v>0.242180177208264</v>
      </c>
      <c r="Q43">
        <f t="shared" si="26"/>
        <v>6.48327331613775e-14</v>
      </c>
      <c r="R43">
        <f t="shared" si="27"/>
        <v>0.757819822791671</v>
      </c>
      <c r="S43" t="str">
        <f t="shared" si="23"/>
        <v>Gemuk</v>
      </c>
      <c r="T43" s="3">
        <f t="shared" si="24"/>
        <v>0</v>
      </c>
    </row>
    <row r="44" spans="1:20">
      <c r="A44">
        <v>43</v>
      </c>
      <c r="B44" t="s">
        <v>249</v>
      </c>
      <c r="C44" t="s">
        <v>177</v>
      </c>
      <c r="D44">
        <v>7</v>
      </c>
      <c r="E44">
        <v>12</v>
      </c>
      <c r="F44" t="s">
        <v>142</v>
      </c>
      <c r="G44">
        <f t="shared" si="28"/>
        <v>0.00433283877952115</v>
      </c>
      <c r="H44">
        <f t="shared" si="15"/>
        <v>4.41351238706597e-17</v>
      </c>
      <c r="I44">
        <f t="shared" si="16"/>
        <v>0.01443081593338</v>
      </c>
      <c r="J44">
        <f t="shared" si="17"/>
        <v>0.0733643009834969</v>
      </c>
      <c r="K44">
        <f t="shared" si="18"/>
        <v>0.0278195564983665</v>
      </c>
      <c r="L44">
        <f t="shared" si="19"/>
        <v>0.00293958045384504</v>
      </c>
      <c r="M44">
        <f t="shared" si="20"/>
        <v>1.46149741762647e-5</v>
      </c>
      <c r="N44">
        <f t="shared" si="21"/>
        <v>1.11491662292523e-18</v>
      </c>
      <c r="O44">
        <f t="shared" si="22"/>
        <v>1.95036985980687e-6</v>
      </c>
      <c r="P44">
        <f t="shared" si="25"/>
        <v>0.88226203720485</v>
      </c>
      <c r="Q44">
        <f t="shared" si="26"/>
        <v>6.7304163469071e-14</v>
      </c>
      <c r="R44">
        <f t="shared" si="27"/>
        <v>0.117737962795083</v>
      </c>
      <c r="S44" t="str">
        <f t="shared" si="23"/>
        <v>Kurus</v>
      </c>
      <c r="T44" s="3">
        <f t="shared" si="24"/>
        <v>0</v>
      </c>
    </row>
    <row r="45" spans="1:20">
      <c r="A45">
        <v>44</v>
      </c>
      <c r="B45" t="s">
        <v>250</v>
      </c>
      <c r="C45" t="s">
        <v>181</v>
      </c>
      <c r="D45">
        <v>9</v>
      </c>
      <c r="E45">
        <v>28</v>
      </c>
      <c r="F45" t="s">
        <v>142</v>
      </c>
      <c r="G45">
        <f t="shared" si="28"/>
        <v>0.0198559387397041</v>
      </c>
      <c r="H45">
        <f t="shared" si="15"/>
        <v>0.00148682776095985</v>
      </c>
      <c r="I45">
        <f t="shared" si="16"/>
        <v>0.0230273267836363</v>
      </c>
      <c r="J45">
        <f t="shared" si="17"/>
        <v>0.194840571231448</v>
      </c>
      <c r="K45">
        <f t="shared" si="18"/>
        <v>0.0742436242030496</v>
      </c>
      <c r="L45">
        <f t="shared" si="19"/>
        <v>0.0149458712734176</v>
      </c>
      <c r="M45">
        <f t="shared" si="20"/>
        <v>0.000177873215925544</v>
      </c>
      <c r="N45">
        <f t="shared" si="21"/>
        <v>0.000100236908524251</v>
      </c>
      <c r="O45">
        <f t="shared" si="22"/>
        <v>1.58236074427196e-5</v>
      </c>
      <c r="P45">
        <f t="shared" si="25"/>
        <v>0.605147339777214</v>
      </c>
      <c r="Q45">
        <f t="shared" si="26"/>
        <v>0.341018731939571</v>
      </c>
      <c r="R45">
        <f t="shared" si="27"/>
        <v>0.0538339282832156</v>
      </c>
      <c r="S45" t="str">
        <f t="shared" si="23"/>
        <v>Kurus</v>
      </c>
      <c r="T45" s="3">
        <f t="shared" si="24"/>
        <v>0</v>
      </c>
    </row>
    <row r="46" spans="1:20">
      <c r="A46">
        <v>45</v>
      </c>
      <c r="B46" t="s">
        <v>251</v>
      </c>
      <c r="C46" t="s">
        <v>181</v>
      </c>
      <c r="D46">
        <v>14</v>
      </c>
      <c r="E46">
        <v>52</v>
      </c>
      <c r="F46" t="s">
        <v>142</v>
      </c>
      <c r="G46">
        <f t="shared" si="28"/>
        <v>0.0192902365299299</v>
      </c>
      <c r="H46">
        <f t="shared" si="15"/>
        <v>2.28098591521288e-7</v>
      </c>
      <c r="I46">
        <f t="shared" si="16"/>
        <v>0.00935050070472127</v>
      </c>
      <c r="J46">
        <f t="shared" si="17"/>
        <v>0.0169509041674369</v>
      </c>
      <c r="K46">
        <f t="shared" si="18"/>
        <v>0.113276010733499</v>
      </c>
      <c r="L46">
        <f t="shared" si="19"/>
        <v>0.122393202206896</v>
      </c>
      <c r="M46">
        <f t="shared" si="20"/>
        <v>1.50338827947602e-5</v>
      </c>
      <c r="N46">
        <f t="shared" si="21"/>
        <v>2.34621813978787e-8</v>
      </c>
      <c r="O46">
        <f t="shared" si="22"/>
        <v>5.26178263672956e-5</v>
      </c>
      <c r="P46">
        <f t="shared" si="25"/>
        <v>0.222147687199235</v>
      </c>
      <c r="Q46">
        <f t="shared" si="26"/>
        <v>0.000346688171335501</v>
      </c>
      <c r="R46">
        <f t="shared" si="27"/>
        <v>0.77750562462943</v>
      </c>
      <c r="S46" t="str">
        <f t="shared" si="23"/>
        <v>Gemuk</v>
      </c>
      <c r="T46" s="3">
        <f t="shared" si="24"/>
        <v>0</v>
      </c>
    </row>
    <row r="47" spans="1:20">
      <c r="A47">
        <v>46</v>
      </c>
      <c r="B47" t="s">
        <v>252</v>
      </c>
      <c r="C47" t="s">
        <v>181</v>
      </c>
      <c r="D47">
        <v>13</v>
      </c>
      <c r="E47">
        <v>27</v>
      </c>
      <c r="F47" t="s">
        <v>142</v>
      </c>
      <c r="G47">
        <f t="shared" si="28"/>
        <v>0.0187180949134667</v>
      </c>
      <c r="H47">
        <f t="shared" si="15"/>
        <v>0.000505172295462062</v>
      </c>
      <c r="I47">
        <f t="shared" si="16"/>
        <v>0.0229314463112747</v>
      </c>
      <c r="J47">
        <f t="shared" si="17"/>
        <v>0.0482710886866143</v>
      </c>
      <c r="K47">
        <f t="shared" si="18"/>
        <v>0.131303331788099</v>
      </c>
      <c r="L47">
        <f t="shared" si="19"/>
        <v>0.100582385587124</v>
      </c>
      <c r="M47">
        <f t="shared" si="20"/>
        <v>4.15421986028696e-5</v>
      </c>
      <c r="N47">
        <f t="shared" si="21"/>
        <v>6.02314211054672e-5</v>
      </c>
      <c r="O47">
        <f t="shared" si="22"/>
        <v>0.000106045957469014</v>
      </c>
      <c r="P47">
        <f t="shared" si="25"/>
        <v>0.199895501507146</v>
      </c>
      <c r="Q47">
        <f t="shared" si="26"/>
        <v>0.289825539650994</v>
      </c>
      <c r="R47">
        <f t="shared" si="27"/>
        <v>0.51027895884186</v>
      </c>
      <c r="S47" t="str">
        <f t="shared" si="23"/>
        <v>Gemuk</v>
      </c>
      <c r="T47" s="3">
        <f t="shared" si="24"/>
        <v>0</v>
      </c>
    </row>
    <row r="48" spans="1:20">
      <c r="A48">
        <v>47</v>
      </c>
      <c r="B48" t="s">
        <v>253</v>
      </c>
      <c r="C48" t="s">
        <v>181</v>
      </c>
      <c r="D48">
        <v>8</v>
      </c>
      <c r="E48">
        <v>13</v>
      </c>
      <c r="F48" t="s">
        <v>142</v>
      </c>
      <c r="G48">
        <f t="shared" si="28"/>
        <v>0.00494064315364103</v>
      </c>
      <c r="H48">
        <f t="shared" si="15"/>
        <v>7.36033790028871e-16</v>
      </c>
      <c r="I48">
        <f t="shared" si="16"/>
        <v>0.0152351905266119</v>
      </c>
      <c r="J48">
        <f t="shared" si="17"/>
        <v>0.137461576089089</v>
      </c>
      <c r="K48">
        <f t="shared" si="18"/>
        <v>0.0481629491582098</v>
      </c>
      <c r="L48">
        <f t="shared" si="19"/>
        <v>0.00701061722859404</v>
      </c>
      <c r="M48">
        <f t="shared" si="20"/>
        <v>3.12252227491156e-5</v>
      </c>
      <c r="N48">
        <f t="shared" si="21"/>
        <v>3.21898285358955e-17</v>
      </c>
      <c r="O48">
        <f t="shared" si="22"/>
        <v>4.91071674421969e-6</v>
      </c>
      <c r="P48">
        <f t="shared" si="25"/>
        <v>0.864104356684757</v>
      </c>
      <c r="Q48">
        <f t="shared" si="26"/>
        <v>8.90798163468361e-13</v>
      </c>
      <c r="R48">
        <f t="shared" si="27"/>
        <v>0.135895643314353</v>
      </c>
      <c r="S48" t="str">
        <f t="shared" si="23"/>
        <v>Kurus</v>
      </c>
      <c r="T48" s="3">
        <f t="shared" si="24"/>
        <v>0</v>
      </c>
    </row>
    <row r="49" spans="1:20">
      <c r="A49">
        <v>48</v>
      </c>
      <c r="B49" t="s">
        <v>254</v>
      </c>
      <c r="C49" t="s">
        <v>181</v>
      </c>
      <c r="D49">
        <v>8</v>
      </c>
      <c r="E49">
        <v>13</v>
      </c>
      <c r="F49" t="s">
        <v>142</v>
      </c>
      <c r="G49">
        <f t="shared" si="28"/>
        <v>0.00494064315364103</v>
      </c>
      <c r="H49">
        <f t="shared" si="15"/>
        <v>7.36033790028871e-16</v>
      </c>
      <c r="I49">
        <f t="shared" si="16"/>
        <v>0.0152351905266119</v>
      </c>
      <c r="J49">
        <f t="shared" si="17"/>
        <v>0.137461576089089</v>
      </c>
      <c r="K49">
        <f t="shared" si="18"/>
        <v>0.0481629491582098</v>
      </c>
      <c r="L49">
        <f t="shared" si="19"/>
        <v>0.00701061722859404</v>
      </c>
      <c r="M49">
        <f t="shared" si="20"/>
        <v>3.12252227491156e-5</v>
      </c>
      <c r="N49">
        <f t="shared" si="21"/>
        <v>3.21898285358955e-17</v>
      </c>
      <c r="O49">
        <f t="shared" si="22"/>
        <v>4.91071674421969e-6</v>
      </c>
      <c r="P49">
        <f t="shared" si="25"/>
        <v>0.864104356684757</v>
      </c>
      <c r="Q49">
        <f t="shared" si="26"/>
        <v>8.90798163468361e-13</v>
      </c>
      <c r="R49">
        <f t="shared" si="27"/>
        <v>0.135895643314353</v>
      </c>
      <c r="S49" t="str">
        <f t="shared" si="23"/>
        <v>Kurus</v>
      </c>
      <c r="T49" s="3">
        <f t="shared" si="24"/>
        <v>0</v>
      </c>
    </row>
    <row r="50" spans="1:20">
      <c r="A50">
        <v>49</v>
      </c>
      <c r="B50" t="s">
        <v>255</v>
      </c>
      <c r="C50" t="s">
        <v>181</v>
      </c>
      <c r="D50">
        <v>16</v>
      </c>
      <c r="E50">
        <v>41</v>
      </c>
      <c r="F50" t="s">
        <v>142</v>
      </c>
      <c r="G50">
        <f t="shared" si="28"/>
        <v>0.0275854032277988</v>
      </c>
      <c r="H50">
        <f t="shared" si="15"/>
        <v>0.0497693936765363</v>
      </c>
      <c r="I50">
        <f t="shared" si="16"/>
        <v>0.017942432152035</v>
      </c>
      <c r="J50">
        <f t="shared" si="17"/>
        <v>0.000904917605996967</v>
      </c>
      <c r="K50">
        <f t="shared" si="18"/>
        <v>0.0595130228564729</v>
      </c>
      <c r="L50">
        <f t="shared" si="19"/>
        <v>0.129452445484822</v>
      </c>
      <c r="M50">
        <f t="shared" si="20"/>
        <v>1.14770193330394e-6</v>
      </c>
      <c r="N50">
        <f t="shared" si="21"/>
        <v>0.00268956595414409</v>
      </c>
      <c r="O50">
        <f t="shared" si="22"/>
        <v>0.000106790423909261</v>
      </c>
      <c r="P50">
        <f t="shared" si="25"/>
        <v>0.000410259252708369</v>
      </c>
      <c r="Q50">
        <f t="shared" si="26"/>
        <v>0.961416275810014</v>
      </c>
      <c r="R50">
        <f t="shared" si="27"/>
        <v>0.0381734649372774</v>
      </c>
      <c r="S50" t="str">
        <f t="shared" si="23"/>
        <v>Normal</v>
      </c>
      <c r="T50" s="3">
        <f t="shared" si="24"/>
        <v>1</v>
      </c>
    </row>
    <row r="51" spans="1:20">
      <c r="A51">
        <v>50</v>
      </c>
      <c r="B51" t="s">
        <v>256</v>
      </c>
      <c r="C51" t="s">
        <v>181</v>
      </c>
      <c r="D51">
        <v>14</v>
      </c>
      <c r="E51">
        <v>37</v>
      </c>
      <c r="F51" t="s">
        <v>142</v>
      </c>
      <c r="G51">
        <f t="shared" si="28"/>
        <v>0.0271896051584456</v>
      </c>
      <c r="H51">
        <f t="shared" si="15"/>
        <v>0.13544846526249</v>
      </c>
      <c r="I51">
        <f t="shared" si="16"/>
        <v>0.0205739387240335</v>
      </c>
      <c r="J51">
        <f t="shared" si="17"/>
        <v>0.0169509041674369</v>
      </c>
      <c r="K51">
        <f t="shared" si="18"/>
        <v>0.113276010733499</v>
      </c>
      <c r="L51">
        <f t="shared" si="19"/>
        <v>0.122393202206896</v>
      </c>
      <c r="M51">
        <f t="shared" si="20"/>
        <v>2.11902708685637e-5</v>
      </c>
      <c r="N51">
        <f t="shared" si="21"/>
        <v>0.013932205546987</v>
      </c>
      <c r="O51">
        <f t="shared" si="22"/>
        <v>0.000115775183560594</v>
      </c>
      <c r="P51">
        <f t="shared" si="25"/>
        <v>0.00150614921564538</v>
      </c>
      <c r="Q51">
        <f t="shared" si="26"/>
        <v>0.990264852533573</v>
      </c>
      <c r="R51">
        <f t="shared" si="27"/>
        <v>0.00822899825078115</v>
      </c>
      <c r="S51" t="str">
        <f t="shared" si="23"/>
        <v>Normal</v>
      </c>
      <c r="T51" s="3">
        <f t="shared" si="24"/>
        <v>1</v>
      </c>
    </row>
    <row r="52" spans="1:20">
      <c r="A52">
        <v>51</v>
      </c>
      <c r="B52" t="s">
        <v>257</v>
      </c>
      <c r="C52" t="s">
        <v>181</v>
      </c>
      <c r="D52">
        <v>9</v>
      </c>
      <c r="E52">
        <v>20</v>
      </c>
      <c r="F52" t="s">
        <v>142</v>
      </c>
      <c r="G52">
        <f t="shared" si="28"/>
        <v>0.0108213171260852</v>
      </c>
      <c r="H52">
        <f t="shared" si="15"/>
        <v>1.03644439496898e-8</v>
      </c>
      <c r="I52">
        <f t="shared" si="16"/>
        <v>0.0202841297468755</v>
      </c>
      <c r="J52">
        <f t="shared" si="17"/>
        <v>0.194840571231448</v>
      </c>
      <c r="K52">
        <f t="shared" si="18"/>
        <v>0.0742436242030496</v>
      </c>
      <c r="L52">
        <f t="shared" si="19"/>
        <v>0.0149458712734176</v>
      </c>
      <c r="M52">
        <f t="shared" si="20"/>
        <v>9.6939384382671e-5</v>
      </c>
      <c r="N52">
        <f t="shared" si="21"/>
        <v>6.98735823589347e-10</v>
      </c>
      <c r="O52">
        <f t="shared" si="22"/>
        <v>1.39385743489702e-5</v>
      </c>
      <c r="P52">
        <f t="shared" si="25"/>
        <v>0.874283532979428</v>
      </c>
      <c r="Q52">
        <f t="shared" si="26"/>
        <v>6.30180631285491e-6</v>
      </c>
      <c r="R52">
        <f t="shared" si="27"/>
        <v>0.125710165214259</v>
      </c>
      <c r="S52" t="str">
        <f t="shared" si="23"/>
        <v>Kurus</v>
      </c>
      <c r="T52" s="3">
        <f t="shared" si="24"/>
        <v>0</v>
      </c>
    </row>
    <row r="53" spans="1:20">
      <c r="A53">
        <v>52</v>
      </c>
      <c r="B53" t="s">
        <v>258</v>
      </c>
      <c r="C53" t="s">
        <v>177</v>
      </c>
      <c r="D53">
        <v>12</v>
      </c>
      <c r="E53">
        <v>36</v>
      </c>
      <c r="F53" t="s">
        <v>142</v>
      </c>
      <c r="G53">
        <f t="shared" si="28"/>
        <v>0.0267672298907816</v>
      </c>
      <c r="H53">
        <f t="shared" si="15"/>
        <v>0.130295168566922</v>
      </c>
      <c r="I53">
        <f t="shared" si="16"/>
        <v>0.0211131153352084</v>
      </c>
      <c r="J53">
        <f t="shared" si="17"/>
        <v>0.103987912246519</v>
      </c>
      <c r="K53">
        <f t="shared" si="18"/>
        <v>0.135517932809476</v>
      </c>
      <c r="L53">
        <f t="shared" si="19"/>
        <v>0.0738891453203318</v>
      </c>
      <c r="M53">
        <f t="shared" si="20"/>
        <v>0.000127975556458161</v>
      </c>
      <c r="N53">
        <f t="shared" si="21"/>
        <v>0.016033669195872</v>
      </c>
      <c r="O53">
        <f t="shared" si="22"/>
        <v>7.17255194100295e-5</v>
      </c>
      <c r="P53">
        <f t="shared" si="25"/>
        <v>0.00788348656599956</v>
      </c>
      <c r="Q53">
        <f t="shared" si="26"/>
        <v>0.987698113668002</v>
      </c>
      <c r="R53">
        <f t="shared" si="27"/>
        <v>0.00441839976599884</v>
      </c>
      <c r="S53" t="str">
        <f t="shared" si="23"/>
        <v>Normal</v>
      </c>
      <c r="T53" s="3">
        <f t="shared" si="24"/>
        <v>1</v>
      </c>
    </row>
    <row r="54" spans="1:20">
      <c r="A54">
        <v>53</v>
      </c>
      <c r="B54" t="s">
        <v>259</v>
      </c>
      <c r="C54" t="s">
        <v>177</v>
      </c>
      <c r="D54">
        <v>15</v>
      </c>
      <c r="E54">
        <v>62</v>
      </c>
      <c r="F54" t="s">
        <v>142</v>
      </c>
      <c r="G54">
        <f t="shared" si="28"/>
        <v>0.00840315742357639</v>
      </c>
      <c r="H54">
        <f t="shared" si="15"/>
        <v>1.7044570427928e-17</v>
      </c>
      <c r="I54">
        <f t="shared" si="16"/>
        <v>0.00364171067578325</v>
      </c>
      <c r="J54">
        <f t="shared" si="17"/>
        <v>0.00450298171311595</v>
      </c>
      <c r="K54">
        <f t="shared" si="18"/>
        <v>0.0870128446952451</v>
      </c>
      <c r="L54">
        <f t="shared" si="19"/>
        <v>0.13313331312765</v>
      </c>
      <c r="M54">
        <f t="shared" si="20"/>
        <v>1.73973628555398e-6</v>
      </c>
      <c r="N54">
        <f t="shared" si="21"/>
        <v>1.34671986441212e-18</v>
      </c>
      <c r="O54">
        <f t="shared" si="22"/>
        <v>2.22911727687061e-5</v>
      </c>
      <c r="P54">
        <f t="shared" si="25"/>
        <v>0.0723957750256421</v>
      </c>
      <c r="Q54">
        <f t="shared" si="26"/>
        <v>5.60411535564989e-14</v>
      </c>
      <c r="R54">
        <f t="shared" si="27"/>
        <v>0.927604224974302</v>
      </c>
      <c r="S54" t="str">
        <f t="shared" si="23"/>
        <v>Gemuk</v>
      </c>
      <c r="T54" s="3">
        <f t="shared" si="24"/>
        <v>0</v>
      </c>
    </row>
    <row r="55" spans="1:20">
      <c r="A55">
        <v>54</v>
      </c>
      <c r="B55" t="s">
        <v>260</v>
      </c>
      <c r="C55" t="s">
        <v>177</v>
      </c>
      <c r="D55">
        <v>12</v>
      </c>
      <c r="E55">
        <v>29</v>
      </c>
      <c r="F55" t="s">
        <v>142</v>
      </c>
      <c r="G55">
        <f t="shared" si="28"/>
        <v>0.0209617268847285</v>
      </c>
      <c r="H55">
        <f t="shared" si="15"/>
        <v>0.0038981838076014</v>
      </c>
      <c r="I55">
        <f t="shared" si="16"/>
        <v>0.0230465509317761</v>
      </c>
      <c r="J55">
        <f t="shared" si="17"/>
        <v>0.103987912246519</v>
      </c>
      <c r="K55">
        <f t="shared" si="18"/>
        <v>0.135517932809476</v>
      </c>
      <c r="L55">
        <f t="shared" si="19"/>
        <v>0.0738891453203318</v>
      </c>
      <c r="M55">
        <f t="shared" si="20"/>
        <v>0.000100219136359754</v>
      </c>
      <c r="N55">
        <f t="shared" si="21"/>
        <v>0.000479696909127396</v>
      </c>
      <c r="O55">
        <f t="shared" si="22"/>
        <v>7.82937908473762e-5</v>
      </c>
      <c r="P55">
        <f t="shared" si="25"/>
        <v>0.152260162075151</v>
      </c>
      <c r="Q55">
        <f t="shared" si="26"/>
        <v>0.72879024688959</v>
      </c>
      <c r="R55">
        <f t="shared" si="27"/>
        <v>0.118949591035258</v>
      </c>
      <c r="S55" t="str">
        <f t="shared" si="23"/>
        <v>Normal</v>
      </c>
      <c r="T55" s="3">
        <f t="shared" si="24"/>
        <v>1</v>
      </c>
    </row>
    <row r="56" spans="1:20">
      <c r="A56">
        <v>55</v>
      </c>
      <c r="B56" t="s">
        <v>261</v>
      </c>
      <c r="C56" t="s">
        <v>177</v>
      </c>
      <c r="D56">
        <v>13</v>
      </c>
      <c r="E56">
        <v>40</v>
      </c>
      <c r="F56" t="s">
        <v>142</v>
      </c>
      <c r="G56">
        <f t="shared" si="28"/>
        <v>0.0276852497423737</v>
      </c>
      <c r="H56">
        <f t="shared" si="15"/>
        <v>0.0760316667674848</v>
      </c>
      <c r="I56">
        <f t="shared" si="16"/>
        <v>0.0186601374119571</v>
      </c>
      <c r="J56">
        <f t="shared" si="17"/>
        <v>0.0482710886866143</v>
      </c>
      <c r="K56">
        <f t="shared" si="18"/>
        <v>0.131303331788099</v>
      </c>
      <c r="L56">
        <f t="shared" si="19"/>
        <v>0.100582385587124</v>
      </c>
      <c r="M56">
        <f t="shared" si="20"/>
        <v>6.1443546925296e-5</v>
      </c>
      <c r="N56">
        <f t="shared" si="21"/>
        <v>0.00906521473873434</v>
      </c>
      <c r="O56">
        <f t="shared" si="22"/>
        <v>8.62933855760085e-5</v>
      </c>
      <c r="P56">
        <f t="shared" si="25"/>
        <v>0.00666925748857805</v>
      </c>
      <c r="Q56">
        <f t="shared" si="26"/>
        <v>0.983964212798102</v>
      </c>
      <c r="R56">
        <f t="shared" si="27"/>
        <v>0.00936652971331986</v>
      </c>
      <c r="S56" t="str">
        <f t="shared" si="23"/>
        <v>Normal</v>
      </c>
      <c r="T56" s="3">
        <f t="shared" si="24"/>
        <v>1</v>
      </c>
    </row>
    <row r="57" spans="1:20">
      <c r="A57">
        <v>56</v>
      </c>
      <c r="B57" t="s">
        <v>262</v>
      </c>
      <c r="C57" t="s">
        <v>177</v>
      </c>
      <c r="D57">
        <v>16</v>
      </c>
      <c r="E57">
        <v>52</v>
      </c>
      <c r="F57" t="s">
        <v>142</v>
      </c>
      <c r="G57">
        <f t="shared" si="28"/>
        <v>0.0192902365299299</v>
      </c>
      <c r="H57">
        <f t="shared" si="15"/>
        <v>2.28098591521288e-7</v>
      </c>
      <c r="I57">
        <f t="shared" si="16"/>
        <v>0.00935050070472127</v>
      </c>
      <c r="J57">
        <f t="shared" si="17"/>
        <v>0.000904917605996967</v>
      </c>
      <c r="K57">
        <f t="shared" si="18"/>
        <v>0.0595130228564729</v>
      </c>
      <c r="L57">
        <f t="shared" si="19"/>
        <v>0.129452445484822</v>
      </c>
      <c r="M57">
        <f t="shared" si="20"/>
        <v>8.02578145277216e-7</v>
      </c>
      <c r="N57">
        <f t="shared" si="21"/>
        <v>1.23265758456105e-8</v>
      </c>
      <c r="O57">
        <f t="shared" si="22"/>
        <v>5.56526520797114e-5</v>
      </c>
      <c r="P57">
        <f t="shared" si="25"/>
        <v>0.0142130843044614</v>
      </c>
      <c r="Q57">
        <f t="shared" si="26"/>
        <v>0.000218294832359888</v>
      </c>
      <c r="R57">
        <f t="shared" si="27"/>
        <v>0.985568620863179</v>
      </c>
      <c r="S57" t="str">
        <f t="shared" si="23"/>
        <v>Gemuk</v>
      </c>
      <c r="T57" s="3">
        <f t="shared" si="24"/>
        <v>0</v>
      </c>
    </row>
    <row r="58" spans="1:20">
      <c r="A58">
        <v>57</v>
      </c>
      <c r="B58" t="s">
        <v>263</v>
      </c>
      <c r="C58" t="s">
        <v>181</v>
      </c>
      <c r="D58">
        <v>12</v>
      </c>
      <c r="E58">
        <v>32</v>
      </c>
      <c r="F58" t="s">
        <v>142</v>
      </c>
      <c r="G58">
        <f t="shared" si="28"/>
        <v>0.0239598496481021</v>
      </c>
      <c r="H58">
        <f t="shared" si="15"/>
        <v>0.0351034953196315</v>
      </c>
      <c r="I58">
        <f t="shared" si="16"/>
        <v>0.0226461935969072</v>
      </c>
      <c r="J58">
        <f t="shared" si="17"/>
        <v>0.103987912246519</v>
      </c>
      <c r="K58">
        <f t="shared" si="18"/>
        <v>0.135517932809476</v>
      </c>
      <c r="L58">
        <f t="shared" si="19"/>
        <v>0.0738891453203318</v>
      </c>
      <c r="M58">
        <f t="shared" si="20"/>
        <v>0.000114553321500995</v>
      </c>
      <c r="N58">
        <f t="shared" si="21"/>
        <v>0.00431971375273772</v>
      </c>
      <c r="O58">
        <f t="shared" si="22"/>
        <v>7.69336960751377e-5</v>
      </c>
      <c r="P58">
        <f t="shared" si="25"/>
        <v>0.0253930887436484</v>
      </c>
      <c r="Q58">
        <f t="shared" si="26"/>
        <v>0.957552982603607</v>
      </c>
      <c r="R58">
        <f t="shared" si="27"/>
        <v>0.0170539286527443</v>
      </c>
      <c r="S58" t="str">
        <f t="shared" si="23"/>
        <v>Normal</v>
      </c>
      <c r="T58" s="3">
        <f t="shared" si="24"/>
        <v>1</v>
      </c>
    </row>
    <row r="59" spans="1:20">
      <c r="A59">
        <v>58</v>
      </c>
      <c r="B59" t="s">
        <v>264</v>
      </c>
      <c r="C59" t="s">
        <v>177</v>
      </c>
      <c r="D59">
        <v>11</v>
      </c>
      <c r="E59">
        <v>37</v>
      </c>
      <c r="F59" t="s">
        <v>142</v>
      </c>
      <c r="G59">
        <f t="shared" si="28"/>
        <v>0.0271896051584456</v>
      </c>
      <c r="H59">
        <f t="shared" si="15"/>
        <v>0.13544846526249</v>
      </c>
      <c r="I59">
        <f t="shared" si="16"/>
        <v>0.0205739387240335</v>
      </c>
      <c r="J59">
        <f t="shared" si="17"/>
        <v>0.169465057819378</v>
      </c>
      <c r="K59">
        <f t="shared" si="18"/>
        <v>0.124537749064794</v>
      </c>
      <c r="L59">
        <f t="shared" si="19"/>
        <v>0.048521412053223</v>
      </c>
      <c r="M59">
        <f t="shared" si="20"/>
        <v>0.00021184772460975</v>
      </c>
      <c r="N59">
        <f t="shared" si="21"/>
        <v>0.0153173254168694</v>
      </c>
      <c r="O59">
        <f t="shared" si="22"/>
        <v>4.58977727993834e-5</v>
      </c>
      <c r="P59">
        <f t="shared" si="25"/>
        <v>0.0136017181414909</v>
      </c>
      <c r="Q59">
        <f t="shared" si="26"/>
        <v>0.983451407776716</v>
      </c>
      <c r="R59">
        <f t="shared" si="27"/>
        <v>0.0029468740817935</v>
      </c>
      <c r="S59" t="str">
        <f t="shared" si="23"/>
        <v>Normal</v>
      </c>
      <c r="T59" s="3">
        <f t="shared" si="24"/>
        <v>1</v>
      </c>
    </row>
    <row r="60" spans="1:20">
      <c r="A60">
        <v>59</v>
      </c>
      <c r="B60" t="s">
        <v>265</v>
      </c>
      <c r="C60" t="s">
        <v>181</v>
      </c>
      <c r="D60">
        <v>8</v>
      </c>
      <c r="E60">
        <v>17</v>
      </c>
      <c r="F60" t="s">
        <v>142</v>
      </c>
      <c r="G60">
        <f t="shared" si="28"/>
        <v>0.00795986799847976</v>
      </c>
      <c r="H60">
        <f t="shared" si="15"/>
        <v>1.79125130132422e-11</v>
      </c>
      <c r="I60">
        <f t="shared" si="16"/>
        <v>0.0183054025083756</v>
      </c>
      <c r="J60">
        <f t="shared" si="17"/>
        <v>0.137461576089089</v>
      </c>
      <c r="K60">
        <f t="shared" si="18"/>
        <v>0.0481629491582098</v>
      </c>
      <c r="L60">
        <f t="shared" si="19"/>
        <v>0.00701061722859404</v>
      </c>
      <c r="M60">
        <f t="shared" si="20"/>
        <v>5.03069425532014e-5</v>
      </c>
      <c r="N60">
        <f t="shared" si="21"/>
        <v>7.83388929087953e-13</v>
      </c>
      <c r="O60">
        <f t="shared" si="22"/>
        <v>5.90032966443983e-6</v>
      </c>
      <c r="P60">
        <f t="shared" si="25"/>
        <v>0.895025498786952</v>
      </c>
      <c r="Q60">
        <f t="shared" si="26"/>
        <v>1.39375010965858e-8</v>
      </c>
      <c r="R60">
        <f t="shared" si="27"/>
        <v>0.104974487275547</v>
      </c>
      <c r="S60" t="str">
        <f t="shared" si="23"/>
        <v>Kurus</v>
      </c>
      <c r="T60" s="3">
        <f t="shared" si="24"/>
        <v>0</v>
      </c>
    </row>
    <row r="61" spans="1:20">
      <c r="A61">
        <v>60</v>
      </c>
      <c r="B61" t="s">
        <v>266</v>
      </c>
      <c r="C61" t="s">
        <v>181</v>
      </c>
      <c r="D61">
        <v>8</v>
      </c>
      <c r="E61">
        <v>17</v>
      </c>
      <c r="F61" t="s">
        <v>142</v>
      </c>
      <c r="G61">
        <f t="shared" si="28"/>
        <v>0.00795986799847976</v>
      </c>
      <c r="H61">
        <f t="shared" si="15"/>
        <v>1.79125130132422e-11</v>
      </c>
      <c r="I61">
        <f t="shared" si="16"/>
        <v>0.0183054025083756</v>
      </c>
      <c r="J61">
        <f t="shared" si="17"/>
        <v>0.137461576089089</v>
      </c>
      <c r="K61">
        <f t="shared" si="18"/>
        <v>0.0481629491582098</v>
      </c>
      <c r="L61">
        <f t="shared" si="19"/>
        <v>0.00701061722859404</v>
      </c>
      <c r="M61">
        <f t="shared" si="20"/>
        <v>5.03069425532014e-5</v>
      </c>
      <c r="N61">
        <f t="shared" si="21"/>
        <v>7.83388929087953e-13</v>
      </c>
      <c r="O61">
        <f t="shared" si="22"/>
        <v>5.90032966443983e-6</v>
      </c>
      <c r="P61">
        <f t="shared" si="25"/>
        <v>0.895025498786952</v>
      </c>
      <c r="Q61">
        <f t="shared" si="26"/>
        <v>1.39375010965858e-8</v>
      </c>
      <c r="R61">
        <f t="shared" si="27"/>
        <v>0.104974487275547</v>
      </c>
      <c r="S61" t="str">
        <f t="shared" si="23"/>
        <v>Kurus</v>
      </c>
      <c r="T61" s="3">
        <f t="shared" si="24"/>
        <v>0</v>
      </c>
    </row>
    <row r="62" spans="1:20">
      <c r="A62">
        <v>61</v>
      </c>
      <c r="B62" t="s">
        <v>267</v>
      </c>
      <c r="C62" t="s">
        <v>177</v>
      </c>
      <c r="D62">
        <v>11</v>
      </c>
      <c r="E62">
        <v>42</v>
      </c>
      <c r="F62" t="s">
        <v>142</v>
      </c>
      <c r="G62">
        <f t="shared" si="28"/>
        <v>0.0273538261535211</v>
      </c>
      <c r="H62">
        <f t="shared" si="15"/>
        <v>0.029020888472555</v>
      </c>
      <c r="I62">
        <f t="shared" si="16"/>
        <v>0.0171948394879173</v>
      </c>
      <c r="J62">
        <f t="shared" si="17"/>
        <v>0.169465057819378</v>
      </c>
      <c r="K62">
        <f t="shared" si="18"/>
        <v>0.124537749064794</v>
      </c>
      <c r="L62">
        <f t="shared" si="19"/>
        <v>0.048521412053223</v>
      </c>
      <c r="M62">
        <f t="shared" si="20"/>
        <v>0.00021312725198564</v>
      </c>
      <c r="N62">
        <f t="shared" si="21"/>
        <v>0.00328185625255588</v>
      </c>
      <c r="O62">
        <f t="shared" si="22"/>
        <v>3.83594433095293e-5</v>
      </c>
      <c r="P62">
        <f t="shared" si="25"/>
        <v>0.060318869447774</v>
      </c>
      <c r="Q62">
        <f t="shared" si="26"/>
        <v>0.928824713873834</v>
      </c>
      <c r="R62">
        <f t="shared" si="27"/>
        <v>0.0108564166783921</v>
      </c>
      <c r="S62" t="str">
        <f t="shared" si="23"/>
        <v>Normal</v>
      </c>
      <c r="T62" s="3">
        <f t="shared" si="24"/>
        <v>1</v>
      </c>
    </row>
    <row r="63" spans="1:20">
      <c r="A63">
        <v>62</v>
      </c>
      <c r="B63" t="s">
        <v>268</v>
      </c>
      <c r="C63" t="s">
        <v>177</v>
      </c>
      <c r="D63">
        <v>8</v>
      </c>
      <c r="E63">
        <v>13</v>
      </c>
      <c r="F63" t="s">
        <v>142</v>
      </c>
      <c r="G63">
        <f t="shared" si="28"/>
        <v>0.00494064315364103</v>
      </c>
      <c r="H63">
        <f t="shared" si="15"/>
        <v>7.36033790028871e-16</v>
      </c>
      <c r="I63">
        <f t="shared" si="16"/>
        <v>0.0152351905266119</v>
      </c>
      <c r="J63">
        <f t="shared" si="17"/>
        <v>0.137461576089089</v>
      </c>
      <c r="K63">
        <f t="shared" si="18"/>
        <v>0.0481629491582098</v>
      </c>
      <c r="L63">
        <f t="shared" si="19"/>
        <v>0.00701061722859404</v>
      </c>
      <c r="M63">
        <f t="shared" si="20"/>
        <v>3.12252227491156e-5</v>
      </c>
      <c r="N63">
        <f t="shared" si="21"/>
        <v>3.21898285358955e-17</v>
      </c>
      <c r="O63">
        <f t="shared" si="22"/>
        <v>4.91071674421969e-6</v>
      </c>
      <c r="P63">
        <f t="shared" si="25"/>
        <v>0.864104356684757</v>
      </c>
      <c r="Q63">
        <f t="shared" si="26"/>
        <v>8.90798163468361e-13</v>
      </c>
      <c r="R63">
        <f t="shared" si="27"/>
        <v>0.135895643314353</v>
      </c>
      <c r="S63" t="str">
        <f t="shared" si="23"/>
        <v>Kurus</v>
      </c>
      <c r="T63" s="3">
        <f t="shared" si="24"/>
        <v>0</v>
      </c>
    </row>
    <row r="64" spans="1:20">
      <c r="A64">
        <v>63</v>
      </c>
      <c r="B64" t="s">
        <v>269</v>
      </c>
      <c r="C64" t="s">
        <v>181</v>
      </c>
      <c r="D64">
        <v>16</v>
      </c>
      <c r="E64">
        <v>56</v>
      </c>
      <c r="F64" t="s">
        <v>142</v>
      </c>
      <c r="G64">
        <f t="shared" si="28"/>
        <v>0.0146583563177615</v>
      </c>
      <c r="H64">
        <f t="shared" si="15"/>
        <v>8.13095952805074e-11</v>
      </c>
      <c r="I64">
        <f t="shared" si="16"/>
        <v>0.00667450459515156</v>
      </c>
      <c r="J64">
        <f t="shared" si="17"/>
        <v>0.000904917605996967</v>
      </c>
      <c r="K64">
        <f t="shared" si="18"/>
        <v>0.0595130228564729</v>
      </c>
      <c r="L64">
        <f t="shared" si="19"/>
        <v>0.129452445484822</v>
      </c>
      <c r="M64">
        <f t="shared" si="20"/>
        <v>6.09866883076749e-7</v>
      </c>
      <c r="N64">
        <f t="shared" si="21"/>
        <v>4.39401614239049e-12</v>
      </c>
      <c r="O64">
        <f t="shared" si="22"/>
        <v>3.9725560562853e-5</v>
      </c>
      <c r="P64">
        <f t="shared" si="25"/>
        <v>0.0151198798489811</v>
      </c>
      <c r="Q64">
        <f t="shared" si="26"/>
        <v>1.08936881098144e-7</v>
      </c>
      <c r="R64">
        <f t="shared" si="27"/>
        <v>0.984880011214138</v>
      </c>
      <c r="S64" t="str">
        <f t="shared" si="23"/>
        <v>Gemuk</v>
      </c>
      <c r="T64" s="3">
        <f t="shared" si="24"/>
        <v>0</v>
      </c>
    </row>
    <row r="65" spans="1:20">
      <c r="A65">
        <v>64</v>
      </c>
      <c r="B65" t="s">
        <v>270</v>
      </c>
      <c r="C65" t="s">
        <v>177</v>
      </c>
      <c r="D65">
        <v>11</v>
      </c>
      <c r="E65">
        <v>26</v>
      </c>
      <c r="F65" t="s">
        <v>142</v>
      </c>
      <c r="G65">
        <f t="shared" si="28"/>
        <v>0.0175606554038782</v>
      </c>
      <c r="H65">
        <f t="shared" si="15"/>
        <v>0.000152896978942856</v>
      </c>
      <c r="I65">
        <f t="shared" si="16"/>
        <v>0.0227598663886008</v>
      </c>
      <c r="J65">
        <f t="shared" si="17"/>
        <v>0.169465057819378</v>
      </c>
      <c r="K65">
        <f t="shared" si="18"/>
        <v>0.124537749064794</v>
      </c>
      <c r="L65">
        <f t="shared" si="19"/>
        <v>0.048521412053223</v>
      </c>
      <c r="M65">
        <f t="shared" si="20"/>
        <v>0.000136823792338593</v>
      </c>
      <c r="N65">
        <f t="shared" si="21"/>
        <v>1.72905080702493e-5</v>
      </c>
      <c r="O65">
        <f t="shared" si="22"/>
        <v>5.07742921985102e-5</v>
      </c>
      <c r="P65">
        <f t="shared" si="25"/>
        <v>0.667796047585731</v>
      </c>
      <c r="Q65">
        <f t="shared" si="26"/>
        <v>0.0843898035035303</v>
      </c>
      <c r="R65">
        <f t="shared" si="27"/>
        <v>0.247814148910739</v>
      </c>
      <c r="S65" t="str">
        <f t="shared" si="23"/>
        <v>Kurus</v>
      </c>
      <c r="T65" s="3">
        <f t="shared" si="24"/>
        <v>0</v>
      </c>
    </row>
    <row r="66" spans="1:20">
      <c r="A66">
        <v>65</v>
      </c>
      <c r="B66" t="s">
        <v>271</v>
      </c>
      <c r="C66" t="s">
        <v>181</v>
      </c>
      <c r="D66">
        <v>10</v>
      </c>
      <c r="E66">
        <v>24</v>
      </c>
      <c r="F66" t="s">
        <v>142</v>
      </c>
      <c r="G66">
        <f t="shared" si="28"/>
        <v>0.0152342976368286</v>
      </c>
      <c r="H66">
        <f t="shared" si="15"/>
        <v>9.90054745369131e-6</v>
      </c>
      <c r="I66">
        <f t="shared" si="16"/>
        <v>0.0221971514654454</v>
      </c>
      <c r="J66">
        <f t="shared" si="17"/>
        <v>0.208919515102263</v>
      </c>
      <c r="K66">
        <f t="shared" si="18"/>
        <v>0.10190335368036</v>
      </c>
      <c r="L66">
        <f t="shared" si="19"/>
        <v>0.0284826436144484</v>
      </c>
      <c r="M66">
        <f t="shared" si="20"/>
        <v>0.000146332968975163</v>
      </c>
      <c r="N66">
        <f t="shared" si="21"/>
        <v>9.16126667993247e-7</v>
      </c>
      <c r="O66">
        <f t="shared" si="22"/>
        <v>2.90682093998258e-5</v>
      </c>
      <c r="P66">
        <f t="shared" si="25"/>
        <v>0.82994104826801</v>
      </c>
      <c r="Q66">
        <f t="shared" si="26"/>
        <v>0.00519589763336003</v>
      </c>
      <c r="R66">
        <f t="shared" si="27"/>
        <v>0.164863054098631</v>
      </c>
      <c r="S66" t="str">
        <f t="shared" si="23"/>
        <v>Kurus</v>
      </c>
      <c r="T66" s="3">
        <f t="shared" si="24"/>
        <v>0</v>
      </c>
    </row>
    <row r="67" spans="1:20">
      <c r="A67">
        <v>66</v>
      </c>
      <c r="B67" t="s">
        <v>272</v>
      </c>
      <c r="C67" t="s">
        <v>181</v>
      </c>
      <c r="D67">
        <v>13</v>
      </c>
      <c r="E67">
        <v>37</v>
      </c>
      <c r="F67" t="s">
        <v>142</v>
      </c>
      <c r="G67">
        <f t="shared" si="28"/>
        <v>0.0271896051584456</v>
      </c>
      <c r="H67">
        <f t="shared" ref="H67:H88" si="29">_xlfn.NORM.DIST($E67,$X$7,$X$8,0)</f>
        <v>0.13544846526249</v>
      </c>
      <c r="I67">
        <f t="shared" ref="I67:I88" si="30">_xlfn.NORM.DIST($E67,$Y$7,$Y$8,0)</f>
        <v>0.0205739387240335</v>
      </c>
      <c r="J67">
        <f t="shared" ref="J67:J88" si="31">_xlfn.NORM.DIST($D67,$W$3,$W$4,0)</f>
        <v>0.0482710886866143</v>
      </c>
      <c r="K67">
        <f t="shared" ref="K67:K88" si="32">_xlfn.NORM.DIST($D67,$X$3,$X$4,0)</f>
        <v>0.131303331788099</v>
      </c>
      <c r="L67">
        <f t="shared" ref="L67:L88" si="33">_xlfn.NORM.DIST($D67,$Y$3,$Y$4,0)</f>
        <v>0.100582385587124</v>
      </c>
      <c r="M67">
        <f t="shared" ref="M67:M88" si="34">G67*J67*4/87</f>
        <v>6.03435329635566e-5</v>
      </c>
      <c r="N67">
        <f t="shared" ref="N67:N88" si="35">H67*K67*79/87</f>
        <v>0.0161494476688438</v>
      </c>
      <c r="O67">
        <f t="shared" ref="O67:O88" si="36">I67*L67*4/87</f>
        <v>9.51437166798435e-5</v>
      </c>
      <c r="P67">
        <f t="shared" si="25"/>
        <v>0.00370093675719837</v>
      </c>
      <c r="Q67">
        <f t="shared" si="26"/>
        <v>0.990463792071497</v>
      </c>
      <c r="R67">
        <f t="shared" si="27"/>
        <v>0.00583527117130443</v>
      </c>
      <c r="S67" t="str">
        <f t="shared" ref="S67:S88" si="37">IF(M67=MAX(M67:O67),"Kurus",IF(N67=MAX(M67:O67),"Normal","Gemuk"))</f>
        <v>Normal</v>
      </c>
      <c r="T67" s="3">
        <f t="shared" ref="T67:T88" si="38">SUM(IF(F67=S67,1,0))</f>
        <v>1</v>
      </c>
    </row>
    <row r="68" spans="1:20">
      <c r="A68">
        <v>67</v>
      </c>
      <c r="B68" t="s">
        <v>273</v>
      </c>
      <c r="C68" t="s">
        <v>181</v>
      </c>
      <c r="D68">
        <v>15</v>
      </c>
      <c r="E68">
        <v>18</v>
      </c>
      <c r="F68" t="s">
        <v>142</v>
      </c>
      <c r="G68">
        <f t="shared" si="28"/>
        <v>0.00886045648892777</v>
      </c>
      <c r="H68">
        <f t="shared" si="29"/>
        <v>1.67560828654493e-10</v>
      </c>
      <c r="I68">
        <f t="shared" si="30"/>
        <v>0.0190058797360859</v>
      </c>
      <c r="J68">
        <f t="shared" si="31"/>
        <v>0.00450298171311595</v>
      </c>
      <c r="K68">
        <f t="shared" si="32"/>
        <v>0.0870128446952451</v>
      </c>
      <c r="L68">
        <f t="shared" si="33"/>
        <v>0.13313331312765</v>
      </c>
      <c r="M68">
        <f t="shared" si="34"/>
        <v>1.83441257652879e-6</v>
      </c>
      <c r="N68">
        <f t="shared" si="35"/>
        <v>1.32392598218032e-11</v>
      </c>
      <c r="O68">
        <f t="shared" si="36"/>
        <v>0.000116336355777967</v>
      </c>
      <c r="P68">
        <f t="shared" ref="P68:P88" si="39">M68/SUM(M68:O68)</f>
        <v>0.0155234022470553</v>
      </c>
      <c r="Q68">
        <f t="shared" ref="Q68:Q88" si="40">N68/SUM(M68:O68)</f>
        <v>1.12034968739707e-7</v>
      </c>
      <c r="R68">
        <f t="shared" ref="R68:R88" si="41">O68/SUM(M68:O68)</f>
        <v>0.984476485717976</v>
      </c>
      <c r="S68" t="str">
        <f t="shared" si="37"/>
        <v>Gemuk</v>
      </c>
      <c r="T68" s="3">
        <f t="shared" si="38"/>
        <v>0</v>
      </c>
    </row>
    <row r="69" spans="1:20">
      <c r="A69">
        <v>68</v>
      </c>
      <c r="B69" t="s">
        <v>274</v>
      </c>
      <c r="C69" t="s">
        <v>181</v>
      </c>
      <c r="D69">
        <v>15</v>
      </c>
      <c r="E69">
        <v>56</v>
      </c>
      <c r="F69" t="s">
        <v>142</v>
      </c>
      <c r="G69">
        <f t="shared" ref="G69:G88" si="42">_xlfn.NORM.DIST($E69,$W$7,$W$8,0)</f>
        <v>0.0146583563177615</v>
      </c>
      <c r="H69">
        <f>_xlfn.NORM.DIST($E69,$X$7,$X$8,0)</f>
        <v>8.13095952805074e-11</v>
      </c>
      <c r="I69">
        <f t="shared" si="30"/>
        <v>0.00667450459515156</v>
      </c>
      <c r="J69">
        <f t="shared" si="31"/>
        <v>0.00450298171311595</v>
      </c>
      <c r="K69">
        <f t="shared" si="32"/>
        <v>0.0870128446952451</v>
      </c>
      <c r="L69">
        <f t="shared" si="33"/>
        <v>0.13313331312765</v>
      </c>
      <c r="M69">
        <f t="shared" si="34"/>
        <v>3.03477289394105e-6</v>
      </c>
      <c r="N69">
        <f t="shared" si="35"/>
        <v>6.42440638762881e-12</v>
      </c>
      <c r="O69">
        <f t="shared" si="36"/>
        <v>4.08551223098047e-5</v>
      </c>
      <c r="P69">
        <f t="shared" si="39"/>
        <v>0.069145128636936</v>
      </c>
      <c r="Q69">
        <f t="shared" si="40"/>
        <v>1.46375502092901e-7</v>
      </c>
      <c r="R69">
        <f t="shared" si="41"/>
        <v>0.930854724987562</v>
      </c>
      <c r="S69" t="str">
        <f t="shared" si="37"/>
        <v>Gemuk</v>
      </c>
      <c r="T69" s="3">
        <f t="shared" si="38"/>
        <v>0</v>
      </c>
    </row>
    <row r="70" spans="1:20">
      <c r="A70">
        <v>69</v>
      </c>
      <c r="B70" t="s">
        <v>275</v>
      </c>
      <c r="C70" t="s">
        <v>177</v>
      </c>
      <c r="D70">
        <v>13</v>
      </c>
      <c r="E70">
        <v>41</v>
      </c>
      <c r="F70" t="s">
        <v>142</v>
      </c>
      <c r="G70">
        <f t="shared" si="42"/>
        <v>0.0275854032277988</v>
      </c>
      <c r="H70">
        <f t="shared" si="29"/>
        <v>0.0497693936765363</v>
      </c>
      <c r="I70">
        <f t="shared" si="30"/>
        <v>0.017942432152035</v>
      </c>
      <c r="J70">
        <f t="shared" si="31"/>
        <v>0.0482710886866143</v>
      </c>
      <c r="K70">
        <f t="shared" si="32"/>
        <v>0.131303331788099</v>
      </c>
      <c r="L70">
        <f t="shared" si="33"/>
        <v>0.100582385587124</v>
      </c>
      <c r="M70">
        <f t="shared" si="34"/>
        <v>6.12219515248317e-5</v>
      </c>
      <c r="N70">
        <f t="shared" si="35"/>
        <v>0.00593397804199332</v>
      </c>
      <c r="O70">
        <f t="shared" si="36"/>
        <v>8.29743737511169e-5</v>
      </c>
      <c r="P70">
        <f t="shared" si="39"/>
        <v>0.0100724243540148</v>
      </c>
      <c r="Q70">
        <f t="shared" si="40"/>
        <v>0.976276375674176</v>
      </c>
      <c r="R70">
        <f t="shared" si="41"/>
        <v>0.0136511999718091</v>
      </c>
      <c r="S70" t="str">
        <f t="shared" si="37"/>
        <v>Normal</v>
      </c>
      <c r="T70" s="3">
        <f t="shared" si="38"/>
        <v>1</v>
      </c>
    </row>
    <row r="71" spans="1:20">
      <c r="A71">
        <v>70</v>
      </c>
      <c r="B71" t="s">
        <v>276</v>
      </c>
      <c r="C71" t="s">
        <v>181</v>
      </c>
      <c r="D71">
        <v>16</v>
      </c>
      <c r="E71">
        <v>45</v>
      </c>
      <c r="F71" t="s">
        <v>142</v>
      </c>
      <c r="G71">
        <f t="shared" si="42"/>
        <v>0.025910837374593</v>
      </c>
      <c r="H71">
        <f t="shared" si="29"/>
        <v>0.00287500669588523</v>
      </c>
      <c r="I71">
        <f t="shared" si="30"/>
        <v>0.0148337377324322</v>
      </c>
      <c r="J71">
        <f t="shared" si="31"/>
        <v>0.000904917605996967</v>
      </c>
      <c r="K71">
        <f t="shared" si="32"/>
        <v>0.0595130228564729</v>
      </c>
      <c r="L71">
        <f t="shared" si="33"/>
        <v>0.129452445484822</v>
      </c>
      <c r="M71">
        <f t="shared" si="34"/>
        <v>1.07803093914452e-6</v>
      </c>
      <c r="N71">
        <f t="shared" si="35"/>
        <v>0.000155366974680157</v>
      </c>
      <c r="O71">
        <f t="shared" si="36"/>
        <v>8.82879827652334e-5</v>
      </c>
      <c r="P71">
        <f t="shared" si="39"/>
        <v>0.00440492696248483</v>
      </c>
      <c r="Q71">
        <f t="shared" si="40"/>
        <v>0.634842796247957</v>
      </c>
      <c r="R71">
        <f t="shared" si="41"/>
        <v>0.360752276789558</v>
      </c>
      <c r="S71" t="str">
        <f t="shared" si="37"/>
        <v>Normal</v>
      </c>
      <c r="T71" s="3">
        <f t="shared" si="38"/>
        <v>1</v>
      </c>
    </row>
    <row r="72" spans="1:20">
      <c r="A72">
        <v>71</v>
      </c>
      <c r="B72" t="s">
        <v>277</v>
      </c>
      <c r="C72" t="s">
        <v>177</v>
      </c>
      <c r="D72">
        <v>10</v>
      </c>
      <c r="E72">
        <v>28</v>
      </c>
      <c r="F72" t="s">
        <v>142</v>
      </c>
      <c r="G72">
        <f t="shared" si="42"/>
        <v>0.0198559387397041</v>
      </c>
      <c r="H72">
        <f t="shared" si="29"/>
        <v>0.00148682776095985</v>
      </c>
      <c r="I72">
        <f t="shared" si="30"/>
        <v>0.0230273267836363</v>
      </c>
      <c r="J72">
        <f t="shared" si="31"/>
        <v>0.208919515102263</v>
      </c>
      <c r="K72">
        <f t="shared" si="32"/>
        <v>0.10190335368036</v>
      </c>
      <c r="L72">
        <f t="shared" si="33"/>
        <v>0.0284826436144484</v>
      </c>
      <c r="M72">
        <f t="shared" si="34"/>
        <v>0.000190726119236746</v>
      </c>
      <c r="N72">
        <f t="shared" si="35"/>
        <v>0.000137580529652444</v>
      </c>
      <c r="O72">
        <f t="shared" si="36"/>
        <v>3.01553628584715e-5</v>
      </c>
      <c r="P72">
        <f t="shared" si="39"/>
        <v>0.532067870474952</v>
      </c>
      <c r="Q72">
        <f t="shared" si="40"/>
        <v>0.383807837772483</v>
      </c>
      <c r="R72">
        <f t="shared" si="41"/>
        <v>0.0841242917525645</v>
      </c>
      <c r="S72" t="str">
        <f t="shared" si="37"/>
        <v>Kurus</v>
      </c>
      <c r="T72" s="3">
        <f t="shared" si="38"/>
        <v>0</v>
      </c>
    </row>
    <row r="73" spans="1:20">
      <c r="A73">
        <v>72</v>
      </c>
      <c r="B73" t="s">
        <v>278</v>
      </c>
      <c r="C73" t="s">
        <v>181</v>
      </c>
      <c r="D73">
        <v>15</v>
      </c>
      <c r="E73">
        <v>44</v>
      </c>
      <c r="F73" t="s">
        <v>142</v>
      </c>
      <c r="G73">
        <f t="shared" si="42"/>
        <v>0.0265105744485931</v>
      </c>
      <c r="H73">
        <f t="shared" si="29"/>
        <v>0.00697507624854701</v>
      </c>
      <c r="I73">
        <f t="shared" si="30"/>
        <v>0.0156344557576854</v>
      </c>
      <c r="J73">
        <f t="shared" si="31"/>
        <v>0.00450298171311595</v>
      </c>
      <c r="K73">
        <f t="shared" si="32"/>
        <v>0.0870128446952451</v>
      </c>
      <c r="L73">
        <f t="shared" si="33"/>
        <v>0.13313331312765</v>
      </c>
      <c r="M73">
        <f t="shared" si="34"/>
        <v>5.48858077913625e-6</v>
      </c>
      <c r="N73">
        <f t="shared" si="35"/>
        <v>0.000551112377952101</v>
      </c>
      <c r="O73">
        <f t="shared" si="36"/>
        <v>9.56996273088886e-5</v>
      </c>
      <c r="P73">
        <f t="shared" si="39"/>
        <v>0.0084141895570804</v>
      </c>
      <c r="Q73">
        <f t="shared" si="40"/>
        <v>0.844874877849948</v>
      </c>
      <c r="R73">
        <f t="shared" si="41"/>
        <v>0.146710932592971</v>
      </c>
      <c r="S73" t="str">
        <f t="shared" si="37"/>
        <v>Normal</v>
      </c>
      <c r="T73" s="3">
        <f t="shared" si="38"/>
        <v>1</v>
      </c>
    </row>
    <row r="74" spans="1:20">
      <c r="A74">
        <v>73</v>
      </c>
      <c r="B74" t="s">
        <v>279</v>
      </c>
      <c r="C74" t="s">
        <v>177</v>
      </c>
      <c r="D74">
        <v>12</v>
      </c>
      <c r="E74">
        <v>38</v>
      </c>
      <c r="F74" t="s">
        <v>142</v>
      </c>
      <c r="G74">
        <f t="shared" si="42"/>
        <v>0.0274859168084574</v>
      </c>
      <c r="H74">
        <f t="shared" si="29"/>
        <v>0.125429699121653</v>
      </c>
      <c r="I74">
        <f t="shared" si="30"/>
        <v>0.0199817215289122</v>
      </c>
      <c r="J74">
        <f t="shared" si="31"/>
        <v>0.103987912246519</v>
      </c>
      <c r="K74">
        <f t="shared" si="32"/>
        <v>0.135517932809476</v>
      </c>
      <c r="L74">
        <f t="shared" si="33"/>
        <v>0.0738891453203318</v>
      </c>
      <c r="M74">
        <f t="shared" si="34"/>
        <v>0.00013141163701577</v>
      </c>
      <c r="N74">
        <f t="shared" si="35"/>
        <v>0.0154349414884206</v>
      </c>
      <c r="O74">
        <f t="shared" si="36"/>
        <v>6.78819460138019e-5</v>
      </c>
      <c r="P74">
        <f t="shared" si="39"/>
        <v>0.00840537681665936</v>
      </c>
      <c r="Q74">
        <f t="shared" si="40"/>
        <v>0.987252744882063</v>
      </c>
      <c r="R74">
        <f t="shared" si="41"/>
        <v>0.00434187830127756</v>
      </c>
      <c r="S74" t="str">
        <f t="shared" si="37"/>
        <v>Normal</v>
      </c>
      <c r="T74" s="3">
        <f t="shared" si="38"/>
        <v>1</v>
      </c>
    </row>
    <row r="75" spans="1:20">
      <c r="A75">
        <v>74</v>
      </c>
      <c r="B75" t="s">
        <v>280</v>
      </c>
      <c r="C75" t="s">
        <v>181</v>
      </c>
      <c r="D75">
        <v>13</v>
      </c>
      <c r="E75">
        <v>44</v>
      </c>
      <c r="F75" t="s">
        <v>142</v>
      </c>
      <c r="G75">
        <f t="shared" si="42"/>
        <v>0.0265105744485931</v>
      </c>
      <c r="H75">
        <f t="shared" si="29"/>
        <v>0.00697507624854701</v>
      </c>
      <c r="I75">
        <f t="shared" si="30"/>
        <v>0.0156344557576854</v>
      </c>
      <c r="J75">
        <f t="shared" si="31"/>
        <v>0.0482710886866143</v>
      </c>
      <c r="K75">
        <f t="shared" si="32"/>
        <v>0.131303331788099</v>
      </c>
      <c r="L75">
        <f t="shared" si="33"/>
        <v>0.100582385587124</v>
      </c>
      <c r="M75">
        <f t="shared" si="34"/>
        <v>5.88365190961438e-5</v>
      </c>
      <c r="N75">
        <f t="shared" si="35"/>
        <v>0.000831634589907016</v>
      </c>
      <c r="O75">
        <f t="shared" si="36"/>
        <v>7.23011888489354e-5</v>
      </c>
      <c r="P75">
        <f t="shared" si="39"/>
        <v>0.0611115621288706</v>
      </c>
      <c r="Q75">
        <f t="shared" si="40"/>
        <v>0.863791565006968</v>
      </c>
      <c r="R75">
        <f t="shared" si="41"/>
        <v>0.0750968728641615</v>
      </c>
      <c r="S75" t="str">
        <f t="shared" si="37"/>
        <v>Normal</v>
      </c>
      <c r="T75" s="3">
        <f t="shared" si="38"/>
        <v>1</v>
      </c>
    </row>
    <row r="76" spans="1:20">
      <c r="A76">
        <v>75</v>
      </c>
      <c r="B76" t="s">
        <v>281</v>
      </c>
      <c r="C76" t="s">
        <v>177</v>
      </c>
      <c r="D76">
        <v>13</v>
      </c>
      <c r="E76">
        <v>54</v>
      </c>
      <c r="F76" t="s">
        <v>142</v>
      </c>
      <c r="G76">
        <f t="shared" si="42"/>
        <v>0.016978358678447</v>
      </c>
      <c r="H76">
        <f t="shared" si="29"/>
        <v>5.42714181721972e-9</v>
      </c>
      <c r="I76">
        <f t="shared" si="30"/>
        <v>0.00795291379952598</v>
      </c>
      <c r="J76">
        <f t="shared" si="31"/>
        <v>0.0482710886866143</v>
      </c>
      <c r="K76">
        <f t="shared" si="32"/>
        <v>0.131303331788099</v>
      </c>
      <c r="L76">
        <f t="shared" si="33"/>
        <v>0.100582385587124</v>
      </c>
      <c r="M76">
        <f t="shared" si="34"/>
        <v>3.76810968974925e-5</v>
      </c>
      <c r="N76">
        <f t="shared" si="35"/>
        <v>6.47075200141494e-10</v>
      </c>
      <c r="O76">
        <f t="shared" si="36"/>
        <v>3.6778070911498e-5</v>
      </c>
      <c r="P76">
        <f t="shared" si="39"/>
        <v>0.506059502781452</v>
      </c>
      <c r="Q76">
        <f t="shared" si="40"/>
        <v>8.69026066137699e-6</v>
      </c>
      <c r="R76">
        <f t="shared" si="41"/>
        <v>0.493931806957886</v>
      </c>
      <c r="S76" t="str">
        <f t="shared" si="37"/>
        <v>Kurus</v>
      </c>
      <c r="T76" s="3">
        <f t="shared" si="38"/>
        <v>0</v>
      </c>
    </row>
    <row r="77" spans="1:20">
      <c r="A77">
        <v>76</v>
      </c>
      <c r="B77" t="s">
        <v>282</v>
      </c>
      <c r="C77" t="s">
        <v>181</v>
      </c>
      <c r="D77">
        <v>15</v>
      </c>
      <c r="E77">
        <v>61</v>
      </c>
      <c r="F77" t="s">
        <v>142</v>
      </c>
      <c r="G77">
        <f t="shared" si="42"/>
        <v>0.00933139682453761</v>
      </c>
      <c r="H77">
        <f t="shared" si="29"/>
        <v>2.95275487016429e-16</v>
      </c>
      <c r="I77">
        <f t="shared" si="30"/>
        <v>0.00406239229391598</v>
      </c>
      <c r="J77">
        <f t="shared" si="31"/>
        <v>0.00450298171311595</v>
      </c>
      <c r="K77">
        <f t="shared" si="32"/>
        <v>0.0870128446952451</v>
      </c>
      <c r="L77">
        <f t="shared" si="33"/>
        <v>0.13313331312765</v>
      </c>
      <c r="M77">
        <f t="shared" si="34"/>
        <v>1.93191306936649e-6</v>
      </c>
      <c r="N77">
        <f t="shared" si="35"/>
        <v>2.33302074417448e-17</v>
      </c>
      <c r="O77">
        <f t="shared" si="36"/>
        <v>2.4866195186817e-5</v>
      </c>
      <c r="P77">
        <f t="shared" si="39"/>
        <v>0.0720913973067121</v>
      </c>
      <c r="Q77">
        <f t="shared" si="40"/>
        <v>8.70591581267353e-13</v>
      </c>
      <c r="R77">
        <f t="shared" si="41"/>
        <v>0.927908602692417</v>
      </c>
      <c r="S77" t="str">
        <f t="shared" si="37"/>
        <v>Gemuk</v>
      </c>
      <c r="T77" s="3">
        <f t="shared" si="38"/>
        <v>0</v>
      </c>
    </row>
    <row r="78" spans="1:20">
      <c r="A78">
        <v>77</v>
      </c>
      <c r="B78" t="s">
        <v>283</v>
      </c>
      <c r="C78" t="s">
        <v>181</v>
      </c>
      <c r="D78">
        <v>9</v>
      </c>
      <c r="E78">
        <v>12</v>
      </c>
      <c r="F78" t="s">
        <v>142</v>
      </c>
      <c r="G78">
        <f t="shared" si="42"/>
        <v>0.00433283877952115</v>
      </c>
      <c r="H78">
        <f t="shared" si="29"/>
        <v>4.41351238706597e-17</v>
      </c>
      <c r="I78">
        <f t="shared" si="30"/>
        <v>0.01443081593338</v>
      </c>
      <c r="J78">
        <f t="shared" si="31"/>
        <v>0.194840571231448</v>
      </c>
      <c r="K78">
        <f t="shared" si="32"/>
        <v>0.0742436242030496</v>
      </c>
      <c r="L78">
        <f t="shared" si="33"/>
        <v>0.0149458712734176</v>
      </c>
      <c r="M78">
        <f t="shared" si="34"/>
        <v>3.88143808209503e-5</v>
      </c>
      <c r="N78">
        <f t="shared" si="35"/>
        <v>2.97544106337765e-18</v>
      </c>
      <c r="O78">
        <f t="shared" si="36"/>
        <v>9.91637320968651e-6</v>
      </c>
      <c r="P78">
        <f t="shared" si="39"/>
        <v>0.796506879342468</v>
      </c>
      <c r="Q78">
        <f t="shared" si="40"/>
        <v>6.10587938267245e-14</v>
      </c>
      <c r="R78">
        <f t="shared" si="41"/>
        <v>0.203493120657471</v>
      </c>
      <c r="S78" t="str">
        <f t="shared" si="37"/>
        <v>Kurus</v>
      </c>
      <c r="T78" s="3">
        <f t="shared" si="38"/>
        <v>0</v>
      </c>
    </row>
    <row r="79" spans="1:20">
      <c r="A79">
        <v>78</v>
      </c>
      <c r="B79" t="s">
        <v>284</v>
      </c>
      <c r="C79" t="s">
        <v>177</v>
      </c>
      <c r="D79">
        <v>13</v>
      </c>
      <c r="E79">
        <v>62</v>
      </c>
      <c r="F79" t="s">
        <v>142</v>
      </c>
      <c r="G79">
        <f t="shared" si="42"/>
        <v>0.00840315742357639</v>
      </c>
      <c r="H79">
        <f t="shared" si="29"/>
        <v>1.7044570427928e-17</v>
      </c>
      <c r="I79">
        <f t="shared" si="30"/>
        <v>0.00364171067578325</v>
      </c>
      <c r="J79">
        <f t="shared" si="31"/>
        <v>0.0482710886866143</v>
      </c>
      <c r="K79">
        <f t="shared" si="32"/>
        <v>0.131303331788099</v>
      </c>
      <c r="L79">
        <f t="shared" si="33"/>
        <v>0.100582385587124</v>
      </c>
      <c r="M79">
        <f t="shared" si="34"/>
        <v>1.86496348156799e-5</v>
      </c>
      <c r="N79">
        <f t="shared" si="35"/>
        <v>2.03221496552442e-18</v>
      </c>
      <c r="O79">
        <f t="shared" si="36"/>
        <v>1.68410090753277e-5</v>
      </c>
      <c r="P79">
        <f t="shared" si="39"/>
        <v>0.525480317374692</v>
      </c>
      <c r="Q79">
        <f t="shared" si="40"/>
        <v>5.72605831487666e-14</v>
      </c>
      <c r="R79">
        <f t="shared" si="41"/>
        <v>0.474519682625251</v>
      </c>
      <c r="S79" t="str">
        <f t="shared" si="37"/>
        <v>Kurus</v>
      </c>
      <c r="T79" s="3">
        <f t="shared" si="38"/>
        <v>0</v>
      </c>
    </row>
    <row r="80" spans="1:20">
      <c r="A80">
        <v>79</v>
      </c>
      <c r="B80" t="s">
        <v>285</v>
      </c>
      <c r="C80" t="s">
        <v>177</v>
      </c>
      <c r="D80">
        <v>10</v>
      </c>
      <c r="E80">
        <v>28</v>
      </c>
      <c r="F80" t="s">
        <v>142</v>
      </c>
      <c r="G80">
        <f t="shared" si="42"/>
        <v>0.0198559387397041</v>
      </c>
      <c r="H80">
        <f t="shared" si="29"/>
        <v>0.00148682776095985</v>
      </c>
      <c r="I80">
        <f t="shared" si="30"/>
        <v>0.0230273267836363</v>
      </c>
      <c r="J80">
        <f t="shared" si="31"/>
        <v>0.208919515102263</v>
      </c>
      <c r="K80">
        <f t="shared" si="32"/>
        <v>0.10190335368036</v>
      </c>
      <c r="L80">
        <f t="shared" si="33"/>
        <v>0.0284826436144484</v>
      </c>
      <c r="M80">
        <f t="shared" si="34"/>
        <v>0.000190726119236746</v>
      </c>
      <c r="N80">
        <f t="shared" si="35"/>
        <v>0.000137580529652444</v>
      </c>
      <c r="O80">
        <f t="shared" si="36"/>
        <v>3.01553628584715e-5</v>
      </c>
      <c r="P80">
        <f t="shared" si="39"/>
        <v>0.532067870474952</v>
      </c>
      <c r="Q80">
        <f t="shared" si="40"/>
        <v>0.383807837772483</v>
      </c>
      <c r="R80">
        <f t="shared" si="41"/>
        <v>0.0841242917525645</v>
      </c>
      <c r="S80" t="str">
        <f t="shared" si="37"/>
        <v>Kurus</v>
      </c>
      <c r="T80" s="3">
        <f t="shared" si="38"/>
        <v>0</v>
      </c>
    </row>
    <row r="81" spans="1:20">
      <c r="A81">
        <v>80</v>
      </c>
      <c r="B81" t="s">
        <v>286</v>
      </c>
      <c r="C81" t="s">
        <v>177</v>
      </c>
      <c r="D81">
        <v>10</v>
      </c>
      <c r="E81">
        <v>20</v>
      </c>
      <c r="F81" t="s">
        <v>142</v>
      </c>
      <c r="G81">
        <f t="shared" si="42"/>
        <v>0.0108213171260852</v>
      </c>
      <c r="H81">
        <f t="shared" si="29"/>
        <v>1.03644439496898e-8</v>
      </c>
      <c r="I81">
        <f t="shared" si="30"/>
        <v>0.0202841297468755</v>
      </c>
      <c r="J81">
        <f t="shared" si="31"/>
        <v>0.208919515102263</v>
      </c>
      <c r="K81">
        <f t="shared" si="32"/>
        <v>0.10190335368036</v>
      </c>
      <c r="L81">
        <f t="shared" si="33"/>
        <v>0.0284826436144484</v>
      </c>
      <c r="M81">
        <f t="shared" si="34"/>
        <v>0.00010394410697699</v>
      </c>
      <c r="N81">
        <f t="shared" si="35"/>
        <v>9.59052370148679e-10</v>
      </c>
      <c r="O81">
        <f t="shared" si="36"/>
        <v>2.65630178671028e-5</v>
      </c>
      <c r="P81">
        <f t="shared" si="39"/>
        <v>0.796457229878977</v>
      </c>
      <c r="Q81">
        <f t="shared" si="40"/>
        <v>7.34860509414521e-6</v>
      </c>
      <c r="R81">
        <f t="shared" si="41"/>
        <v>0.203535421515928</v>
      </c>
      <c r="S81" t="str">
        <f t="shared" si="37"/>
        <v>Kurus</v>
      </c>
      <c r="T81" s="3">
        <f t="shared" si="38"/>
        <v>0</v>
      </c>
    </row>
    <row r="82" spans="1:20">
      <c r="A82">
        <v>81</v>
      </c>
      <c r="B82" t="s">
        <v>287</v>
      </c>
      <c r="C82" t="s">
        <v>177</v>
      </c>
      <c r="D82">
        <v>14</v>
      </c>
      <c r="E82">
        <v>13</v>
      </c>
      <c r="F82" t="s">
        <v>142</v>
      </c>
      <c r="G82">
        <f t="shared" si="42"/>
        <v>0.00494064315364103</v>
      </c>
      <c r="H82">
        <f t="shared" si="29"/>
        <v>7.36033790028871e-16</v>
      </c>
      <c r="I82">
        <f t="shared" si="30"/>
        <v>0.0152351905266119</v>
      </c>
      <c r="J82">
        <f t="shared" si="31"/>
        <v>0.0169509041674369</v>
      </c>
      <c r="K82">
        <f t="shared" si="32"/>
        <v>0.113276010733499</v>
      </c>
      <c r="L82">
        <f t="shared" si="33"/>
        <v>0.122393202206896</v>
      </c>
      <c r="M82">
        <f t="shared" si="34"/>
        <v>3.85049970679874e-6</v>
      </c>
      <c r="N82">
        <f t="shared" si="35"/>
        <v>7.57083074535945e-17</v>
      </c>
      <c r="O82">
        <f t="shared" si="36"/>
        <v>8.57325864268601e-5</v>
      </c>
      <c r="P82">
        <f t="shared" si="39"/>
        <v>0.0429824409158052</v>
      </c>
      <c r="Q82">
        <f t="shared" si="40"/>
        <v>8.4511832223075e-13</v>
      </c>
      <c r="R82">
        <f t="shared" si="41"/>
        <v>0.95701755908335</v>
      </c>
      <c r="S82" t="str">
        <f t="shared" si="37"/>
        <v>Gemuk</v>
      </c>
      <c r="T82" s="3">
        <f t="shared" si="38"/>
        <v>0</v>
      </c>
    </row>
    <row r="83" spans="1:20">
      <c r="A83">
        <v>82</v>
      </c>
      <c r="B83" t="s">
        <v>288</v>
      </c>
      <c r="C83" t="s">
        <v>181</v>
      </c>
      <c r="D83">
        <v>13</v>
      </c>
      <c r="E83">
        <v>39</v>
      </c>
      <c r="F83" t="s">
        <v>142</v>
      </c>
      <c r="G83">
        <f t="shared" si="42"/>
        <v>0.0276519274799086</v>
      </c>
      <c r="H83">
        <f t="shared" si="29"/>
        <v>0.103468270086196</v>
      </c>
      <c r="I83">
        <f t="shared" si="30"/>
        <v>0.0193418807212147</v>
      </c>
      <c r="J83">
        <f t="shared" si="31"/>
        <v>0.0482710886866143</v>
      </c>
      <c r="K83">
        <f t="shared" si="32"/>
        <v>0.131303331788099</v>
      </c>
      <c r="L83">
        <f t="shared" si="33"/>
        <v>0.100582385587124</v>
      </c>
      <c r="M83">
        <f t="shared" si="34"/>
        <v>6.1369592815563e-5</v>
      </c>
      <c r="N83">
        <f t="shared" si="35"/>
        <v>0.0123364661969748</v>
      </c>
      <c r="O83">
        <f t="shared" si="36"/>
        <v>8.94460921692588e-5</v>
      </c>
      <c r="P83">
        <f t="shared" si="39"/>
        <v>0.00491456774946547</v>
      </c>
      <c r="Q83">
        <f t="shared" si="40"/>
        <v>0.987922456911724</v>
      </c>
      <c r="R83">
        <f t="shared" si="41"/>
        <v>0.00716297533881107</v>
      </c>
      <c r="S83" t="str">
        <f t="shared" si="37"/>
        <v>Normal</v>
      </c>
      <c r="T83" s="3">
        <f t="shared" si="38"/>
        <v>1</v>
      </c>
    </row>
    <row r="84" spans="1:20">
      <c r="A84">
        <v>83</v>
      </c>
      <c r="B84" t="s">
        <v>289</v>
      </c>
      <c r="C84" t="s">
        <v>177</v>
      </c>
      <c r="D84">
        <v>13</v>
      </c>
      <c r="E84">
        <v>41</v>
      </c>
      <c r="F84" t="s">
        <v>142</v>
      </c>
      <c r="G84">
        <f t="shared" si="42"/>
        <v>0.0275854032277988</v>
      </c>
      <c r="H84">
        <f t="shared" si="29"/>
        <v>0.0497693936765363</v>
      </c>
      <c r="I84">
        <f t="shared" si="30"/>
        <v>0.017942432152035</v>
      </c>
      <c r="J84">
        <f t="shared" si="31"/>
        <v>0.0482710886866143</v>
      </c>
      <c r="K84">
        <f t="shared" si="32"/>
        <v>0.131303331788099</v>
      </c>
      <c r="L84">
        <f t="shared" si="33"/>
        <v>0.100582385587124</v>
      </c>
      <c r="M84">
        <f t="shared" si="34"/>
        <v>6.12219515248317e-5</v>
      </c>
      <c r="N84">
        <f t="shared" si="35"/>
        <v>0.00593397804199332</v>
      </c>
      <c r="O84">
        <f t="shared" si="36"/>
        <v>8.29743737511169e-5</v>
      </c>
      <c r="P84">
        <f t="shared" si="39"/>
        <v>0.0100724243540148</v>
      </c>
      <c r="Q84">
        <f t="shared" si="40"/>
        <v>0.976276375674176</v>
      </c>
      <c r="R84">
        <f t="shared" si="41"/>
        <v>0.0136511999718091</v>
      </c>
      <c r="S84" t="str">
        <f t="shared" si="37"/>
        <v>Normal</v>
      </c>
      <c r="T84" s="3">
        <f t="shared" si="38"/>
        <v>1</v>
      </c>
    </row>
    <row r="85" spans="1:20">
      <c r="A85">
        <v>84</v>
      </c>
      <c r="B85" t="s">
        <v>290</v>
      </c>
      <c r="C85" t="s">
        <v>181</v>
      </c>
      <c r="D85">
        <v>12</v>
      </c>
      <c r="E85">
        <v>37</v>
      </c>
      <c r="F85" t="s">
        <v>142</v>
      </c>
      <c r="G85">
        <f t="shared" si="42"/>
        <v>0.0271896051584456</v>
      </c>
      <c r="H85">
        <f t="shared" si="29"/>
        <v>0.13544846526249</v>
      </c>
      <c r="I85">
        <f t="shared" si="30"/>
        <v>0.0205739387240335</v>
      </c>
      <c r="J85">
        <f t="shared" si="31"/>
        <v>0.103987912246519</v>
      </c>
      <c r="K85">
        <f t="shared" si="32"/>
        <v>0.135517932809476</v>
      </c>
      <c r="L85">
        <f t="shared" si="33"/>
        <v>0.0738891453203318</v>
      </c>
      <c r="M85">
        <f t="shared" si="34"/>
        <v>0.00012999495518317</v>
      </c>
      <c r="N85">
        <f t="shared" si="35"/>
        <v>0.0166678159212932</v>
      </c>
      <c r="O85">
        <f t="shared" si="36"/>
        <v>6.98938275030672e-5</v>
      </c>
      <c r="P85">
        <f t="shared" si="39"/>
        <v>0.00770673648042354</v>
      </c>
      <c r="Q85">
        <f t="shared" si="40"/>
        <v>0.988149615718665</v>
      </c>
      <c r="R85">
        <f t="shared" si="41"/>
        <v>0.0041436478009114</v>
      </c>
      <c r="S85" t="str">
        <f t="shared" si="37"/>
        <v>Normal</v>
      </c>
      <c r="T85" s="3">
        <f t="shared" si="38"/>
        <v>1</v>
      </c>
    </row>
    <row r="86" spans="1:20">
      <c r="A86">
        <v>85</v>
      </c>
      <c r="B86" t="s">
        <v>291</v>
      </c>
      <c r="C86" t="s">
        <v>177</v>
      </c>
      <c r="D86">
        <v>12</v>
      </c>
      <c r="E86">
        <v>60</v>
      </c>
      <c r="F86" t="s">
        <v>142</v>
      </c>
      <c r="G86">
        <f t="shared" si="42"/>
        <v>0.0103123744018695</v>
      </c>
      <c r="H86">
        <f t="shared" si="29"/>
        <v>4.55668748802015e-15</v>
      </c>
      <c r="I86">
        <f t="shared" si="30"/>
        <v>0.0045165686781575</v>
      </c>
      <c r="J86">
        <f t="shared" si="31"/>
        <v>0.103987912246519</v>
      </c>
      <c r="K86">
        <f t="shared" si="32"/>
        <v>0.135517932809476</v>
      </c>
      <c r="L86">
        <f t="shared" si="33"/>
        <v>0.0738891453203318</v>
      </c>
      <c r="M86">
        <f t="shared" si="34"/>
        <v>4.93040130737862e-5</v>
      </c>
      <c r="N86">
        <f t="shared" si="35"/>
        <v>5.60730076298714e-16</v>
      </c>
      <c r="O86">
        <f t="shared" si="36"/>
        <v>1.53436965245811e-5</v>
      </c>
      <c r="P86">
        <f t="shared" si="39"/>
        <v>0.762656765099127</v>
      </c>
      <c r="Q86">
        <f t="shared" si="40"/>
        <v>8.67362633227786e-12</v>
      </c>
      <c r="R86">
        <f t="shared" si="41"/>
        <v>0.2373432348922</v>
      </c>
      <c r="S86" t="str">
        <f t="shared" si="37"/>
        <v>Kurus</v>
      </c>
      <c r="T86" s="3">
        <f t="shared" si="38"/>
        <v>0</v>
      </c>
    </row>
    <row r="87" spans="1:20">
      <c r="A87">
        <v>86</v>
      </c>
      <c r="B87" t="s">
        <v>292</v>
      </c>
      <c r="C87" t="s">
        <v>177</v>
      </c>
      <c r="D87">
        <v>20</v>
      </c>
      <c r="E87">
        <v>49</v>
      </c>
      <c r="F87" t="s">
        <v>142</v>
      </c>
      <c r="G87">
        <f t="shared" si="42"/>
        <v>0.0225324925787088</v>
      </c>
      <c r="H87">
        <f t="shared" si="29"/>
        <v>2.61098045143529e-5</v>
      </c>
      <c r="I87">
        <f t="shared" si="30"/>
        <v>0.0116258654574025</v>
      </c>
      <c r="J87">
        <f t="shared" si="31"/>
        <v>9.05857440166787e-8</v>
      </c>
      <c r="K87">
        <f t="shared" si="32"/>
        <v>0.00407904782583534</v>
      </c>
      <c r="L87">
        <f t="shared" si="33"/>
        <v>0.037700325846229</v>
      </c>
      <c r="M87">
        <f t="shared" si="34"/>
        <v>9.384471746173e-11</v>
      </c>
      <c r="N87">
        <f t="shared" si="35"/>
        <v>9.67097490303827e-8</v>
      </c>
      <c r="O87">
        <f t="shared" si="36"/>
        <v>2.01516742983216e-5</v>
      </c>
      <c r="P87">
        <f t="shared" si="39"/>
        <v>4.63465540283823e-6</v>
      </c>
      <c r="Q87">
        <f t="shared" si="40"/>
        <v>0.00477614907875423</v>
      </c>
      <c r="R87">
        <f t="shared" si="41"/>
        <v>0.995219216265843</v>
      </c>
      <c r="S87" t="str">
        <f t="shared" si="37"/>
        <v>Gemuk</v>
      </c>
      <c r="T87" s="3">
        <f t="shared" si="38"/>
        <v>0</v>
      </c>
    </row>
    <row r="88" spans="1:20">
      <c r="A88">
        <v>87</v>
      </c>
      <c r="B88" t="s">
        <v>293</v>
      </c>
      <c r="C88" t="s">
        <v>177</v>
      </c>
      <c r="D88">
        <v>23</v>
      </c>
      <c r="E88">
        <v>55</v>
      </c>
      <c r="F88" t="s">
        <v>142</v>
      </c>
      <c r="G88">
        <f t="shared" si="42"/>
        <v>0.0158138116505701</v>
      </c>
      <c r="H88">
        <f t="shared" si="29"/>
        <v>7.03827492610405e-10</v>
      </c>
      <c r="I88">
        <f t="shared" si="30"/>
        <v>0.00729789291770621</v>
      </c>
      <c r="J88">
        <f t="shared" si="31"/>
        <v>4.83965204451583e-12</v>
      </c>
      <c r="K88">
        <f t="shared" si="32"/>
        <v>0.000161488914251542</v>
      </c>
      <c r="L88">
        <f t="shared" si="33"/>
        <v>0.00460372150498313</v>
      </c>
      <c r="M88">
        <f t="shared" si="34"/>
        <v>3.51877452350666e-15</v>
      </c>
      <c r="N88">
        <f t="shared" si="35"/>
        <v>1.032088123053e-13</v>
      </c>
      <c r="O88">
        <f t="shared" si="36"/>
        <v>1.54471110649693e-6</v>
      </c>
      <c r="P88">
        <f t="shared" si="39"/>
        <v>2.27794975098379e-9</v>
      </c>
      <c r="Q88">
        <f t="shared" si="40"/>
        <v>6.68143089929776e-8</v>
      </c>
      <c r="R88">
        <f t="shared" si="41"/>
        <v>0.999999930907741</v>
      </c>
      <c r="S88" t="str">
        <f t="shared" si="37"/>
        <v>Gemuk</v>
      </c>
      <c r="T88" s="3">
        <f t="shared" si="38"/>
        <v>0</v>
      </c>
    </row>
    <row r="89" spans="20:20">
      <c r="T89">
        <f>SUM(T2:T88)/COUNT(T2:T88)</f>
        <v>0.436781609195402</v>
      </c>
    </row>
  </sheetData>
  <autoFilter ref="A1:AE88">
    <extLst/>
  </autoFilter>
  <mergeCells count="2">
    <mergeCell ref="V10:Y10"/>
    <mergeCell ref="V18:Y1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7"/>
  <sheetViews>
    <sheetView workbookViewId="0">
      <selection activeCell="H107" sqref="H107"/>
    </sheetView>
  </sheetViews>
  <sheetFormatPr defaultColWidth="9" defaultRowHeight="14.25" outlineLevelCol="3"/>
  <cols>
    <col min="1" max="1" width="32.75" customWidth="1"/>
    <col min="2" max="3" width="12.625"/>
    <col min="4" max="4" width="12.625" customWidth="1"/>
  </cols>
  <sheetData>
    <row r="1" spans="1:4">
      <c r="A1" t="s">
        <v>294</v>
      </c>
      <c r="B1" t="s">
        <v>143</v>
      </c>
      <c r="C1" t="s">
        <v>141</v>
      </c>
      <c r="D1" t="s">
        <v>142</v>
      </c>
    </row>
    <row r="2" spans="1:4">
      <c r="A2" s="1" t="s">
        <v>295</v>
      </c>
      <c r="B2" s="1">
        <v>0.0019193857965451</v>
      </c>
      <c r="C2" s="1">
        <v>0.00161290322580645</v>
      </c>
      <c r="D2" s="2">
        <v>0.000110680686220254</v>
      </c>
    </row>
    <row r="3" spans="1:4">
      <c r="A3" s="1" t="s">
        <v>290</v>
      </c>
      <c r="B3" s="1">
        <v>0.0019193857965451</v>
      </c>
      <c r="C3" s="1">
        <v>0.00161290322580645</v>
      </c>
      <c r="D3" s="1">
        <v>0.0110680686220254</v>
      </c>
    </row>
    <row r="4" spans="1:4">
      <c r="A4" s="1" t="s">
        <v>182</v>
      </c>
      <c r="B4" s="1">
        <v>0.0019193857965451</v>
      </c>
      <c r="C4" s="1">
        <v>0.161290322580645</v>
      </c>
      <c r="D4" s="2">
        <v>0.000110680686220254</v>
      </c>
    </row>
    <row r="5" spans="1:4">
      <c r="A5" s="1" t="s">
        <v>296</v>
      </c>
      <c r="B5" s="1">
        <v>0.0019193857965451</v>
      </c>
      <c r="C5" s="1">
        <v>0.00161290322580645</v>
      </c>
      <c r="D5" s="2">
        <v>0.000110680686220254</v>
      </c>
    </row>
    <row r="6" spans="1:4">
      <c r="A6" s="1" t="s">
        <v>289</v>
      </c>
      <c r="B6" s="1">
        <v>0.0019193857965451</v>
      </c>
      <c r="C6" s="1">
        <v>0.00161290322580645</v>
      </c>
      <c r="D6" s="1">
        <v>0.0110680686220254</v>
      </c>
    </row>
    <row r="7" spans="1:4">
      <c r="A7" s="1" t="s">
        <v>288</v>
      </c>
      <c r="B7" s="1">
        <v>0.0019193857965451</v>
      </c>
      <c r="C7" s="1">
        <v>0.00161290322580645</v>
      </c>
      <c r="D7" s="1">
        <v>0.0110680686220254</v>
      </c>
    </row>
    <row r="8" spans="1:4">
      <c r="A8" s="1" t="s">
        <v>287</v>
      </c>
      <c r="B8" s="1">
        <v>0.0019193857965451</v>
      </c>
      <c r="C8" s="1">
        <v>0.00161290322580645</v>
      </c>
      <c r="D8" s="1">
        <v>0.0110680686220254</v>
      </c>
    </row>
    <row r="9" spans="1:4">
      <c r="A9" s="1" t="s">
        <v>297</v>
      </c>
      <c r="B9" s="1">
        <v>0.0019193857965451</v>
      </c>
      <c r="C9" s="1">
        <v>0.00161290322580645</v>
      </c>
      <c r="D9" s="2">
        <v>0.000110680686220254</v>
      </c>
    </row>
    <row r="10" spans="1:4">
      <c r="A10" s="1" t="s">
        <v>286</v>
      </c>
      <c r="B10" s="1">
        <v>0.0019193857965451</v>
      </c>
      <c r="C10" s="1">
        <v>0.00161290322580645</v>
      </c>
      <c r="D10" s="1">
        <v>0.0110680686220254</v>
      </c>
    </row>
    <row r="11" spans="1:4">
      <c r="A11" s="1" t="s">
        <v>183</v>
      </c>
      <c r="B11" s="1">
        <v>0.0019193857965451</v>
      </c>
      <c r="C11" s="1">
        <v>0.161290322580645</v>
      </c>
      <c r="D11" s="2">
        <v>0.000110680686220254</v>
      </c>
    </row>
    <row r="12" spans="1:4">
      <c r="A12" s="1" t="s">
        <v>285</v>
      </c>
      <c r="B12" s="1">
        <v>0.0019193857965451</v>
      </c>
      <c r="C12" s="1">
        <v>0.00161290322580645</v>
      </c>
      <c r="D12" s="1">
        <v>0.0110680686220254</v>
      </c>
    </row>
    <row r="13" spans="1:4">
      <c r="A13" s="1" t="s">
        <v>298</v>
      </c>
      <c r="B13" s="1">
        <v>0.0019193857965451</v>
      </c>
      <c r="C13" s="1">
        <v>0.00161290322580645</v>
      </c>
      <c r="D13" s="2">
        <v>0.000110680686220254</v>
      </c>
    </row>
    <row r="14" spans="1:4">
      <c r="A14" s="1" t="s">
        <v>299</v>
      </c>
      <c r="B14" s="1">
        <v>0.0019193857965451</v>
      </c>
      <c r="C14" s="1">
        <v>0.00161290322580645</v>
      </c>
      <c r="D14" s="2">
        <v>0.000110680686220254</v>
      </c>
    </row>
    <row r="15" spans="1:4">
      <c r="A15" s="1" t="s">
        <v>284</v>
      </c>
      <c r="B15" s="1">
        <v>0.0019193857965451</v>
      </c>
      <c r="C15" s="1">
        <v>0.00161290322580645</v>
      </c>
      <c r="D15" s="1">
        <v>0.0110680686220254</v>
      </c>
    </row>
    <row r="16" spans="1:4">
      <c r="A16" s="1" t="s">
        <v>283</v>
      </c>
      <c r="B16" s="1">
        <v>0.0019193857965451</v>
      </c>
      <c r="C16" s="1">
        <v>0.00161290322580645</v>
      </c>
      <c r="D16" s="1">
        <v>0.0110680686220254</v>
      </c>
    </row>
    <row r="17" spans="1:4">
      <c r="A17" s="1" t="s">
        <v>282</v>
      </c>
      <c r="B17" s="1">
        <v>0.0019193857965451</v>
      </c>
      <c r="C17" s="1">
        <v>0.00161290322580645</v>
      </c>
      <c r="D17" s="1">
        <v>0.0110680686220254</v>
      </c>
    </row>
    <row r="18" spans="1:4">
      <c r="A18" s="1" t="s">
        <v>300</v>
      </c>
      <c r="B18" s="1">
        <v>0.0019193857965451</v>
      </c>
      <c r="C18" s="1">
        <v>0.00161290322580645</v>
      </c>
      <c r="D18" s="2">
        <v>0.000110680686220254</v>
      </c>
    </row>
    <row r="19" spans="1:4">
      <c r="A19" s="1" t="s">
        <v>281</v>
      </c>
      <c r="B19" s="1">
        <v>0.0019193857965451</v>
      </c>
      <c r="C19" s="1">
        <v>0.00161290322580645</v>
      </c>
      <c r="D19" s="1">
        <v>0.0110680686220254</v>
      </c>
    </row>
    <row r="20" spans="1:4">
      <c r="A20" s="1" t="s">
        <v>185</v>
      </c>
      <c r="B20" s="1">
        <v>0.0019193857965451</v>
      </c>
      <c r="C20" s="1">
        <v>0.161290322580645</v>
      </c>
      <c r="D20" s="2">
        <v>0.000110680686220254</v>
      </c>
    </row>
    <row r="21" spans="1:4">
      <c r="A21" s="1" t="s">
        <v>280</v>
      </c>
      <c r="B21" s="1">
        <v>0.0019193857965451</v>
      </c>
      <c r="C21" s="1">
        <v>0.00161290322580645</v>
      </c>
      <c r="D21" s="1">
        <v>0.0110680686220254</v>
      </c>
    </row>
    <row r="22" spans="1:4">
      <c r="A22" s="1" t="s">
        <v>279</v>
      </c>
      <c r="B22" s="1">
        <v>0.0019193857965451</v>
      </c>
      <c r="C22" s="1">
        <v>0.00161290322580645</v>
      </c>
      <c r="D22" s="1">
        <v>0.0110680686220254</v>
      </c>
    </row>
    <row r="23" spans="1:4">
      <c r="A23" s="1" t="s">
        <v>278</v>
      </c>
      <c r="B23" s="1">
        <v>0.0019193857965451</v>
      </c>
      <c r="C23" s="1">
        <v>0.00161290322580645</v>
      </c>
      <c r="D23" s="1">
        <v>0.0110680686220254</v>
      </c>
    </row>
    <row r="24" spans="1:4">
      <c r="A24" s="1" t="s">
        <v>277</v>
      </c>
      <c r="B24" s="1">
        <v>0.0019193857965451</v>
      </c>
      <c r="C24" s="1">
        <v>0.00161290322580645</v>
      </c>
      <c r="D24" s="1">
        <v>0.0110680686220254</v>
      </c>
    </row>
    <row r="25" spans="1:4">
      <c r="A25" s="1" t="s">
        <v>276</v>
      </c>
      <c r="B25" s="1">
        <v>0.0019193857965451</v>
      </c>
      <c r="C25" s="1">
        <v>0.00161290322580645</v>
      </c>
      <c r="D25" s="1">
        <v>0.0110680686220254</v>
      </c>
    </row>
    <row r="26" spans="1:4">
      <c r="A26" s="1" t="s">
        <v>301</v>
      </c>
      <c r="B26" s="1">
        <v>0.0019193857965451</v>
      </c>
      <c r="C26" s="1">
        <v>0.00161290322580645</v>
      </c>
      <c r="D26" s="2">
        <v>0.000110680686220254</v>
      </c>
    </row>
    <row r="27" spans="1:4">
      <c r="A27" s="1" t="s">
        <v>302</v>
      </c>
      <c r="B27" s="1">
        <v>0.0019193857965451</v>
      </c>
      <c r="C27" s="1">
        <v>0.00161290322580645</v>
      </c>
      <c r="D27" s="2">
        <v>0.000110680686220254</v>
      </c>
    </row>
    <row r="28" spans="1:4">
      <c r="A28" s="1" t="s">
        <v>275</v>
      </c>
      <c r="B28" s="1">
        <v>0.0019193857965451</v>
      </c>
      <c r="C28" s="1">
        <v>0.00161290322580645</v>
      </c>
      <c r="D28" s="1">
        <v>0.0110680686220254</v>
      </c>
    </row>
    <row r="29" spans="1:4">
      <c r="A29" s="1" t="s">
        <v>293</v>
      </c>
      <c r="B29" s="1">
        <v>0.0019193857965451</v>
      </c>
      <c r="C29" s="1">
        <v>0.00161290322580645</v>
      </c>
      <c r="D29" s="1">
        <v>0.0110680686220254</v>
      </c>
    </row>
    <row r="30" spans="1:4">
      <c r="A30" s="1" t="s">
        <v>274</v>
      </c>
      <c r="B30" s="1">
        <v>0.0019193857965451</v>
      </c>
      <c r="C30" s="1">
        <v>0.00161290322580645</v>
      </c>
      <c r="D30" s="1">
        <v>0.0110680686220254</v>
      </c>
    </row>
    <row r="31" spans="1:4">
      <c r="A31" s="1" t="s">
        <v>273</v>
      </c>
      <c r="B31" s="1">
        <v>0.0019193857965451</v>
      </c>
      <c r="C31" s="1">
        <v>0.00161290322580645</v>
      </c>
      <c r="D31" s="1">
        <v>0.0110680686220254</v>
      </c>
    </row>
    <row r="32" spans="1:4">
      <c r="A32" s="1" t="s">
        <v>303</v>
      </c>
      <c r="B32" s="1">
        <v>0.0019193857965451</v>
      </c>
      <c r="C32" s="1">
        <v>0.00161290322580645</v>
      </c>
      <c r="D32" s="1">
        <v>0.0110680686220254</v>
      </c>
    </row>
    <row r="33" spans="1:4">
      <c r="A33" s="1" t="s">
        <v>272</v>
      </c>
      <c r="B33" s="1">
        <v>0.0019193857965451</v>
      </c>
      <c r="C33" s="1">
        <v>0.00161290322580645</v>
      </c>
      <c r="D33" s="1">
        <v>0.0110680686220254</v>
      </c>
    </row>
    <row r="34" spans="1:4">
      <c r="A34" s="1" t="s">
        <v>271</v>
      </c>
      <c r="B34" s="1">
        <v>0.0019193857965451</v>
      </c>
      <c r="C34" s="1">
        <v>0.00161290322580645</v>
      </c>
      <c r="D34" s="1">
        <v>0.0110680686220254</v>
      </c>
    </row>
    <row r="35" spans="1:4">
      <c r="A35" s="1" t="s">
        <v>304</v>
      </c>
      <c r="B35" s="1">
        <v>0.0019193857965451</v>
      </c>
      <c r="C35" s="1">
        <v>0.00161290322580645</v>
      </c>
      <c r="D35" s="2">
        <v>0.000110680686220254</v>
      </c>
    </row>
    <row r="36" spans="1:4">
      <c r="A36" s="1" t="s">
        <v>305</v>
      </c>
      <c r="B36" s="1">
        <v>0.0019193857965451</v>
      </c>
      <c r="C36" s="1">
        <v>0.00161290322580645</v>
      </c>
      <c r="D36" s="2">
        <v>0.000110680686220254</v>
      </c>
    </row>
    <row r="37" spans="1:4">
      <c r="A37" s="1" t="s">
        <v>270</v>
      </c>
      <c r="B37" s="1">
        <v>0.0019193857965451</v>
      </c>
      <c r="C37" s="1">
        <v>0.00161290322580645</v>
      </c>
      <c r="D37" s="1">
        <v>0.0110680686220254</v>
      </c>
    </row>
    <row r="38" spans="1:4">
      <c r="A38" s="1" t="s">
        <v>269</v>
      </c>
      <c r="B38" s="1">
        <v>0.0019193857965451</v>
      </c>
      <c r="C38" s="1">
        <v>0.00161290322580645</v>
      </c>
      <c r="D38" s="1">
        <v>0.0110680686220254</v>
      </c>
    </row>
    <row r="39" spans="1:4">
      <c r="A39" s="1" t="s">
        <v>268</v>
      </c>
      <c r="B39" s="1">
        <v>0.0019193857965451</v>
      </c>
      <c r="C39" s="1">
        <v>0.00161290322580645</v>
      </c>
      <c r="D39" s="1">
        <v>0.0110680686220254</v>
      </c>
    </row>
    <row r="40" spans="1:4">
      <c r="A40" s="1" t="s">
        <v>267</v>
      </c>
      <c r="B40" s="1">
        <v>0.0019193857965451</v>
      </c>
      <c r="C40" s="1">
        <v>0.00161290322580645</v>
      </c>
      <c r="D40" s="1">
        <v>0.0110680686220254</v>
      </c>
    </row>
    <row r="41" spans="1:4">
      <c r="A41" s="1" t="s">
        <v>266</v>
      </c>
      <c r="B41" s="1">
        <v>0.0019193857965451</v>
      </c>
      <c r="C41" s="1">
        <v>0.00161290322580645</v>
      </c>
      <c r="D41" s="1">
        <v>0.0110680686220254</v>
      </c>
    </row>
    <row r="42" spans="1:4">
      <c r="A42" s="1" t="s">
        <v>184</v>
      </c>
      <c r="B42" s="1">
        <v>0.0019193857965451</v>
      </c>
      <c r="C42" s="1">
        <v>0.161290322580645</v>
      </c>
      <c r="D42" s="2">
        <v>0.000110680686220254</v>
      </c>
    </row>
    <row r="43" spans="1:4">
      <c r="A43" s="1" t="s">
        <v>179</v>
      </c>
      <c r="B43" s="1">
        <v>0.19193857965451</v>
      </c>
      <c r="C43" s="1">
        <v>0.00161290322580645</v>
      </c>
      <c r="D43" s="2">
        <v>0.000110680686220254</v>
      </c>
    </row>
    <row r="44" spans="1:4">
      <c r="A44" s="1" t="s">
        <v>265</v>
      </c>
      <c r="B44" s="1">
        <v>0.0019193857965451</v>
      </c>
      <c r="C44" s="1">
        <v>0.00161290322580645</v>
      </c>
      <c r="D44" s="1">
        <v>0.0110680686220254</v>
      </c>
    </row>
    <row r="45" spans="1:4">
      <c r="A45" s="1" t="s">
        <v>264</v>
      </c>
      <c r="B45" s="1">
        <v>0.0019193857965451</v>
      </c>
      <c r="C45" s="1">
        <v>0.00161290322580645</v>
      </c>
      <c r="D45" s="1">
        <v>0.0110680686220254</v>
      </c>
    </row>
    <row r="46" spans="1:4">
      <c r="A46" s="1" t="s">
        <v>263</v>
      </c>
      <c r="B46" s="1">
        <v>0.0019193857965451</v>
      </c>
      <c r="C46" s="1">
        <v>0.00161290322580645</v>
      </c>
      <c r="D46" s="1">
        <v>0.0110680686220254</v>
      </c>
    </row>
    <row r="47" spans="1:4">
      <c r="A47" s="1" t="s">
        <v>262</v>
      </c>
      <c r="B47" s="1">
        <v>0.0019193857965451</v>
      </c>
      <c r="C47" s="1">
        <v>0.00161290322580645</v>
      </c>
      <c r="D47" s="1">
        <v>0.0110680686220254</v>
      </c>
    </row>
    <row r="48" spans="1:4">
      <c r="A48" s="1" t="s">
        <v>261</v>
      </c>
      <c r="B48" s="1">
        <v>0.0019193857965451</v>
      </c>
      <c r="C48" s="1">
        <v>0.00161290322580645</v>
      </c>
      <c r="D48" s="1">
        <v>0.0110680686220254</v>
      </c>
    </row>
    <row r="49" spans="1:4">
      <c r="A49" s="1" t="s">
        <v>260</v>
      </c>
      <c r="B49" s="1">
        <v>0.0019193857965451</v>
      </c>
      <c r="C49" s="1">
        <v>0.00161290322580645</v>
      </c>
      <c r="D49" s="1">
        <v>0.0110680686220254</v>
      </c>
    </row>
    <row r="50" spans="1:4">
      <c r="A50" s="1" t="s">
        <v>306</v>
      </c>
      <c r="B50" s="1">
        <v>0.0019193857965451</v>
      </c>
      <c r="C50" s="1">
        <v>0.00161290322580645</v>
      </c>
      <c r="D50" s="1">
        <v>0.0110680686220254</v>
      </c>
    </row>
    <row r="51" spans="1:4">
      <c r="A51" s="1" t="s">
        <v>259</v>
      </c>
      <c r="B51" s="1">
        <v>0.0019193857965451</v>
      </c>
      <c r="C51" s="1">
        <v>0.00161290322580645</v>
      </c>
      <c r="D51" s="1">
        <v>0.0110680686220254</v>
      </c>
    </row>
    <row r="52" spans="1:4">
      <c r="A52" s="1" t="s">
        <v>258</v>
      </c>
      <c r="B52" s="1">
        <v>0.0019193857965451</v>
      </c>
      <c r="C52" s="1">
        <v>0.00161290322580645</v>
      </c>
      <c r="D52" s="1">
        <v>0.0110680686220254</v>
      </c>
    </row>
    <row r="53" spans="1:4">
      <c r="A53" s="1" t="s">
        <v>307</v>
      </c>
      <c r="B53" s="1">
        <v>0.0019193857965451</v>
      </c>
      <c r="C53" s="1">
        <v>0.00161290322580645</v>
      </c>
      <c r="D53" s="1">
        <v>0.0110680686220254</v>
      </c>
    </row>
    <row r="54" spans="1:4">
      <c r="A54" s="1" t="s">
        <v>257</v>
      </c>
      <c r="B54" s="1">
        <v>0.0019193857965451</v>
      </c>
      <c r="C54" s="1">
        <v>0.00161290322580645</v>
      </c>
      <c r="D54" s="1">
        <v>0.0110680686220254</v>
      </c>
    </row>
    <row r="55" spans="1:4">
      <c r="A55" s="1" t="s">
        <v>308</v>
      </c>
      <c r="B55" s="1">
        <v>0.0019193857965451</v>
      </c>
      <c r="C55" s="1">
        <v>0.00161290322580645</v>
      </c>
      <c r="D55" s="2">
        <v>0.000110680686220254</v>
      </c>
    </row>
    <row r="56" spans="1:4">
      <c r="A56" s="1" t="s">
        <v>309</v>
      </c>
      <c r="B56" s="1">
        <v>0.0019193857965451</v>
      </c>
      <c r="C56" s="1">
        <v>0.00161290322580645</v>
      </c>
      <c r="D56" s="1">
        <v>0.0110680686220254</v>
      </c>
    </row>
    <row r="57" spans="1:4">
      <c r="A57" s="1" t="s">
        <v>256</v>
      </c>
      <c r="B57" s="1">
        <v>0.0019193857965451</v>
      </c>
      <c r="C57" s="1">
        <v>0.00161290322580645</v>
      </c>
      <c r="D57" s="1">
        <v>0.0110680686220254</v>
      </c>
    </row>
    <row r="58" spans="1:4">
      <c r="A58" s="1" t="s">
        <v>255</v>
      </c>
      <c r="B58" s="1">
        <v>0.0019193857965451</v>
      </c>
      <c r="C58" s="1">
        <v>0.00161290322580645</v>
      </c>
      <c r="D58" s="1">
        <v>0.0110680686220254</v>
      </c>
    </row>
    <row r="59" spans="1:4">
      <c r="A59" s="1" t="s">
        <v>254</v>
      </c>
      <c r="B59" s="1">
        <v>0.0019193857965451</v>
      </c>
      <c r="C59" s="1">
        <v>0.00161290322580645</v>
      </c>
      <c r="D59" s="1">
        <v>0.0110680686220254</v>
      </c>
    </row>
    <row r="60" spans="1:4">
      <c r="A60" s="1" t="s">
        <v>253</v>
      </c>
      <c r="B60" s="1">
        <v>0.0019193857965451</v>
      </c>
      <c r="C60" s="1">
        <v>0.00161290322580645</v>
      </c>
      <c r="D60" s="1">
        <v>0.0110680686220254</v>
      </c>
    </row>
    <row r="61" spans="1:4">
      <c r="A61" s="1" t="s">
        <v>252</v>
      </c>
      <c r="B61" s="1">
        <v>0.0019193857965451</v>
      </c>
      <c r="C61" s="1">
        <v>0.00161290322580645</v>
      </c>
      <c r="D61" s="1">
        <v>0.0110680686220254</v>
      </c>
    </row>
    <row r="62" spans="1:4">
      <c r="A62" s="1" t="s">
        <v>310</v>
      </c>
      <c r="B62" s="1">
        <v>0.0019193857965451</v>
      </c>
      <c r="C62" s="1">
        <v>0.00161290322580645</v>
      </c>
      <c r="D62" s="2">
        <v>0.000110680686220254</v>
      </c>
    </row>
    <row r="63" spans="1:4">
      <c r="A63" s="1" t="s">
        <v>311</v>
      </c>
      <c r="B63" s="1">
        <v>0.0019193857965451</v>
      </c>
      <c r="C63" s="1">
        <v>0.00161290322580645</v>
      </c>
      <c r="D63" s="1">
        <v>0.0110680686220254</v>
      </c>
    </row>
    <row r="64" spans="1:4">
      <c r="A64" s="1" t="s">
        <v>312</v>
      </c>
      <c r="B64" s="1">
        <v>0.0019193857965451</v>
      </c>
      <c r="C64" s="1">
        <v>0.00161290322580645</v>
      </c>
      <c r="D64" s="2">
        <v>0.000110680686220254</v>
      </c>
    </row>
    <row r="65" spans="1:4">
      <c r="A65" s="1" t="s">
        <v>251</v>
      </c>
      <c r="B65" s="1">
        <v>0.0019193857965451</v>
      </c>
      <c r="C65" s="1">
        <v>0.00161290322580645</v>
      </c>
      <c r="D65" s="1">
        <v>0.0110680686220254</v>
      </c>
    </row>
    <row r="66" spans="1:4">
      <c r="A66" s="1" t="s">
        <v>313</v>
      </c>
      <c r="B66" s="1">
        <v>0.0019193857965451</v>
      </c>
      <c r="C66" s="1">
        <v>0.00161290322580645</v>
      </c>
      <c r="D66" s="1">
        <v>0.0110680686220254</v>
      </c>
    </row>
    <row r="67" spans="1:4">
      <c r="A67" s="1" t="s">
        <v>250</v>
      </c>
      <c r="B67" s="1">
        <v>0.0019193857965451</v>
      </c>
      <c r="C67" s="1">
        <v>0.00161290322580645</v>
      </c>
      <c r="D67" s="1">
        <v>0.0110680686220254</v>
      </c>
    </row>
    <row r="68" spans="1:4">
      <c r="A68" s="1" t="s">
        <v>249</v>
      </c>
      <c r="B68" s="1">
        <v>0.0019193857965451</v>
      </c>
      <c r="C68" s="1">
        <v>0.00161290322580645</v>
      </c>
      <c r="D68" s="1">
        <v>0.0110680686220254</v>
      </c>
    </row>
    <row r="69" spans="1:4">
      <c r="A69" s="1" t="s">
        <v>248</v>
      </c>
      <c r="B69" s="1">
        <v>0.0019193857965451</v>
      </c>
      <c r="C69" s="1">
        <v>0.00161290322580645</v>
      </c>
      <c r="D69" s="1">
        <v>0.0110680686220254</v>
      </c>
    </row>
    <row r="70" spans="1:4">
      <c r="A70" s="1" t="s">
        <v>247</v>
      </c>
      <c r="B70" s="1">
        <v>0.0019193857965451</v>
      </c>
      <c r="C70" s="1">
        <v>0.00161290322580645</v>
      </c>
      <c r="D70" s="1">
        <v>0.0110680686220254</v>
      </c>
    </row>
    <row r="71" spans="1:4">
      <c r="A71" s="1" t="s">
        <v>314</v>
      </c>
      <c r="B71" s="1">
        <v>0.0019193857965451</v>
      </c>
      <c r="C71" s="1">
        <v>0.00161290322580645</v>
      </c>
      <c r="D71" s="2">
        <v>0.000110680686220254</v>
      </c>
    </row>
    <row r="72" spans="1:4">
      <c r="A72" s="1" t="s">
        <v>246</v>
      </c>
      <c r="B72" s="1">
        <v>0.0019193857965451</v>
      </c>
      <c r="C72" s="1">
        <v>0.00161290322580645</v>
      </c>
      <c r="D72" s="1">
        <v>0.0110680686220254</v>
      </c>
    </row>
    <row r="73" spans="1:4">
      <c r="A73" s="1" t="s">
        <v>245</v>
      </c>
      <c r="B73" s="1">
        <v>0.0019193857965451</v>
      </c>
      <c r="C73" s="1">
        <v>0.00161290322580645</v>
      </c>
      <c r="D73" s="1">
        <v>0.0110680686220254</v>
      </c>
    </row>
    <row r="74" spans="1:4">
      <c r="A74" s="1" t="s">
        <v>244</v>
      </c>
      <c r="B74" s="1">
        <v>0.0019193857965451</v>
      </c>
      <c r="C74" s="1">
        <v>0.00161290322580645</v>
      </c>
      <c r="D74" s="1">
        <v>0.0110680686220254</v>
      </c>
    </row>
    <row r="75" spans="1:4">
      <c r="A75" s="1" t="s">
        <v>315</v>
      </c>
      <c r="B75" s="1">
        <v>0.0019193857965451</v>
      </c>
      <c r="C75" s="1">
        <v>0.00161290322580645</v>
      </c>
      <c r="D75" s="2">
        <v>0.000110680686220254</v>
      </c>
    </row>
    <row r="76" spans="1:4">
      <c r="A76" s="1" t="s">
        <v>316</v>
      </c>
      <c r="B76" s="1">
        <v>0.0019193857965451</v>
      </c>
      <c r="C76" s="1">
        <v>0.00161290322580645</v>
      </c>
      <c r="D76" s="2">
        <v>0.000110680686220254</v>
      </c>
    </row>
    <row r="77" spans="1:4">
      <c r="A77" s="1" t="s">
        <v>243</v>
      </c>
      <c r="B77" s="1">
        <v>0.0019193857965451</v>
      </c>
      <c r="C77" s="1">
        <v>0.00161290322580645</v>
      </c>
      <c r="D77" s="1">
        <v>0.0110680686220254</v>
      </c>
    </row>
    <row r="78" spans="1:4">
      <c r="A78" s="1" t="s">
        <v>242</v>
      </c>
      <c r="B78" s="1">
        <v>0.0019193857965451</v>
      </c>
      <c r="C78" s="1">
        <v>0.00161290322580645</v>
      </c>
      <c r="D78" s="1">
        <v>0.0110680686220254</v>
      </c>
    </row>
    <row r="79" spans="1:4">
      <c r="A79" s="1" t="s">
        <v>317</v>
      </c>
      <c r="B79" s="1">
        <v>0.0019193857965451</v>
      </c>
      <c r="C79" s="1">
        <v>0.00161290322580645</v>
      </c>
      <c r="D79" s="1">
        <v>0.0110680686220254</v>
      </c>
    </row>
    <row r="80" spans="1:4">
      <c r="A80" s="1" t="s">
        <v>241</v>
      </c>
      <c r="B80" s="1">
        <v>0.0019193857965451</v>
      </c>
      <c r="C80" s="1">
        <v>0.00161290322580645</v>
      </c>
      <c r="D80" s="1">
        <v>0.0110680686220254</v>
      </c>
    </row>
    <row r="81" spans="1:4">
      <c r="A81" s="1" t="s">
        <v>240</v>
      </c>
      <c r="B81" s="1">
        <v>0.0019193857965451</v>
      </c>
      <c r="C81" s="1">
        <v>0.00161290322580645</v>
      </c>
      <c r="D81" s="1">
        <v>0.0110680686220254</v>
      </c>
    </row>
    <row r="82" spans="1:4">
      <c r="A82" s="1" t="s">
        <v>239</v>
      </c>
      <c r="B82" s="1">
        <v>0.0019193857965451</v>
      </c>
      <c r="C82" s="1">
        <v>0.00161290322580645</v>
      </c>
      <c r="D82" s="1">
        <v>0.0110680686220254</v>
      </c>
    </row>
    <row r="83" spans="1:4">
      <c r="A83" s="1" t="s">
        <v>318</v>
      </c>
      <c r="B83" s="1">
        <v>0.0019193857965451</v>
      </c>
      <c r="C83" s="1">
        <v>0.00161290322580645</v>
      </c>
      <c r="D83" s="1">
        <v>0.0110680686220254</v>
      </c>
    </row>
    <row r="84" spans="1:4">
      <c r="A84" s="1" t="s">
        <v>238</v>
      </c>
      <c r="B84" s="1">
        <v>0.0019193857965451</v>
      </c>
      <c r="C84" s="1">
        <v>0.00161290322580645</v>
      </c>
      <c r="D84" s="1">
        <v>0.0110680686220254</v>
      </c>
    </row>
    <row r="85" spans="1:4">
      <c r="A85" s="1" t="s">
        <v>237</v>
      </c>
      <c r="B85" s="1">
        <v>0.0019193857965451</v>
      </c>
      <c r="C85" s="1">
        <v>0.00161290322580645</v>
      </c>
      <c r="D85" s="1">
        <v>0.0110680686220254</v>
      </c>
    </row>
    <row r="86" spans="1:4">
      <c r="A86" s="1" t="s">
        <v>236</v>
      </c>
      <c r="B86" s="1">
        <v>0.0019193857965451</v>
      </c>
      <c r="C86" s="1">
        <v>0.00161290322580645</v>
      </c>
      <c r="D86" s="1">
        <v>0.0110680686220254</v>
      </c>
    </row>
    <row r="87" spans="1:4">
      <c r="A87" s="1" t="s">
        <v>178</v>
      </c>
      <c r="B87" s="1">
        <v>0.19193857965451</v>
      </c>
      <c r="C87" s="1">
        <v>0.00161290322580645</v>
      </c>
      <c r="D87" s="2">
        <v>0.000110680686220254</v>
      </c>
    </row>
    <row r="88" spans="1:4">
      <c r="A88" s="1" t="s">
        <v>319</v>
      </c>
      <c r="B88" s="1">
        <v>0.0019193857965451</v>
      </c>
      <c r="C88" s="1">
        <v>0.00161290322580645</v>
      </c>
      <c r="D88" s="2">
        <v>0.000110680686220254</v>
      </c>
    </row>
    <row r="89" spans="1:4">
      <c r="A89" s="1" t="s">
        <v>235</v>
      </c>
      <c r="B89" s="1">
        <v>0.0019193857965451</v>
      </c>
      <c r="C89" s="1">
        <v>0.00161290322580645</v>
      </c>
      <c r="D89" s="1">
        <v>0.0110680686220254</v>
      </c>
    </row>
    <row r="90" spans="1:4">
      <c r="A90" s="1" t="s">
        <v>234</v>
      </c>
      <c r="B90" s="1">
        <v>0.0019193857965451</v>
      </c>
      <c r="C90" s="1">
        <v>0.00161290322580645</v>
      </c>
      <c r="D90" s="1">
        <v>0.0110680686220254</v>
      </c>
    </row>
    <row r="91" spans="1:4">
      <c r="A91" s="1" t="s">
        <v>204</v>
      </c>
      <c r="B91" s="1">
        <v>0.0019193857965451</v>
      </c>
      <c r="C91" s="1">
        <v>0.00161290322580645</v>
      </c>
      <c r="D91" s="1">
        <v>0.0110680686220254</v>
      </c>
    </row>
    <row r="92" spans="1:4">
      <c r="A92" s="1" t="s">
        <v>320</v>
      </c>
      <c r="B92" s="1">
        <v>0.0019193857965451</v>
      </c>
      <c r="C92" s="1">
        <v>0.00161290322580645</v>
      </c>
      <c r="D92" s="1">
        <v>0.0110680686220254</v>
      </c>
    </row>
    <row r="93" spans="1:4">
      <c r="A93" s="1" t="s">
        <v>203</v>
      </c>
      <c r="B93" s="1">
        <v>0.0019193857965451</v>
      </c>
      <c r="C93" s="1">
        <v>0.00161290322580645</v>
      </c>
      <c r="D93" s="1">
        <v>0.0110680686220254</v>
      </c>
    </row>
    <row r="94" spans="1:4">
      <c r="A94" s="1" t="s">
        <v>321</v>
      </c>
      <c r="B94" s="1">
        <v>0.0019193857965451</v>
      </c>
      <c r="C94" s="1">
        <v>0.00161290322580645</v>
      </c>
      <c r="D94" s="2">
        <v>0.000110680686220254</v>
      </c>
    </row>
    <row r="95" spans="1:4">
      <c r="A95" s="1" t="s">
        <v>202</v>
      </c>
      <c r="B95" s="1">
        <v>0.0019193857965451</v>
      </c>
      <c r="C95" s="1">
        <v>0.00161290322580645</v>
      </c>
      <c r="D95" s="1">
        <v>0.0110680686220254</v>
      </c>
    </row>
    <row r="96" spans="1:4">
      <c r="A96" s="1" t="s">
        <v>322</v>
      </c>
      <c r="B96" s="1">
        <v>0.0019193857965451</v>
      </c>
      <c r="C96" s="1">
        <v>0.00161290322580645</v>
      </c>
      <c r="D96" s="2">
        <v>0.000110680686220254</v>
      </c>
    </row>
    <row r="97" spans="1:4">
      <c r="A97" s="1" t="s">
        <v>201</v>
      </c>
      <c r="B97" s="1">
        <v>0.0019193857965451</v>
      </c>
      <c r="C97" s="1">
        <v>0.00161290322580645</v>
      </c>
      <c r="D97" s="1">
        <v>0.0110680686220254</v>
      </c>
    </row>
    <row r="98" spans="1:4">
      <c r="A98" s="1" t="s">
        <v>291</v>
      </c>
      <c r="B98" s="1">
        <v>0.0019193857965451</v>
      </c>
      <c r="C98" s="1">
        <v>0.00161290322580645</v>
      </c>
      <c r="D98" s="1">
        <v>0.0110680686220254</v>
      </c>
    </row>
    <row r="99" spans="1:4">
      <c r="A99" s="1" t="s">
        <v>292</v>
      </c>
      <c r="B99" s="1">
        <v>0.0019193857965451</v>
      </c>
      <c r="C99" s="1">
        <v>0.00161290322580645</v>
      </c>
      <c r="D99" s="1">
        <v>0.0110680686220254</v>
      </c>
    </row>
    <row r="100" spans="1:4">
      <c r="A100" s="1" t="s">
        <v>323</v>
      </c>
      <c r="B100" s="1">
        <v>0.0019193857965451</v>
      </c>
      <c r="C100" s="1">
        <v>0.161290322580645</v>
      </c>
      <c r="D100" s="2">
        <v>0.000110680686220254</v>
      </c>
    </row>
    <row r="101" spans="1:4">
      <c r="A101" s="1" t="s">
        <v>200</v>
      </c>
      <c r="B101" s="1">
        <v>0.0019193857965451</v>
      </c>
      <c r="C101" s="1">
        <v>0.00161290322580645</v>
      </c>
      <c r="D101" s="1">
        <v>0.0110680686220254</v>
      </c>
    </row>
    <row r="102" spans="1:4">
      <c r="A102" s="1" t="s">
        <v>199</v>
      </c>
      <c r="B102" s="1">
        <v>0.0019193857965451</v>
      </c>
      <c r="C102" s="1">
        <v>0.00161290322580645</v>
      </c>
      <c r="D102" s="1">
        <v>0.0110680686220254</v>
      </c>
    </row>
    <row r="103" spans="1:4">
      <c r="A103" s="1" t="s">
        <v>198</v>
      </c>
      <c r="B103" s="1">
        <v>0.0019193857965451</v>
      </c>
      <c r="C103" s="1">
        <v>0.00161290322580645</v>
      </c>
      <c r="D103" s="1">
        <v>0.0110680686220254</v>
      </c>
    </row>
    <row r="104" spans="1:4">
      <c r="A104" s="1" t="s">
        <v>197</v>
      </c>
      <c r="B104" s="1">
        <v>0.0019193857965451</v>
      </c>
      <c r="C104" s="1">
        <v>0.00161290322580645</v>
      </c>
      <c r="D104" s="1">
        <v>0.0110680686220254</v>
      </c>
    </row>
    <row r="105" spans="1:4">
      <c r="A105" s="1" t="s">
        <v>196</v>
      </c>
      <c r="B105" s="1">
        <v>0.0019193857965451</v>
      </c>
      <c r="C105" s="1">
        <v>0.00161290322580645</v>
      </c>
      <c r="D105" s="1">
        <v>0.0110680686220254</v>
      </c>
    </row>
    <row r="106" spans="1:4">
      <c r="A106" s="1" t="s">
        <v>324</v>
      </c>
      <c r="B106" s="1">
        <v>0.0019193857965451</v>
      </c>
      <c r="C106" s="1">
        <v>0.00161290322580645</v>
      </c>
      <c r="D106" s="2">
        <v>0.000110680686220254</v>
      </c>
    </row>
    <row r="107" spans="1:4">
      <c r="A107" s="1" t="s">
        <v>180</v>
      </c>
      <c r="B107" s="1">
        <v>0.19193857965451</v>
      </c>
      <c r="C107" s="1">
        <v>0.00161290322580645</v>
      </c>
      <c r="D107" s="2">
        <v>0.000110680686220254</v>
      </c>
    </row>
    <row r="108" spans="1:4">
      <c r="A108" s="1" t="s">
        <v>195</v>
      </c>
      <c r="B108" s="1">
        <v>0.0019193857965451</v>
      </c>
      <c r="C108" s="1">
        <v>0.00161290322580645</v>
      </c>
      <c r="D108" s="1">
        <v>0.0110680686220254</v>
      </c>
    </row>
    <row r="109" spans="1:4">
      <c r="A109" s="1" t="s">
        <v>194</v>
      </c>
      <c r="B109" s="1">
        <v>0.0019193857965451</v>
      </c>
      <c r="C109" s="1">
        <v>0.00161290322580645</v>
      </c>
      <c r="D109" s="1">
        <v>0.0110680686220254</v>
      </c>
    </row>
    <row r="110" spans="1:4">
      <c r="A110" s="1" t="s">
        <v>193</v>
      </c>
      <c r="B110" s="1">
        <v>0.0019193857965451</v>
      </c>
      <c r="C110" s="1">
        <v>0.00161290322580645</v>
      </c>
      <c r="D110" s="1">
        <v>0.0110680686220254</v>
      </c>
    </row>
    <row r="111" spans="1:4">
      <c r="A111" s="1" t="s">
        <v>192</v>
      </c>
      <c r="B111" s="1">
        <v>0.0019193857965451</v>
      </c>
      <c r="C111" s="1">
        <v>0.00161290322580645</v>
      </c>
      <c r="D111" s="1">
        <v>0.0110680686220254</v>
      </c>
    </row>
    <row r="112" spans="1:4">
      <c r="A112" s="1" t="s">
        <v>191</v>
      </c>
      <c r="B112" s="1">
        <v>0.0019193857965451</v>
      </c>
      <c r="C112" s="1">
        <v>0.00161290322580645</v>
      </c>
      <c r="D112" s="1">
        <v>0.0110680686220254</v>
      </c>
    </row>
    <row r="113" spans="1:4">
      <c r="A113" s="1" t="s">
        <v>325</v>
      </c>
      <c r="B113" s="1">
        <v>0.0019193857965451</v>
      </c>
      <c r="C113" s="1">
        <v>0.00161290322580645</v>
      </c>
      <c r="D113" s="1">
        <v>0.0110680686220254</v>
      </c>
    </row>
    <row r="114" spans="1:4">
      <c r="A114" s="1" t="s">
        <v>176</v>
      </c>
      <c r="B114" s="1">
        <v>0.19193857965451</v>
      </c>
      <c r="C114" s="1">
        <v>0.00161290322580645</v>
      </c>
      <c r="D114" s="2">
        <v>0.000110680686220254</v>
      </c>
    </row>
    <row r="115" spans="1:4">
      <c r="A115" s="1" t="s">
        <v>326</v>
      </c>
      <c r="B115" s="1">
        <v>0.0019193857965451</v>
      </c>
      <c r="C115" s="1">
        <v>0.00161290322580645</v>
      </c>
      <c r="D115" s="2">
        <v>0.000110680686220254</v>
      </c>
    </row>
    <row r="116" spans="1:4">
      <c r="A116" s="1" t="s">
        <v>190</v>
      </c>
      <c r="B116" s="1">
        <v>0.0019193857965451</v>
      </c>
      <c r="C116" s="1">
        <v>0.00161290322580645</v>
      </c>
      <c r="D116" s="1">
        <v>0.0110680686220254</v>
      </c>
    </row>
    <row r="117" spans="1:4">
      <c r="A117" s="1" t="s">
        <v>327</v>
      </c>
      <c r="B117" s="1">
        <v>0.0019193857965451</v>
      </c>
      <c r="C117" s="1">
        <v>0.00161290322580645</v>
      </c>
      <c r="D117" s="1">
        <v>0.0110680686220254</v>
      </c>
    </row>
    <row r="118" spans="1:4">
      <c r="A118" s="1" t="s">
        <v>189</v>
      </c>
      <c r="B118" s="1">
        <v>0.0019193857965451</v>
      </c>
      <c r="C118" s="1">
        <v>0.00161290322580645</v>
      </c>
      <c r="D118" s="1">
        <v>0.0110680686220254</v>
      </c>
    </row>
    <row r="119" spans="1:4">
      <c r="A119" s="1" t="s">
        <v>328</v>
      </c>
      <c r="B119" s="1">
        <v>0.0019193857965451</v>
      </c>
      <c r="C119" s="1">
        <v>0.00161290322580645</v>
      </c>
      <c r="D119" s="2">
        <v>0.000110680686220254</v>
      </c>
    </row>
    <row r="120" spans="1:4">
      <c r="A120" s="1" t="s">
        <v>188</v>
      </c>
      <c r="B120" s="1">
        <v>0.0019193857965451</v>
      </c>
      <c r="C120" s="1">
        <v>0.00161290322580645</v>
      </c>
      <c r="D120" s="1">
        <v>0.0110680686220254</v>
      </c>
    </row>
    <row r="121" spans="1:4">
      <c r="A121" s="1" t="s">
        <v>329</v>
      </c>
      <c r="B121" s="1">
        <v>0.0019193857965451</v>
      </c>
      <c r="C121" s="1">
        <v>0.00161290322580645</v>
      </c>
      <c r="D121" s="2">
        <v>0.000110680686220254</v>
      </c>
    </row>
    <row r="122" spans="1:4">
      <c r="A122" s="1" t="s">
        <v>330</v>
      </c>
      <c r="B122" s="1">
        <v>0.0019193857965451</v>
      </c>
      <c r="C122" s="1">
        <v>0.00161290322580645</v>
      </c>
      <c r="D122" s="2">
        <v>0.000110680686220254</v>
      </c>
    </row>
    <row r="123" spans="1:4">
      <c r="A123" s="1" t="s">
        <v>187</v>
      </c>
      <c r="B123" s="1">
        <v>0.0019193857965451</v>
      </c>
      <c r="C123" s="1">
        <v>0.00161290322580645</v>
      </c>
      <c r="D123" s="1">
        <v>0.0110680686220254</v>
      </c>
    </row>
    <row r="124" spans="1:4">
      <c r="A124" s="1" t="s">
        <v>186</v>
      </c>
      <c r="B124" s="1">
        <v>0.0019193857965451</v>
      </c>
      <c r="C124" s="1">
        <v>0.00161290322580645</v>
      </c>
      <c r="D124" s="1">
        <v>0.0110680686220254</v>
      </c>
    </row>
    <row r="125" spans="1:4">
      <c r="A125" s="1" t="s">
        <v>331</v>
      </c>
      <c r="B125" s="1">
        <v>0.0019193857965451</v>
      </c>
      <c r="C125" s="1">
        <v>0.00161290322580645</v>
      </c>
      <c r="D125" s="2">
        <v>0.000110680686220254</v>
      </c>
    </row>
    <row r="126" spans="1:4">
      <c r="A126" s="1">
        <f>COUNT(B2:B125)</f>
        <v>124</v>
      </c>
      <c r="B126" s="1"/>
      <c r="C126" s="1"/>
      <c r="D126" s="2"/>
    </row>
    <row r="127" spans="1:4">
      <c r="A127" s="1"/>
      <c r="B127" s="1"/>
      <c r="C127" s="1"/>
      <c r="D127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dataset</vt:lpstr>
      <vt:lpstr>testing</vt:lpstr>
      <vt:lpstr>example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  SSD</dc:creator>
  <cp:lastModifiedBy>ikhintech</cp:lastModifiedBy>
  <dcterms:created xsi:type="dcterms:W3CDTF">2024-01-03T15:25:00Z</dcterms:created>
  <dcterms:modified xsi:type="dcterms:W3CDTF">2024-01-04T01:09:04Z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4DA7357769844223B8A4CB2458052F3F_13</vt:lpwstr>
  </property>
  <property fmtid="{D5CDD505-2E9C-101B-9397-08002B2CF9AE}" pid="3" name="KSOProductBuildVer">
    <vt:lpwstr>1033-11.1.0.11698</vt:lpwstr>
  </property>
</Properties>
</file>