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4ss0\Documents\Ikiam21062022\Paper-Proyecto_Arajuno\Arajuno_Plants\"/>
    </mc:Choice>
  </mc:AlternateContent>
  <xr:revisionPtr revIDLastSave="0" documentId="8_{99AA681A-637C-4F83-BFE9-2AF51A0C080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5" i="1" l="1"/>
  <c r="H144" i="1"/>
  <c r="H140" i="1"/>
  <c r="H136" i="1"/>
  <c r="H128" i="1"/>
  <c r="H127" i="1"/>
  <c r="H125" i="1"/>
  <c r="H122" i="1"/>
  <c r="H11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3" i="1"/>
  <c r="H124" i="1"/>
  <c r="H126" i="1"/>
  <c r="H129" i="1"/>
  <c r="H130" i="1"/>
  <c r="H131" i="1"/>
  <c r="H132" i="1"/>
  <c r="H133" i="1"/>
  <c r="H134" i="1"/>
  <c r="H135" i="1"/>
  <c r="H137" i="1"/>
  <c r="H138" i="1"/>
  <c r="H139" i="1"/>
  <c r="H141" i="1"/>
  <c r="H142" i="1"/>
  <c r="H143" i="1"/>
  <c r="H146" i="1"/>
  <c r="H147" i="1"/>
  <c r="H148" i="1"/>
  <c r="H145" i="1"/>
  <c r="AD97" i="1"/>
  <c r="AD89" i="1"/>
  <c r="AD58" i="1"/>
  <c r="AD148" i="1"/>
  <c r="AD53" i="1"/>
  <c r="AD46" i="1"/>
  <c r="AD138" i="1"/>
  <c r="AD147" i="1"/>
  <c r="AD132" i="1"/>
  <c r="AD141" i="1"/>
  <c r="AD144" i="1"/>
</calcChain>
</file>

<file path=xl/sharedStrings.xml><?xml version="1.0" encoding="utf-8"?>
<sst xmlns="http://schemas.openxmlformats.org/spreadsheetml/2006/main" count="2266" uniqueCount="505">
  <si>
    <t>Sample_ID</t>
  </si>
  <si>
    <t>ID_7</t>
  </si>
  <si>
    <t>ID_8</t>
  </si>
  <si>
    <t>ID_9</t>
  </si>
  <si>
    <t>ID_10</t>
  </si>
  <si>
    <t>ID_14</t>
  </si>
  <si>
    <t>ID_15</t>
  </si>
  <si>
    <t>ID_16</t>
  </si>
  <si>
    <t>ID_17</t>
  </si>
  <si>
    <t>ID_21</t>
  </si>
  <si>
    <t>ID_22</t>
  </si>
  <si>
    <t>ID_23</t>
  </si>
  <si>
    <t>ID_24</t>
  </si>
  <si>
    <t>ID_28</t>
  </si>
  <si>
    <t>ID_29</t>
  </si>
  <si>
    <t>ID_30</t>
  </si>
  <si>
    <t>ID_31</t>
  </si>
  <si>
    <t>Visit</t>
  </si>
  <si>
    <t>1</t>
  </si>
  <si>
    <t>2</t>
  </si>
  <si>
    <t>3</t>
  </si>
  <si>
    <t>4</t>
  </si>
  <si>
    <t>Injection_order</t>
  </si>
  <si>
    <t xml:space="preserve"> 7</t>
  </si>
  <si>
    <t xml:space="preserve"> 8</t>
  </si>
  <si>
    <t xml:space="preserve"> 9</t>
  </si>
  <si>
    <t>10</t>
  </si>
  <si>
    <t>14</t>
  </si>
  <si>
    <t>15</t>
  </si>
  <si>
    <t>16</t>
  </si>
  <si>
    <t>17</t>
  </si>
  <si>
    <t>21</t>
  </si>
  <si>
    <t>22</t>
  </si>
  <si>
    <t>23</t>
  </si>
  <si>
    <t>24</t>
  </si>
  <si>
    <t>28</t>
  </si>
  <si>
    <t>29</t>
  </si>
  <si>
    <t>30</t>
  </si>
  <si>
    <t>31</t>
  </si>
  <si>
    <t>Group</t>
  </si>
  <si>
    <t>Asp</t>
  </si>
  <si>
    <t>Cg</t>
  </si>
  <si>
    <t>Ml</t>
  </si>
  <si>
    <t>Ps</t>
  </si>
  <si>
    <t>QC</t>
  </si>
  <si>
    <t>Sample</t>
  </si>
  <si>
    <t>Feature_ID</t>
  </si>
  <si>
    <t>Split</t>
  </si>
  <si>
    <t>Compound</t>
  </si>
  <si>
    <t>Mass</t>
  </si>
  <si>
    <t>RT</t>
  </si>
  <si>
    <t>True_RT</t>
  </si>
  <si>
    <t>Column</t>
  </si>
  <si>
    <t>Ion_Mode</t>
  </si>
  <si>
    <t>Flag</t>
  </si>
  <si>
    <t>Detection_rate_Group_Asp</t>
  </si>
  <si>
    <t>Detection_rate_Group_Blank</t>
  </si>
  <si>
    <t>Detection_rate_Group_Cg</t>
  </si>
  <si>
    <t>Detection_rate_Group_Ml</t>
  </si>
  <si>
    <t>Detection_rate_Group_Ps</t>
  </si>
  <si>
    <t>Detection_rate_QC</t>
  </si>
  <si>
    <t>RSD</t>
  </si>
  <si>
    <t>RSD_r</t>
  </si>
  <si>
    <t>D_ratio</t>
  </si>
  <si>
    <t>D_ratio_r</t>
  </si>
  <si>
    <t>DC_note</t>
  </si>
  <si>
    <t>Blank_ratio</t>
  </si>
  <si>
    <t>MPA</t>
  </si>
  <si>
    <t>Cluster_ID</t>
  </si>
  <si>
    <t>Cluster_size</t>
  </si>
  <si>
    <t>Cluster_features</t>
  </si>
  <si>
    <t>Rtx5_EI_56_05a1_272</t>
  </si>
  <si>
    <t>Rtx5_EI</t>
  </si>
  <si>
    <t>32</t>
  </si>
  <si>
    <t>Rtx5</t>
  </si>
  <si>
    <t>EI</t>
  </si>
  <si>
    <t>Drift_corrected</t>
  </si>
  <si>
    <t>Rtx5_EI_78a1_296</t>
  </si>
  <si>
    <t>39</t>
  </si>
  <si>
    <t>78</t>
  </si>
  <si>
    <t>Rtx5_EI_72_05a1_312</t>
  </si>
  <si>
    <t>45</t>
  </si>
  <si>
    <t>0</t>
  </si>
  <si>
    <t>Rtx5_EI_58a1_388</t>
  </si>
  <si>
    <t>76</t>
  </si>
  <si>
    <t>58</t>
  </si>
  <si>
    <t>Rtx5_EI_71_05a1_424</t>
  </si>
  <si>
    <t>85</t>
  </si>
  <si>
    <t>Rtx5_EI_55a1_592</t>
  </si>
  <si>
    <t>129</t>
  </si>
  <si>
    <t>55</t>
  </si>
  <si>
    <t>Cluster_Rtx5_EI_55a1_592</t>
  </si>
  <si>
    <t>Rtx5_EI_54a1_588;Rtx5_EI_55a1_592;Rtx5_EI_84a1_592</t>
  </si>
  <si>
    <t>Rtx5_EI_98a1_648</t>
  </si>
  <si>
    <t>136</t>
  </si>
  <si>
    <t>98</t>
  </si>
  <si>
    <t>Rtx5_EI_88a1_664</t>
  </si>
  <si>
    <t>145</t>
  </si>
  <si>
    <t>88</t>
  </si>
  <si>
    <t>Rtx5_EI_55a1_804</t>
  </si>
  <si>
    <t>162</t>
  </si>
  <si>
    <t>Rtx5_EI_61a1_844</t>
  </si>
  <si>
    <t>175</t>
  </si>
  <si>
    <t>61</t>
  </si>
  <si>
    <t>Rtx5_EI_76_05a1_844</t>
  </si>
  <si>
    <t>176</t>
  </si>
  <si>
    <t>Rtx5_EI_56_05a1_944</t>
  </si>
  <si>
    <t>210</t>
  </si>
  <si>
    <t>Rtx5_EI_50a1_94</t>
  </si>
  <si>
    <t>216</t>
  </si>
  <si>
    <t>50</t>
  </si>
  <si>
    <t>Rtx5_EI_55a1_992</t>
  </si>
  <si>
    <t>227</t>
  </si>
  <si>
    <t>Rtx5_EI_83_05a2_02</t>
  </si>
  <si>
    <t>237</t>
  </si>
  <si>
    <t>Rtx5_EI_89_05a2_044</t>
  </si>
  <si>
    <t>241</t>
  </si>
  <si>
    <t>Rtx5_EI_57a2_132</t>
  </si>
  <si>
    <t>255</t>
  </si>
  <si>
    <t>57</t>
  </si>
  <si>
    <t>Rtx5_EI_71_05a2_34</t>
  </si>
  <si>
    <t>282</t>
  </si>
  <si>
    <t>Rtx5_EI_71_05a2_504</t>
  </si>
  <si>
    <t>301</t>
  </si>
  <si>
    <t>Rtx5_EI_78_05a2_596</t>
  </si>
  <si>
    <t>335</t>
  </si>
  <si>
    <t>Rtx5_EI_90_05a2_596</t>
  </si>
  <si>
    <t>341</t>
  </si>
  <si>
    <t>Cluster_Rtx5_EI_90_05a2_596</t>
  </si>
  <si>
    <t>Rtx5_EI_74a2_592;Rtx5_EI_90_05a2_596</t>
  </si>
  <si>
    <t>Rtx5_EI_58a2_732</t>
  </si>
  <si>
    <t>404</t>
  </si>
  <si>
    <t>Cluster_Rtx5_EI_58a2_732</t>
  </si>
  <si>
    <t>Rtx5_EI_58a2_732;Rtx5_EI_61a2_724;Rtx5_EI_87a2_72</t>
  </si>
  <si>
    <t>Rtx5_EI_83a2_736</t>
  </si>
  <si>
    <t>411</t>
  </si>
  <si>
    <t>83</t>
  </si>
  <si>
    <t>Rtx5_EI_53a2_748</t>
  </si>
  <si>
    <t>426</t>
  </si>
  <si>
    <t>53</t>
  </si>
  <si>
    <t>Cluster_Rtx5_EI_53a2_748</t>
  </si>
  <si>
    <t>Rtx5_EI_53a2_748;Rtx5_EI_63a2_748</t>
  </si>
  <si>
    <t>Rtx5_EI_91_05a2_836</t>
  </si>
  <si>
    <t>464</t>
  </si>
  <si>
    <t>Rtx5_EI_51a3_3</t>
  </si>
  <si>
    <t>565</t>
  </si>
  <si>
    <t>51</t>
  </si>
  <si>
    <t>Rtx5_EI_80_05a3_34</t>
  </si>
  <si>
    <t>577</t>
  </si>
  <si>
    <t>Rtx5_EI_57a3_344</t>
  </si>
  <si>
    <t>587</t>
  </si>
  <si>
    <t>Rtx5_EI_110_05a3_616</t>
  </si>
  <si>
    <t>622</t>
  </si>
  <si>
    <t>Cluster_Rtx5_EI_110_05a3_616</t>
  </si>
  <si>
    <t>Rtx5_EI_110_05a3_616;Rtx5_EI_81a3_62;Rtx5_EI_82a3_616;Rtx5_EI_92a3_616</t>
  </si>
  <si>
    <t>Rtx5_EI_69a3_736</t>
  </si>
  <si>
    <t>639</t>
  </si>
  <si>
    <t>69</t>
  </si>
  <si>
    <t>Rtx5_EI_111_1a3_896</t>
  </si>
  <si>
    <t>667</t>
  </si>
  <si>
    <t>Rtx5_EI_95_1a3_904</t>
  </si>
  <si>
    <t>687</t>
  </si>
  <si>
    <t>Rtx5_EI_59a4_044</t>
  </si>
  <si>
    <t>702</t>
  </si>
  <si>
    <t>59</t>
  </si>
  <si>
    <t>Rtx5_EI_84a4_188</t>
  </si>
  <si>
    <t>725</t>
  </si>
  <si>
    <t>84</t>
  </si>
  <si>
    <t>Rtx5_EI_59_05a4_192</t>
  </si>
  <si>
    <t>745</t>
  </si>
  <si>
    <t>Cluster_Rtx5_EI_59_05a4_192</t>
  </si>
  <si>
    <t>Rtx5_EI_59_05a4_192;Rtx5_EI_79_05a4_192</t>
  </si>
  <si>
    <t>Rtx5_EI_97a4_2</t>
  </si>
  <si>
    <t>753</t>
  </si>
  <si>
    <t>97</t>
  </si>
  <si>
    <t>Rtx5_EI_57a4_348</t>
  </si>
  <si>
    <t>799</t>
  </si>
  <si>
    <t>Rtx5_EI_77a4_576</t>
  </si>
  <si>
    <t>839</t>
  </si>
  <si>
    <t>77</t>
  </si>
  <si>
    <t>Rtx5_EI_71a4_648</t>
  </si>
  <si>
    <t>874</t>
  </si>
  <si>
    <t>71</t>
  </si>
  <si>
    <t>Rtx5_EI_55_05a4_656</t>
  </si>
  <si>
    <t>876</t>
  </si>
  <si>
    <t>Rtx5_EI_79_05a4_668</t>
  </si>
  <si>
    <t>892</t>
  </si>
  <si>
    <t>Rtx5_EI_57a4_716</t>
  </si>
  <si>
    <t>901</t>
  </si>
  <si>
    <t>Rtx5_EI_71_1a4_736</t>
  </si>
  <si>
    <t>912</t>
  </si>
  <si>
    <t>Rtx5_EI_55a4_744</t>
  </si>
  <si>
    <t>925</t>
  </si>
  <si>
    <t>Rtx5_EI_96a4_788</t>
  </si>
  <si>
    <t>949</t>
  </si>
  <si>
    <t>96</t>
  </si>
  <si>
    <t>Rtx5_EI_93a4_968</t>
  </si>
  <si>
    <t>994</t>
  </si>
  <si>
    <t>93</t>
  </si>
  <si>
    <t>Cluster_Rtx5_EI_93a4_968</t>
  </si>
  <si>
    <t>Rtx5_EI_108a4_968;Rtx5_EI_139a4_968;Rtx5_EI_154a4_964;Rtx5_EI_51a4_968;Rtx5_EI_52a4_968;Rtx5_EI_53a4_968;Rtx5_EI_55a4_968;Rtx5_EI_63a4_968;Rtx5_EI_68a4_968;Rtx5_EI_79a4_968;Rtx5_EI_80a4_968;Rtx5_EI_81_05a4_968;Rtx5_EI_81a4_968;Rtx5_EI_93a4_968;Rtx5_EI_96a4_968</t>
  </si>
  <si>
    <t>Rtx5_EI_95a4_976</t>
  </si>
  <si>
    <t>1006</t>
  </si>
  <si>
    <t>95</t>
  </si>
  <si>
    <t>Rtx5_EI_55_05a5_068</t>
  </si>
  <si>
    <t>1017</t>
  </si>
  <si>
    <t>Cluster_Rtx5_EI_55_05a5_068</t>
  </si>
  <si>
    <t>Rtx5_EI_55_05a5_068;Rtx5_EI_82_1a5_072</t>
  </si>
  <si>
    <t>Rtx5_EI_77a5_572</t>
  </si>
  <si>
    <t>1141</t>
  </si>
  <si>
    <t>Rtx5_EI_65a5_816</t>
  </si>
  <si>
    <t>1198</t>
  </si>
  <si>
    <t>65</t>
  </si>
  <si>
    <t>Rtx5_EI_70_05a5_916</t>
  </si>
  <si>
    <t>1232</t>
  </si>
  <si>
    <t>Rtx5_EI_56_05a5_92</t>
  </si>
  <si>
    <t>1253</t>
  </si>
  <si>
    <t>Cluster_Rtx5_EI_56_05a5_92</t>
  </si>
  <si>
    <t>Rtx5_EI_109_1a5_924;Rtx5_EI_53a5_916;Rtx5_EI_56_05a5_92;Rtx5_EI_67_05a5_916;Rtx5_EI_71_05a5_916</t>
  </si>
  <si>
    <t>Rtx5_EI_82_05a5_924</t>
  </si>
  <si>
    <t>1256</t>
  </si>
  <si>
    <t>Cluster_Rtx5_EI_82_05a5_924</t>
  </si>
  <si>
    <t>Rtx5_EI_69a5_928;Rtx5_EI_82_05a5_924</t>
  </si>
  <si>
    <t>Rtx5_EI_94a5_976</t>
  </si>
  <si>
    <t>1269</t>
  </si>
  <si>
    <t>94</t>
  </si>
  <si>
    <t>Rtx5_EI_109_05a6_06</t>
  </si>
  <si>
    <t>1310</t>
  </si>
  <si>
    <t>Cluster_Rtx5_EI_109_05a6_06</t>
  </si>
  <si>
    <t>Rtx5_EI_100_1a6_06;Rtx5_EI_109_05a6_06</t>
  </si>
  <si>
    <t>Rtx5_EI_67a6_116</t>
  </si>
  <si>
    <t>1343</t>
  </si>
  <si>
    <t>67</t>
  </si>
  <si>
    <t>Rtx5_EI_56_05a6_124</t>
  </si>
  <si>
    <t>1345</t>
  </si>
  <si>
    <t>Cluster_Rtx5_EI_56_05a6_124</t>
  </si>
  <si>
    <t>Rtx5_EI_56_05a6_124;Rtx5_EI_83_05a6_136;Rtx5_EI_93_05a6_124</t>
  </si>
  <si>
    <t>Rtx5_EI_107a6_136</t>
  </si>
  <si>
    <t>1365</t>
  </si>
  <si>
    <t>107</t>
  </si>
  <si>
    <t>Rtx5_EI_84_1a6_176</t>
  </si>
  <si>
    <t>1387</t>
  </si>
  <si>
    <t>Rtx5_EI_83_1a6_312</t>
  </si>
  <si>
    <t>1429</t>
  </si>
  <si>
    <t>Rtx5_EI_72a6_4</t>
  </si>
  <si>
    <t>1458</t>
  </si>
  <si>
    <t>72</t>
  </si>
  <si>
    <t>Rtx5_EI_71a6_396</t>
  </si>
  <si>
    <t>1459</t>
  </si>
  <si>
    <t>Rtx5_EI_95a6_552</t>
  </si>
  <si>
    <t>1518</t>
  </si>
  <si>
    <t>Rtx5_EI_87a6_716</t>
  </si>
  <si>
    <t>1570</t>
  </si>
  <si>
    <t>87</t>
  </si>
  <si>
    <t>Rtx5_EI_67_05a7_036</t>
  </si>
  <si>
    <t>1667</t>
  </si>
  <si>
    <t>Rtx5_EI_83_05a7_088</t>
  </si>
  <si>
    <t>1698</t>
  </si>
  <si>
    <t>Rtx5_EI_56a7_092</t>
  </si>
  <si>
    <t>1699</t>
  </si>
  <si>
    <t>56</t>
  </si>
  <si>
    <t>Rtx5_EI_55a7_092</t>
  </si>
  <si>
    <t>1703</t>
  </si>
  <si>
    <t>Cluster_Rtx5_EI_55a7_092</t>
  </si>
  <si>
    <t>Rtx5_EI_55a7_092;Rtx5_EI_58a7_108</t>
  </si>
  <si>
    <t>Rtx5_EI_81a7_244</t>
  </si>
  <si>
    <t>1762</t>
  </si>
  <si>
    <t>81</t>
  </si>
  <si>
    <t>Rtx5_EI_82_1a7_292</t>
  </si>
  <si>
    <t>1788</t>
  </si>
  <si>
    <t>Rtx5_EI_79a7_344</t>
  </si>
  <si>
    <t>1815</t>
  </si>
  <si>
    <t>79</t>
  </si>
  <si>
    <t>Rtx5_EI_127a7_404</t>
  </si>
  <si>
    <t>1837</t>
  </si>
  <si>
    <t>127</t>
  </si>
  <si>
    <t>Cluster_Rtx5_EI_127a7_404</t>
  </si>
  <si>
    <t>Rtx5_EI_127a7_404;Rtx5_EI_170a7_404</t>
  </si>
  <si>
    <t>Rtx5_EI_93_1a7_528</t>
  </si>
  <si>
    <t>1908</t>
  </si>
  <si>
    <t>Rtx5_EI_69_05a7_576</t>
  </si>
  <si>
    <t>1937</t>
  </si>
  <si>
    <t>Rtx5_EI_81_05a7_588</t>
  </si>
  <si>
    <t>1939</t>
  </si>
  <si>
    <t>Rtx5_EI_79_05a7_612</t>
  </si>
  <si>
    <t>1985</t>
  </si>
  <si>
    <t>Cluster_Rtx5_EI_79_05a7_612</t>
  </si>
  <si>
    <t>Rtx5_EI_52a7_608;Rtx5_EI_65a7_596;Rtx5_EI_77a7_604;Rtx5_EI_79_05a7_612</t>
  </si>
  <si>
    <t>Rtx5_EI_67_05a7_776</t>
  </si>
  <si>
    <t>2036</t>
  </si>
  <si>
    <t>Rtx5_EI_83_1a7_792</t>
  </si>
  <si>
    <t>2046</t>
  </si>
  <si>
    <t>Rtx5_EI_71_05a7_828</t>
  </si>
  <si>
    <t>2075</t>
  </si>
  <si>
    <t>Cluster_Rtx5_EI_71_05a7_828</t>
  </si>
  <si>
    <t>Rtx5_EI_69_05a7_82;Rtx5_EI_71_05a7_828;Rtx5_EI_99_1a7_828</t>
  </si>
  <si>
    <t>Rtx5_EI_71_1a7_836</t>
  </si>
  <si>
    <t>2092</t>
  </si>
  <si>
    <t>Rtx5_EI_55_05a7_972</t>
  </si>
  <si>
    <t>2152</t>
  </si>
  <si>
    <t>Rtx5_EI_91_05a8_08</t>
  </si>
  <si>
    <t>2202</t>
  </si>
  <si>
    <t>Cluster_Rtx5_EI_91_05a8_08</t>
  </si>
  <si>
    <t>Rtx5_EI_53a8_088;Rtx5_EI_91_05a8_08</t>
  </si>
  <si>
    <t>Rtx5_EI_55a8_144</t>
  </si>
  <si>
    <t>2265</t>
  </si>
  <si>
    <t>Rtx5_EI_55_05a8_164</t>
  </si>
  <si>
    <t>2274</t>
  </si>
  <si>
    <t>Rtx5_EI_123a8_344</t>
  </si>
  <si>
    <t>2327</t>
  </si>
  <si>
    <t>123</t>
  </si>
  <si>
    <t>Rtx5_EI_124_1a8_42</t>
  </si>
  <si>
    <t>2368</t>
  </si>
  <si>
    <t>Rtx5_EI_124_05a8_424</t>
  </si>
  <si>
    <t>2374</t>
  </si>
  <si>
    <t>Rtx5_EI_77a8_488</t>
  </si>
  <si>
    <t>2389</t>
  </si>
  <si>
    <t>Rtx5_EI_137a8_508</t>
  </si>
  <si>
    <t>2404</t>
  </si>
  <si>
    <t>137</t>
  </si>
  <si>
    <t>Rtx5_EI_69_05a8_564</t>
  </si>
  <si>
    <t>2446</t>
  </si>
  <si>
    <t>Rtx5_EI_81_05a8_644</t>
  </si>
  <si>
    <t>2504</t>
  </si>
  <si>
    <t>Cluster_Rtx5_EI_81_05a8_644</t>
  </si>
  <si>
    <t>Rtx5_EI_107_1a8_644;Rtx5_EI_121_1a8_644;Rtx5_EI_67_05a8_644;Rtx5_EI_81_05a8_644</t>
  </si>
  <si>
    <t>Rtx5_EI_59a8_804</t>
  </si>
  <si>
    <t>2575</t>
  </si>
  <si>
    <t>Rtx5_EI_94a8_824</t>
  </si>
  <si>
    <t>2590</t>
  </si>
  <si>
    <t>Rtx5_EI_80a8_824</t>
  </si>
  <si>
    <t>2598</t>
  </si>
  <si>
    <t>80</t>
  </si>
  <si>
    <t>Rtx5_EI_67a8_824</t>
  </si>
  <si>
    <t>2599</t>
  </si>
  <si>
    <t>Cluster_Rtx5_EI_67a8_824</t>
  </si>
  <si>
    <t>8</t>
  </si>
  <si>
    <t>Rtx5_EI_194a8_824;Rtx5_EI_52a8_832;Rtx5_EI_55a8_82;Rtx5_EI_56a8_824;Rtx5_EI_66a8_824;Rtx5_EI_67a8_824;Rtx5_EI_68a8_824;Rtx5_EI_82_05a8_824</t>
  </si>
  <si>
    <t>Rtx5_EI_83_1a8_824</t>
  </si>
  <si>
    <t>2617</t>
  </si>
  <si>
    <t>Rtx5_EI_121a8_908</t>
  </si>
  <si>
    <t>2660</t>
  </si>
  <si>
    <t>121</t>
  </si>
  <si>
    <t>Rtx5_EI_79_05a8_92</t>
  </si>
  <si>
    <t>2685</t>
  </si>
  <si>
    <t>Rtx5_EI_69_05a8_976</t>
  </si>
  <si>
    <t>2731</t>
  </si>
  <si>
    <t>Rtx5_EI_93_05a8_976</t>
  </si>
  <si>
    <t>2741</t>
  </si>
  <si>
    <t>Rtx5_EI_109_05a8_988</t>
  </si>
  <si>
    <t>2786</t>
  </si>
  <si>
    <t>Rtx5_EI_71a9_228</t>
  </si>
  <si>
    <t>2891</t>
  </si>
  <si>
    <t>Rtx5_EI_85_1a9_32</t>
  </si>
  <si>
    <t>2983</t>
  </si>
  <si>
    <t>Rtx5_EI_55_05a9_524</t>
  </si>
  <si>
    <t>3026</t>
  </si>
  <si>
    <t>Rtx5_EI_71_1a9_524</t>
  </si>
  <si>
    <t>3027</t>
  </si>
  <si>
    <t>Rtx5_EI_70_1a9_592</t>
  </si>
  <si>
    <t>3061</t>
  </si>
  <si>
    <t>Rtx5_EI_71_05a9_596</t>
  </si>
  <si>
    <t>3066</t>
  </si>
  <si>
    <t>Rtx5_EI_85_1a9_596</t>
  </si>
  <si>
    <t>3068</t>
  </si>
  <si>
    <t>Rtx5_EI_84_1a9_596</t>
  </si>
  <si>
    <t>3069</t>
  </si>
  <si>
    <t>Rtx5_EI_59_05a9_672</t>
  </si>
  <si>
    <t>3097</t>
  </si>
  <si>
    <t>Rtx5_EI_81_05a9_728</t>
  </si>
  <si>
    <t>3123</t>
  </si>
  <si>
    <t>Cluster_Rtx5_EI_81_05a9_728</t>
  </si>
  <si>
    <t>Rtx5_EI_55_05a9_744;Rtx5_EI_81_05a9_728;Rtx5_EI_99_1a9_744</t>
  </si>
  <si>
    <t>Rtx5_EI_57a9_788</t>
  </si>
  <si>
    <t>3160</t>
  </si>
  <si>
    <t>Rtx5_EI_57_05a9_796</t>
  </si>
  <si>
    <t>3165</t>
  </si>
  <si>
    <t>Cluster_Rtx5_EI_57_05a9_796</t>
  </si>
  <si>
    <t>Rtx5_EI_57_05a9_796;Rtx5_EI_71_1a9_796;Rtx5_EI_85_1a9_796</t>
  </si>
  <si>
    <t>Rtx5_EI_57a9_92</t>
  </si>
  <si>
    <t>3186</t>
  </si>
  <si>
    <t>Rtx5_EI_105_1a10_02</t>
  </si>
  <si>
    <t>3208</t>
  </si>
  <si>
    <t>Rtx5_EI_79_05a10_152</t>
  </si>
  <si>
    <t>3278</t>
  </si>
  <si>
    <t>Cluster_Rtx5_EI_79_05a10_152</t>
  </si>
  <si>
    <t>Rtx5_EI_107_05a10_156;Rtx5_EI_65a10_152;Rtx5_EI_79_05a10_152;Rtx5_EI_80_05a10_16</t>
  </si>
  <si>
    <t>Rtx5_EI_58_05a10_152</t>
  </si>
  <si>
    <t>3282</t>
  </si>
  <si>
    <t>Rtx5_EI_71_1a10_428</t>
  </si>
  <si>
    <t>3434</t>
  </si>
  <si>
    <t>Cluster_Rtx5_EI_71_1a10_428</t>
  </si>
  <si>
    <t>Rtx5_EI_58_1a10_428;Rtx5_EI_71_1a10_428</t>
  </si>
  <si>
    <t>Rtx5_EI_57_05a10_616</t>
  </si>
  <si>
    <t>3545</t>
  </si>
  <si>
    <t>Rtx5_EI_85_1a10_668</t>
  </si>
  <si>
    <t>3565</t>
  </si>
  <si>
    <t>Rtx5_EI_71_05a10_672</t>
  </si>
  <si>
    <t>3567</t>
  </si>
  <si>
    <t>Rtx5_EI_58_1a11_016</t>
  </si>
  <si>
    <t>3607</t>
  </si>
  <si>
    <t>Rtx5_EI_83_1a11_012</t>
  </si>
  <si>
    <t>3608</t>
  </si>
  <si>
    <t>Rtx5_EI_70_1a11_02</t>
  </si>
  <si>
    <t>3609</t>
  </si>
  <si>
    <t>Cluster_Rtx5_EI_70_1a11_02</t>
  </si>
  <si>
    <t>Rtx5_EI_70_1a11_02;Rtx5_EI_84_1a11_028</t>
  </si>
  <si>
    <t>Rtx5_EI_55_05a11_024</t>
  </si>
  <si>
    <t>3617</t>
  </si>
  <si>
    <t>Rtx5_EI_57a11_348</t>
  </si>
  <si>
    <t>3698</t>
  </si>
  <si>
    <t>Rtx5_EI_55_05a11_592</t>
  </si>
  <si>
    <t>3733</t>
  </si>
  <si>
    <t>Rtx5_EI_70_1a11_6</t>
  </si>
  <si>
    <t>3748</t>
  </si>
  <si>
    <t>Cluster_Rtx5_EI_70_1a11_6</t>
  </si>
  <si>
    <t>Rtx5_EI_70_1a11_6;Rtx5_EI_83_1a11_6</t>
  </si>
  <si>
    <t>Rtx5_EI_55a11_724</t>
  </si>
  <si>
    <t>3757</t>
  </si>
  <si>
    <t>Rtx5_EI_71a11_904</t>
  </si>
  <si>
    <t>3771</t>
  </si>
  <si>
    <t>Rtx5_EI_55_05a12_156</t>
  </si>
  <si>
    <t>3809</t>
  </si>
  <si>
    <t>Cluster_Rtx5_EI_55_05a12_156</t>
  </si>
  <si>
    <t>Rtx5_EI_55_05a12_156;Rtx5_EI_84_1a12_156</t>
  </si>
  <si>
    <t>Rtx5_EI_55a12_156</t>
  </si>
  <si>
    <t>3811</t>
  </si>
  <si>
    <t>Rtx5_EI_57a12_64</t>
  </si>
  <si>
    <t>3889</t>
  </si>
  <si>
    <t>Rtx5_EI_57a12_96</t>
  </si>
  <si>
    <t>3944</t>
  </si>
  <si>
    <t>Rtx5_EI_55a13_856</t>
  </si>
  <si>
    <t>4085</t>
  </si>
  <si>
    <t>Rtx5_EI_59a14_092</t>
  </si>
  <si>
    <t>4123</t>
  </si>
  <si>
    <t>Rtx5_EI_83_1a14_128</t>
  </si>
  <si>
    <t>4162</t>
  </si>
  <si>
    <t>Rtx5_EI_68_05a14_336</t>
  </si>
  <si>
    <t>4217</t>
  </si>
  <si>
    <t>Rtx5_EI_79_1a14_348</t>
  </si>
  <si>
    <t>4226</t>
  </si>
  <si>
    <t>Rtx5_EI_73a14_404</t>
  </si>
  <si>
    <t>4248</t>
  </si>
  <si>
    <t>73</t>
  </si>
  <si>
    <t>Rtx5_EI_93_1a16_9</t>
  </si>
  <si>
    <t>4552</t>
  </si>
  <si>
    <t>Rtx5_EI_67a16_9</t>
  </si>
  <si>
    <t>4553</t>
  </si>
  <si>
    <t>Rtx5_EI_105_1a17_288</t>
  </si>
  <si>
    <t>4819</t>
  </si>
  <si>
    <t>Rtx5_EI_92_1a17_304</t>
  </si>
  <si>
    <t>4825</t>
  </si>
  <si>
    <t>7-Asp1 20012023,mzXML</t>
  </si>
  <si>
    <t>8-Asp2 20012023,mzXML</t>
  </si>
  <si>
    <t>9-Asp3 20012023,mzXML</t>
  </si>
  <si>
    <t>10-Asp4 20012023,mzXML</t>
  </si>
  <si>
    <t>14-Cg1 20012023,mzXML</t>
  </si>
  <si>
    <t>15-Cg2 20012023,mzXML</t>
  </si>
  <si>
    <t>16-Cg3 20012023,mzXML</t>
  </si>
  <si>
    <t>17-Cg4 20012023,mzXML</t>
  </si>
  <si>
    <t>21-Ml1 20012023,mzXML</t>
  </si>
  <si>
    <t>22-Ml2 20012023,mzXML</t>
  </si>
  <si>
    <t>23-Ml3 20012023,mzXML</t>
  </si>
  <si>
    <t>24-Ml4 20012023,mzXML</t>
  </si>
  <si>
    <t>28-Ps1 20012023,mzXML</t>
  </si>
  <si>
    <t>29-Ps2 20012023,mzXML</t>
  </si>
  <si>
    <t>30-Ps3 20012023,mzXML</t>
  </si>
  <si>
    <t>31-Ps4 20012023,mzXML</t>
  </si>
  <si>
    <t>Metabolite</t>
  </si>
  <si>
    <t>RI</t>
  </si>
  <si>
    <t>RI DB</t>
  </si>
  <si>
    <t>RI delta</t>
  </si>
  <si>
    <t>EI Score</t>
  </si>
  <si>
    <t>Pentanal</t>
  </si>
  <si>
    <t>2-Butanamine, N,N-dimethyl-</t>
  </si>
  <si>
    <t>Butanoic acid, 2-propenyl ester / Allyl butyrate</t>
  </si>
  <si>
    <t>Metabolite class</t>
  </si>
  <si>
    <t>Fatty acid</t>
  </si>
  <si>
    <t>2-Pentene, (E)-</t>
  </si>
  <si>
    <t>Caffeine</t>
  </si>
  <si>
    <t>Alkaloid</t>
  </si>
  <si>
    <t>2(5H)-Furanone</t>
  </si>
  <si>
    <t>Lactones</t>
  </si>
  <si>
    <t>2-Propenoic acid, 2-(dimethylamino)ethyl ester/2-(Dimethylamino)ethyl acrylate</t>
  </si>
  <si>
    <t>2,4,6,(1H,3H,5H)-Pyrimidinetrione, 5-acetyl- / 5-acetylpyrimidine-2,4,6(1H,3H,5H)-trione</t>
  </si>
  <si>
    <t>Pyrimidines and pyrimidine derivatives</t>
  </si>
  <si>
    <t>Furan, 2-(dichloromethyl)-tetrahydro-/2-(Dichloromethyl)tetrahydrofuran</t>
  </si>
  <si>
    <t>Oxolanes/Tetrahydrofurans</t>
  </si>
  <si>
    <t>Methyl glyoxylate oxime</t>
  </si>
  <si>
    <t>Oxalic acid, bis(isobutyl) ester</t>
  </si>
  <si>
    <t>Hexane, 3,4-bis(1,1-dimethylethyl)-2,2,5,5-tetramethyl-</t>
  </si>
  <si>
    <t>2-Undecen-4-ol</t>
  </si>
  <si>
    <t>Alcohol</t>
  </si>
  <si>
    <t>DL-Norvaline</t>
  </si>
  <si>
    <t>L-Alanyl-L-norleucine, N-dimethylaminomethylene-, methyl ester</t>
  </si>
  <si>
    <t>Amino acids and derivatives</t>
  </si>
  <si>
    <t>Feature_name</t>
  </si>
  <si>
    <t>Identification_level</t>
  </si>
  <si>
    <t>5-acetylpyrimidine-2,4,6(1H,3H,5H)-trione</t>
  </si>
  <si>
    <t>2-(Dichloromethyl)tetrahydrofuran</t>
  </si>
  <si>
    <t>Allyl butyrate</t>
  </si>
  <si>
    <t>L-Alanyl-L-norleucine</t>
  </si>
  <si>
    <t>II</t>
  </si>
  <si>
    <t>STD</t>
  </si>
  <si>
    <t>Caffeine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</si>
</sst>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50"/>
  <sheetViews>
    <sheetView topLeftCell="A115" workbookViewId="0">
      <selection activeCell="A118" sqref="A118:A125"/>
    </sheetView>
  </sheetViews>
  <sheetFormatPr baseColWidth="10" defaultRowHeight="15" x14ac:dyDescent="0.25"/>
  <cols>
    <col min="4" max="4" width="27.7109375" bestFit="1" customWidth="1"/>
    <col min="5" max="9" width="22.42578125" customWidth="1"/>
  </cols>
  <sheetData>
    <row r="1" spans="1:47" x14ac:dyDescent="0.25"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</row>
    <row r="2" spans="1:47" x14ac:dyDescent="0.25"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18</v>
      </c>
      <c r="AK2" t="s">
        <v>19</v>
      </c>
      <c r="AL2" t="s">
        <v>20</v>
      </c>
      <c r="AM2" t="s">
        <v>21</v>
      </c>
      <c r="AN2" t="s">
        <v>18</v>
      </c>
      <c r="AO2" t="s">
        <v>19</v>
      </c>
      <c r="AP2" t="s">
        <v>20</v>
      </c>
      <c r="AQ2" t="s">
        <v>21</v>
      </c>
      <c r="AR2" t="s">
        <v>18</v>
      </c>
      <c r="AS2" t="s">
        <v>19</v>
      </c>
      <c r="AT2" t="s">
        <v>20</v>
      </c>
      <c r="AU2" t="s">
        <v>21</v>
      </c>
    </row>
    <row r="3" spans="1:47" x14ac:dyDescent="0.25">
      <c r="AE3" t="s">
        <v>22</v>
      </c>
      <c r="AF3" t="s">
        <v>23</v>
      </c>
      <c r="AG3" t="s">
        <v>24</v>
      </c>
      <c r="AH3" t="s">
        <v>25</v>
      </c>
      <c r="AI3" t="s">
        <v>26</v>
      </c>
      <c r="AJ3" t="s">
        <v>27</v>
      </c>
      <c r="AK3" t="s">
        <v>28</v>
      </c>
      <c r="AL3" t="s">
        <v>29</v>
      </c>
      <c r="AM3" t="s">
        <v>30</v>
      </c>
      <c r="AN3" t="s">
        <v>31</v>
      </c>
      <c r="AO3" t="s">
        <v>32</v>
      </c>
      <c r="AP3" t="s">
        <v>33</v>
      </c>
      <c r="AQ3" t="s">
        <v>34</v>
      </c>
      <c r="AR3" t="s">
        <v>35</v>
      </c>
      <c r="AS3" t="s">
        <v>36</v>
      </c>
      <c r="AT3" t="s">
        <v>37</v>
      </c>
      <c r="AU3" t="s">
        <v>38</v>
      </c>
    </row>
    <row r="4" spans="1:47" x14ac:dyDescent="0.25">
      <c r="AE4" t="s">
        <v>39</v>
      </c>
      <c r="AF4" t="s">
        <v>40</v>
      </c>
      <c r="AG4" t="s">
        <v>40</v>
      </c>
      <c r="AH4" t="s">
        <v>40</v>
      </c>
      <c r="AI4" t="s">
        <v>40</v>
      </c>
      <c r="AJ4" t="s">
        <v>41</v>
      </c>
      <c r="AK4" t="s">
        <v>41</v>
      </c>
      <c r="AL4" t="s">
        <v>41</v>
      </c>
      <c r="AM4" t="s">
        <v>41</v>
      </c>
      <c r="AN4" t="s">
        <v>42</v>
      </c>
      <c r="AO4" t="s">
        <v>42</v>
      </c>
      <c r="AP4" t="s">
        <v>42</v>
      </c>
      <c r="AQ4" t="s">
        <v>42</v>
      </c>
      <c r="AR4" t="s">
        <v>43</v>
      </c>
      <c r="AS4" t="s">
        <v>43</v>
      </c>
      <c r="AT4" t="s">
        <v>43</v>
      </c>
      <c r="AU4" t="s">
        <v>43</v>
      </c>
    </row>
    <row r="5" spans="1:47" x14ac:dyDescent="0.25">
      <c r="AE5" t="s">
        <v>44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  <c r="AQ5" t="s">
        <v>45</v>
      </c>
      <c r="AR5" t="s">
        <v>45</v>
      </c>
      <c r="AS5" t="s">
        <v>45</v>
      </c>
      <c r="AT5" t="s">
        <v>45</v>
      </c>
      <c r="AU5" t="s">
        <v>45</v>
      </c>
    </row>
    <row r="6" spans="1:47" x14ac:dyDescent="0.25">
      <c r="A6" t="s">
        <v>46</v>
      </c>
      <c r="B6" t="s">
        <v>47</v>
      </c>
      <c r="C6" t="s">
        <v>48</v>
      </c>
      <c r="D6" t="s">
        <v>468</v>
      </c>
      <c r="E6" t="s">
        <v>472</v>
      </c>
      <c r="F6" t="s">
        <v>469</v>
      </c>
      <c r="G6" t="s">
        <v>470</v>
      </c>
      <c r="H6" t="s">
        <v>471</v>
      </c>
      <c r="I6" t="s">
        <v>476</v>
      </c>
      <c r="J6" t="s">
        <v>49</v>
      </c>
      <c r="K6" t="s">
        <v>50</v>
      </c>
      <c r="L6" t="s">
        <v>51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  <c r="V6" t="s">
        <v>61</v>
      </c>
      <c r="W6" t="s">
        <v>62</v>
      </c>
      <c r="X6" t="s">
        <v>63</v>
      </c>
      <c r="Y6" t="s">
        <v>64</v>
      </c>
      <c r="Z6" t="s">
        <v>65</v>
      </c>
      <c r="AA6" t="s">
        <v>66</v>
      </c>
      <c r="AB6" t="s">
        <v>67</v>
      </c>
      <c r="AC6" t="s">
        <v>68</v>
      </c>
      <c r="AD6" t="s">
        <v>69</v>
      </c>
      <c r="AE6" t="s">
        <v>70</v>
      </c>
      <c r="AF6" t="s">
        <v>452</v>
      </c>
      <c r="AG6" t="s">
        <v>453</v>
      </c>
      <c r="AH6" t="s">
        <v>454</v>
      </c>
      <c r="AI6" t="s">
        <v>455</v>
      </c>
      <c r="AJ6" t="s">
        <v>456</v>
      </c>
      <c r="AK6" t="s">
        <v>457</v>
      </c>
      <c r="AL6" t="s">
        <v>458</v>
      </c>
      <c r="AM6" t="s">
        <v>459</v>
      </c>
      <c r="AN6" t="s">
        <v>460</v>
      </c>
      <c r="AO6" t="s">
        <v>461</v>
      </c>
      <c r="AP6" t="s">
        <v>462</v>
      </c>
      <c r="AQ6" t="s">
        <v>463</v>
      </c>
      <c r="AR6" t="s">
        <v>464</v>
      </c>
      <c r="AS6" t="s">
        <v>465</v>
      </c>
      <c r="AT6" t="s">
        <v>466</v>
      </c>
      <c r="AU6" t="s">
        <v>467</v>
      </c>
    </row>
    <row r="7" spans="1:47" x14ac:dyDescent="0.25">
      <c r="A7" t="s">
        <v>96</v>
      </c>
      <c r="B7" t="s">
        <v>72</v>
      </c>
      <c r="C7" t="s">
        <v>97</v>
      </c>
      <c r="H7" s="1">
        <f t="shared" ref="H7:H38" si="0">ABS(F7-G7)</f>
        <v>0</v>
      </c>
      <c r="J7" t="s">
        <v>98</v>
      </c>
      <c r="K7">
        <v>1.6639999999999999</v>
      </c>
      <c r="L7">
        <v>4.16</v>
      </c>
      <c r="M7" t="s">
        <v>74</v>
      </c>
      <c r="N7" t="s">
        <v>75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>
        <v>9.63969944097499E-2</v>
      </c>
      <c r="W7">
        <v>7.6610143034252898E-2</v>
      </c>
      <c r="X7">
        <v>0.20726519101045399</v>
      </c>
      <c r="Y7">
        <v>0.143057326630673</v>
      </c>
      <c r="Z7" t="s">
        <v>76</v>
      </c>
      <c r="AA7">
        <v>0.25302297747635599</v>
      </c>
      <c r="AB7">
        <v>265.20753829613898</v>
      </c>
      <c r="AC7" t="s">
        <v>96</v>
      </c>
      <c r="AD7" t="s">
        <v>18</v>
      </c>
      <c r="AE7" t="s">
        <v>96</v>
      </c>
      <c r="AF7">
        <v>366.444718001799</v>
      </c>
      <c r="AG7">
        <v>266.87773771651302</v>
      </c>
      <c r="AH7">
        <v>436.941745705767</v>
      </c>
      <c r="AI7">
        <v>605.73375518753198</v>
      </c>
      <c r="AJ7">
        <v>263.53733887576402</v>
      </c>
      <c r="AK7">
        <v>459.35979844473599</v>
      </c>
      <c r="AL7">
        <v>512.70824740244097</v>
      </c>
      <c r="AM7">
        <v>367.29803102665898</v>
      </c>
      <c r="AN7">
        <v>80.683090238630299</v>
      </c>
      <c r="AO7">
        <v>97.272596510640696</v>
      </c>
      <c r="AP7">
        <v>89.3213097337985</v>
      </c>
      <c r="AQ7">
        <v>77.328175885176506</v>
      </c>
      <c r="AR7">
        <v>382.463003115525</v>
      </c>
      <c r="AS7">
        <v>215.92786178531799</v>
      </c>
      <c r="AT7">
        <v>172.497848422289</v>
      </c>
      <c r="AU7">
        <v>171.87866961253599</v>
      </c>
    </row>
    <row r="8" spans="1:47" x14ac:dyDescent="0.25">
      <c r="A8" t="s">
        <v>104</v>
      </c>
      <c r="B8" t="s">
        <v>72</v>
      </c>
      <c r="C8" t="s">
        <v>105</v>
      </c>
      <c r="H8" s="1">
        <f t="shared" si="0"/>
        <v>0</v>
      </c>
      <c r="J8">
        <v>76.05</v>
      </c>
      <c r="K8">
        <v>1.8440000000000001</v>
      </c>
      <c r="L8">
        <v>4.6100000000000003</v>
      </c>
      <c r="M8" t="s">
        <v>74</v>
      </c>
      <c r="N8" t="s">
        <v>75</v>
      </c>
      <c r="P8" t="s">
        <v>18</v>
      </c>
      <c r="Q8" t="s">
        <v>82</v>
      </c>
      <c r="R8" t="s">
        <v>82</v>
      </c>
      <c r="S8" t="s">
        <v>82</v>
      </c>
      <c r="T8" t="s">
        <v>18</v>
      </c>
      <c r="U8">
        <v>0.8</v>
      </c>
      <c r="V8">
        <v>3.93688975477915E-2</v>
      </c>
      <c r="W8">
        <v>1.45379590584175E-2</v>
      </c>
      <c r="X8">
        <v>5.7710493841618901E-2</v>
      </c>
      <c r="Y8">
        <v>1.57343996341517E-2</v>
      </c>
      <c r="Z8" t="s">
        <v>76</v>
      </c>
      <c r="AB8">
        <v>1058.5318706503799</v>
      </c>
      <c r="AC8" t="s">
        <v>104</v>
      </c>
      <c r="AD8" t="s">
        <v>18</v>
      </c>
      <c r="AE8" t="s">
        <v>104</v>
      </c>
      <c r="AF8">
        <v>1401.18793315228</v>
      </c>
      <c r="AG8">
        <v>1518.0074606912699</v>
      </c>
      <c r="AH8">
        <v>1391.5224836055299</v>
      </c>
      <c r="AI8">
        <v>1314.2282694420701</v>
      </c>
      <c r="AR8">
        <v>682.20540073133498</v>
      </c>
      <c r="AS8">
        <v>609.31711642651396</v>
      </c>
      <c r="AT8">
        <v>802.83547185868701</v>
      </c>
      <c r="AU8">
        <v>603.07727237709605</v>
      </c>
    </row>
    <row r="9" spans="1:47" x14ac:dyDescent="0.25">
      <c r="A9" t="s">
        <v>108</v>
      </c>
      <c r="B9" t="s">
        <v>72</v>
      </c>
      <c r="C9" t="s">
        <v>109</v>
      </c>
      <c r="H9" s="1">
        <f t="shared" si="0"/>
        <v>0</v>
      </c>
      <c r="J9" t="s">
        <v>110</v>
      </c>
      <c r="K9">
        <v>1.94</v>
      </c>
      <c r="L9">
        <v>4.8499999999999996</v>
      </c>
      <c r="M9" t="s">
        <v>74</v>
      </c>
      <c r="N9" t="s">
        <v>75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>
        <v>0.10813631822619001</v>
      </c>
      <c r="W9">
        <v>5.3298257437632099E-2</v>
      </c>
      <c r="X9">
        <v>0.11580753656249899</v>
      </c>
      <c r="Y9">
        <v>0.20879600989396899</v>
      </c>
      <c r="Z9" t="s">
        <v>76</v>
      </c>
      <c r="AA9">
        <v>0.36276602009974102</v>
      </c>
      <c r="AB9">
        <v>270.34105307081097</v>
      </c>
      <c r="AC9" t="s">
        <v>108</v>
      </c>
      <c r="AD9" t="s">
        <v>18</v>
      </c>
      <c r="AE9" t="s">
        <v>108</v>
      </c>
      <c r="AF9">
        <v>1023.94863963744</v>
      </c>
      <c r="AG9">
        <v>1039.0000776924001</v>
      </c>
      <c r="AH9">
        <v>939.910021857738</v>
      </c>
      <c r="AI9">
        <v>908.97961573222506</v>
      </c>
      <c r="AJ9">
        <v>209.907406698366</v>
      </c>
      <c r="AK9">
        <v>220.06349248944099</v>
      </c>
      <c r="AL9">
        <v>172.129851096897</v>
      </c>
      <c r="AM9">
        <v>200.28330136918399</v>
      </c>
      <c r="AN9">
        <v>197.40408957798701</v>
      </c>
      <c r="AO9">
        <v>276.43811078304401</v>
      </c>
      <c r="AP9">
        <v>231.70182608867799</v>
      </c>
      <c r="AQ9">
        <v>281.127666996681</v>
      </c>
      <c r="AR9">
        <v>215.67246532633999</v>
      </c>
      <c r="AS9">
        <v>284.41096894455399</v>
      </c>
      <c r="AT9">
        <v>264.24399535857799</v>
      </c>
      <c r="AU9">
        <v>348.31047807428598</v>
      </c>
    </row>
    <row r="10" spans="1:47" x14ac:dyDescent="0.25">
      <c r="A10" t="s">
        <v>111</v>
      </c>
      <c r="B10" t="s">
        <v>72</v>
      </c>
      <c r="C10" t="s">
        <v>112</v>
      </c>
      <c r="H10" s="1">
        <f t="shared" si="0"/>
        <v>0</v>
      </c>
      <c r="J10" t="s">
        <v>90</v>
      </c>
      <c r="K10">
        <v>1.992</v>
      </c>
      <c r="L10">
        <v>4.9800000000000004</v>
      </c>
      <c r="M10" t="s">
        <v>74</v>
      </c>
      <c r="N10" t="s">
        <v>75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>
        <v>0.170231640392424</v>
      </c>
      <c r="W10">
        <v>0.165365855541556</v>
      </c>
      <c r="X10">
        <v>5.00922937390504E-2</v>
      </c>
      <c r="Y10">
        <v>0.15061868429983699</v>
      </c>
      <c r="Z10" t="s">
        <v>76</v>
      </c>
      <c r="AA10">
        <v>0.243062243925314</v>
      </c>
      <c r="AB10">
        <v>651.06979024115105</v>
      </c>
      <c r="AC10" t="s">
        <v>111</v>
      </c>
      <c r="AD10" t="s">
        <v>18</v>
      </c>
      <c r="AE10" t="s">
        <v>111</v>
      </c>
      <c r="AF10">
        <v>5001.4130058222099</v>
      </c>
      <c r="AG10">
        <v>5046.4063505614904</v>
      </c>
      <c r="AH10">
        <v>4326.5986137230002</v>
      </c>
      <c r="AI10">
        <v>1166.02697080238</v>
      </c>
      <c r="AJ10">
        <v>654.70767374906404</v>
      </c>
      <c r="AK10">
        <v>858.11045552914004</v>
      </c>
      <c r="AL10">
        <v>780.14539738448002</v>
      </c>
      <c r="AM10">
        <v>872.51726332474095</v>
      </c>
      <c r="AN10">
        <v>253.65359031161299</v>
      </c>
      <c r="AO10">
        <v>275.65414250551402</v>
      </c>
      <c r="AP10">
        <v>277.78130082668503</v>
      </c>
      <c r="AQ10">
        <v>205.85153172707899</v>
      </c>
      <c r="AR10">
        <v>554.09914964232905</v>
      </c>
      <c r="AS10">
        <v>647.43190673323704</v>
      </c>
      <c r="AT10">
        <v>630.26165141727404</v>
      </c>
      <c r="AU10">
        <v>525.15286588692504</v>
      </c>
    </row>
    <row r="11" spans="1:47" x14ac:dyDescent="0.25">
      <c r="A11" t="s">
        <v>124</v>
      </c>
      <c r="B11" t="s">
        <v>72</v>
      </c>
      <c r="C11" t="s">
        <v>125</v>
      </c>
      <c r="H11" s="1">
        <f t="shared" si="0"/>
        <v>0</v>
      </c>
      <c r="J11">
        <v>78.05</v>
      </c>
      <c r="K11">
        <v>2.5960000000000001</v>
      </c>
      <c r="L11">
        <v>6.49</v>
      </c>
      <c r="M11" t="s">
        <v>74</v>
      </c>
      <c r="N11" t="s">
        <v>75</v>
      </c>
      <c r="P11" t="s">
        <v>82</v>
      </c>
      <c r="Q11" t="s">
        <v>82</v>
      </c>
      <c r="R11" t="s">
        <v>82</v>
      </c>
      <c r="S11" t="s">
        <v>18</v>
      </c>
      <c r="T11" t="s">
        <v>82</v>
      </c>
      <c r="U11" t="s">
        <v>18</v>
      </c>
      <c r="V11">
        <v>0.179101378017999</v>
      </c>
      <c r="W11">
        <v>8.5708114708291205E-2</v>
      </c>
      <c r="X11">
        <v>0.115773744745407</v>
      </c>
      <c r="Y11">
        <v>8.5231123576531703E-2</v>
      </c>
      <c r="Z11" t="s">
        <v>76</v>
      </c>
      <c r="AB11">
        <v>3100.68550474838</v>
      </c>
      <c r="AC11" t="s">
        <v>124</v>
      </c>
      <c r="AD11" t="s">
        <v>18</v>
      </c>
      <c r="AE11" t="s">
        <v>124</v>
      </c>
      <c r="AN11">
        <v>549.26029419412998</v>
      </c>
      <c r="AO11">
        <v>4187.0594301425599</v>
      </c>
      <c r="AP11">
        <v>3221.63688601888</v>
      </c>
      <c r="AQ11">
        <v>2979.7341234778801</v>
      </c>
    </row>
    <row r="12" spans="1:47" x14ac:dyDescent="0.25">
      <c r="A12" t="s">
        <v>134</v>
      </c>
      <c r="B12" t="s">
        <v>72</v>
      </c>
      <c r="C12" t="s">
        <v>135</v>
      </c>
      <c r="D12" s="1"/>
      <c r="E12" s="1"/>
      <c r="F12" s="1"/>
      <c r="G12" s="1"/>
      <c r="H12" s="1">
        <f t="shared" si="0"/>
        <v>0</v>
      </c>
      <c r="I12" s="1"/>
      <c r="J12" t="s">
        <v>136</v>
      </c>
      <c r="K12">
        <v>2.7360000000000002</v>
      </c>
      <c r="L12">
        <v>6.84</v>
      </c>
      <c r="M12" t="s">
        <v>74</v>
      </c>
      <c r="N12" t="s">
        <v>75</v>
      </c>
      <c r="P12" t="s">
        <v>18</v>
      </c>
      <c r="Q12">
        <v>0.6</v>
      </c>
      <c r="R12" t="s">
        <v>18</v>
      </c>
      <c r="S12" t="s">
        <v>18</v>
      </c>
      <c r="T12" t="s">
        <v>18</v>
      </c>
      <c r="U12" t="s">
        <v>18</v>
      </c>
      <c r="V12">
        <v>0.308883347376401</v>
      </c>
      <c r="W12">
        <v>8.1466011841799704E-2</v>
      </c>
      <c r="X12">
        <v>0.23926607893016499</v>
      </c>
      <c r="Y12">
        <v>0.30216698441724599</v>
      </c>
      <c r="Z12" t="s">
        <v>76</v>
      </c>
      <c r="AA12">
        <v>0.30408266278620599</v>
      </c>
      <c r="AB12">
        <v>192.42133055722499</v>
      </c>
      <c r="AC12" t="s">
        <v>134</v>
      </c>
      <c r="AD12" t="s">
        <v>18</v>
      </c>
      <c r="AE12" t="s">
        <v>134</v>
      </c>
      <c r="AF12">
        <v>124.763976477423</v>
      </c>
      <c r="AG12">
        <v>182.413268009462</v>
      </c>
      <c r="AH12">
        <v>185.82766122905801</v>
      </c>
      <c r="AI12">
        <v>187.55731549857501</v>
      </c>
      <c r="AJ12">
        <v>199.13930406194501</v>
      </c>
      <c r="AK12">
        <v>252.488825071241</v>
      </c>
      <c r="AL12">
        <v>197.285345615875</v>
      </c>
      <c r="AM12">
        <v>237.48635257555901</v>
      </c>
      <c r="AN12">
        <v>95.099911437576793</v>
      </c>
      <c r="AO12">
        <v>129.95549645225901</v>
      </c>
      <c r="AP12">
        <v>75.713850171771497</v>
      </c>
      <c r="AQ12">
        <v>61.1953170386887</v>
      </c>
      <c r="AR12">
        <v>1911.6941988478</v>
      </c>
      <c r="AS12">
        <v>372.55383851987102</v>
      </c>
      <c r="AT12">
        <v>342.12030434704297</v>
      </c>
      <c r="AU12">
        <v>1653.05045392289</v>
      </c>
    </row>
    <row r="13" spans="1:47" x14ac:dyDescent="0.25">
      <c r="A13" t="s">
        <v>137</v>
      </c>
      <c r="B13" t="s">
        <v>72</v>
      </c>
      <c r="C13" t="s">
        <v>138</v>
      </c>
      <c r="D13" s="1"/>
      <c r="E13" s="1"/>
      <c r="F13" s="1"/>
      <c r="G13" s="1"/>
      <c r="H13" s="1">
        <f t="shared" si="0"/>
        <v>0</v>
      </c>
      <c r="I13" s="1"/>
      <c r="J13" t="s">
        <v>139</v>
      </c>
      <c r="K13">
        <v>2.7480000000000002</v>
      </c>
      <c r="L13">
        <v>6.87</v>
      </c>
      <c r="M13" t="s">
        <v>74</v>
      </c>
      <c r="N13" t="s">
        <v>75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>
        <v>0.10835471422135801</v>
      </c>
      <c r="W13">
        <v>0.100638304343975</v>
      </c>
      <c r="X13">
        <v>8.4277185378617295E-2</v>
      </c>
      <c r="Y13">
        <v>0.15508236237542999</v>
      </c>
      <c r="Z13" t="s">
        <v>76</v>
      </c>
      <c r="AA13">
        <v>0.122757990727326</v>
      </c>
      <c r="AB13">
        <v>1621.9303401698801</v>
      </c>
      <c r="AC13" t="s">
        <v>140</v>
      </c>
      <c r="AE13" t="s">
        <v>141</v>
      </c>
      <c r="AF13">
        <v>7393.6859792902096</v>
      </c>
      <c r="AG13">
        <v>6938.1962164153301</v>
      </c>
      <c r="AH13">
        <v>5809.5997281785603</v>
      </c>
      <c r="AI13">
        <v>5843.9700621711199</v>
      </c>
      <c r="AJ13">
        <v>1565.7124395217199</v>
      </c>
      <c r="AK13">
        <v>2035.0960279360499</v>
      </c>
      <c r="AL13">
        <v>1724.9111425481699</v>
      </c>
      <c r="AM13">
        <v>2329.1580975961601</v>
      </c>
      <c r="AN13">
        <v>881.46797727512899</v>
      </c>
      <c r="AO13">
        <v>656.52578334081204</v>
      </c>
      <c r="AP13">
        <v>442.329669047506</v>
      </c>
      <c r="AQ13">
        <v>562.81560799006297</v>
      </c>
      <c r="AR13">
        <v>1678.14824081804</v>
      </c>
      <c r="AS13">
        <v>1429.9200262071499</v>
      </c>
      <c r="AT13">
        <v>1067.28754077287</v>
      </c>
      <c r="AU13">
        <v>1243.21759863342</v>
      </c>
    </row>
    <row r="14" spans="1:47" x14ac:dyDescent="0.25">
      <c r="A14" t="s">
        <v>142</v>
      </c>
      <c r="B14" t="s">
        <v>72</v>
      </c>
      <c r="C14" t="s">
        <v>143</v>
      </c>
      <c r="H14" s="1">
        <f t="shared" si="0"/>
        <v>0</v>
      </c>
      <c r="J14">
        <v>91.05</v>
      </c>
      <c r="K14">
        <v>2.8359999999999999</v>
      </c>
      <c r="L14">
        <v>7.09</v>
      </c>
      <c r="M14" t="s">
        <v>74</v>
      </c>
      <c r="N14" t="s">
        <v>75</v>
      </c>
      <c r="P14">
        <v>0.5</v>
      </c>
      <c r="Q14" t="s">
        <v>82</v>
      </c>
      <c r="R14">
        <v>0.75</v>
      </c>
      <c r="S14" t="s">
        <v>82</v>
      </c>
      <c r="T14" t="s">
        <v>82</v>
      </c>
      <c r="U14" t="s">
        <v>18</v>
      </c>
      <c r="V14">
        <v>0.24558166436366599</v>
      </c>
      <c r="W14">
        <v>0.118440501280193</v>
      </c>
      <c r="X14">
        <v>0.322556125826716</v>
      </c>
      <c r="Y14">
        <v>0.163828675785304</v>
      </c>
      <c r="Z14" t="s">
        <v>76</v>
      </c>
      <c r="AB14">
        <v>1515.3387266130901</v>
      </c>
      <c r="AC14" t="s">
        <v>142</v>
      </c>
      <c r="AD14" t="s">
        <v>18</v>
      </c>
      <c r="AE14" t="s">
        <v>142</v>
      </c>
      <c r="AG14">
        <v>437.093138704382</v>
      </c>
      <c r="AH14">
        <v>1053.4372873815</v>
      </c>
      <c r="AJ14">
        <v>2187.81395795545</v>
      </c>
      <c r="AK14">
        <v>1515.3387266130901</v>
      </c>
      <c r="AL14">
        <v>1808.0813662702201</v>
      </c>
    </row>
    <row r="15" spans="1:47" x14ac:dyDescent="0.25">
      <c r="A15" t="s">
        <v>144</v>
      </c>
      <c r="B15" t="s">
        <v>72</v>
      </c>
      <c r="C15" t="s">
        <v>145</v>
      </c>
      <c r="H15" s="1">
        <f t="shared" si="0"/>
        <v>0</v>
      </c>
      <c r="J15" t="s">
        <v>146</v>
      </c>
      <c r="K15">
        <v>3.3</v>
      </c>
      <c r="L15">
        <v>8.25</v>
      </c>
      <c r="M15" t="s">
        <v>74</v>
      </c>
      <c r="N15" t="s">
        <v>75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>
        <v>8.4862837961531198E-2</v>
      </c>
      <c r="W15">
        <v>0.110568300627421</v>
      </c>
      <c r="X15">
        <v>3.9182175887353503E-2</v>
      </c>
      <c r="Y15">
        <v>0.12031337438446101</v>
      </c>
      <c r="Z15" t="s">
        <v>76</v>
      </c>
      <c r="AA15">
        <v>0.36037983653627198</v>
      </c>
      <c r="AB15">
        <v>213.061966169513</v>
      </c>
      <c r="AC15" t="s">
        <v>144</v>
      </c>
      <c r="AD15" t="s">
        <v>18</v>
      </c>
      <c r="AE15" t="s">
        <v>144</v>
      </c>
      <c r="AF15">
        <v>1069.60819288365</v>
      </c>
      <c r="AG15">
        <v>257.721525513183</v>
      </c>
      <c r="AH15">
        <v>245.318405701355</v>
      </c>
      <c r="AI15">
        <v>277.15731910360103</v>
      </c>
      <c r="AJ15">
        <v>591.962988067693</v>
      </c>
      <c r="AK15">
        <v>801.70012353541301</v>
      </c>
      <c r="AL15">
        <v>706.65664113132505</v>
      </c>
      <c r="AM15">
        <v>734.82228418945203</v>
      </c>
      <c r="AN15">
        <v>163.07452421875001</v>
      </c>
      <c r="AO15">
        <v>180.80552663767</v>
      </c>
      <c r="AP15">
        <v>160.646220895732</v>
      </c>
      <c r="AQ15">
        <v>143.63558939574699</v>
      </c>
      <c r="AR15">
        <v>130.504634299526</v>
      </c>
      <c r="AS15">
        <v>101.250407554041</v>
      </c>
      <c r="AT15">
        <v>121.200184257587</v>
      </c>
      <c r="AU15">
        <v>107.878823883807</v>
      </c>
    </row>
    <row r="16" spans="1:47" x14ac:dyDescent="0.25">
      <c r="A16" t="s">
        <v>147</v>
      </c>
      <c r="B16" t="s">
        <v>72</v>
      </c>
      <c r="C16" t="s">
        <v>148</v>
      </c>
      <c r="H16" s="1">
        <f t="shared" si="0"/>
        <v>0</v>
      </c>
      <c r="J16">
        <v>80.05</v>
      </c>
      <c r="K16">
        <v>3.34</v>
      </c>
      <c r="L16">
        <v>8.35</v>
      </c>
      <c r="M16" t="s">
        <v>74</v>
      </c>
      <c r="N16" t="s">
        <v>75</v>
      </c>
      <c r="P16" t="s">
        <v>18</v>
      </c>
      <c r="Q16" t="s">
        <v>82</v>
      </c>
      <c r="R16" t="s">
        <v>82</v>
      </c>
      <c r="S16" t="s">
        <v>82</v>
      </c>
      <c r="T16" t="s">
        <v>82</v>
      </c>
      <c r="U16">
        <v>0.8</v>
      </c>
      <c r="V16">
        <v>0.123537833165172</v>
      </c>
      <c r="W16">
        <v>9.2030780306797497E-2</v>
      </c>
      <c r="X16">
        <v>0.35931845754177899</v>
      </c>
      <c r="Y16">
        <v>0.27388444735073703</v>
      </c>
      <c r="Z16" t="s">
        <v>76</v>
      </c>
      <c r="AB16">
        <v>2690.8881297901198</v>
      </c>
      <c r="AC16" t="s">
        <v>147</v>
      </c>
      <c r="AD16" t="s">
        <v>18</v>
      </c>
      <c r="AE16" t="s">
        <v>147</v>
      </c>
      <c r="AF16">
        <v>2789.6309657388801</v>
      </c>
      <c r="AG16">
        <v>2956.5946476695499</v>
      </c>
      <c r="AH16">
        <v>2521.4001348776701</v>
      </c>
      <c r="AI16">
        <v>2592.1452938413599</v>
      </c>
    </row>
    <row r="17" spans="1:47" x14ac:dyDescent="0.25">
      <c r="A17" t="s">
        <v>151</v>
      </c>
      <c r="B17" t="s">
        <v>72</v>
      </c>
      <c r="C17" t="s">
        <v>152</v>
      </c>
      <c r="D17" s="1"/>
      <c r="E17" s="1"/>
      <c r="F17" s="1"/>
      <c r="G17" s="1"/>
      <c r="H17" s="1">
        <f t="shared" si="0"/>
        <v>0</v>
      </c>
      <c r="I17" s="1"/>
      <c r="J17">
        <v>110.05</v>
      </c>
      <c r="K17">
        <v>3.6160000000000001</v>
      </c>
      <c r="L17">
        <v>9.0399999999999991</v>
      </c>
      <c r="M17" t="s">
        <v>74</v>
      </c>
      <c r="N17" t="s">
        <v>75</v>
      </c>
      <c r="P17" t="s">
        <v>18</v>
      </c>
      <c r="Q17" t="s">
        <v>82</v>
      </c>
      <c r="R17" t="s">
        <v>18</v>
      </c>
      <c r="S17" t="s">
        <v>82</v>
      </c>
      <c r="T17" t="s">
        <v>82</v>
      </c>
      <c r="U17">
        <v>0.8</v>
      </c>
      <c r="V17">
        <v>0.13244557735764001</v>
      </c>
      <c r="W17">
        <v>0.118201764770048</v>
      </c>
      <c r="X17">
        <v>0.12281945120542399</v>
      </c>
      <c r="Y17">
        <v>9.5319147761909501E-2</v>
      </c>
      <c r="Z17" t="s">
        <v>76</v>
      </c>
      <c r="AB17">
        <v>1551.5784438611599</v>
      </c>
      <c r="AC17" t="s">
        <v>153</v>
      </c>
      <c r="AE17" t="s">
        <v>154</v>
      </c>
      <c r="AF17">
        <v>913.71290655093401</v>
      </c>
      <c r="AG17">
        <v>1004.81141772032</v>
      </c>
      <c r="AH17">
        <v>1190.3761469103899</v>
      </c>
      <c r="AI17">
        <v>1062.88500784486</v>
      </c>
      <c r="AJ17">
        <v>1912.7807408119399</v>
      </c>
      <c r="AK17">
        <v>2685.7922318385299</v>
      </c>
      <c r="AL17">
        <v>2501.12285700763</v>
      </c>
      <c r="AM17">
        <v>2404.1566747205902</v>
      </c>
    </row>
    <row r="18" spans="1:47" x14ac:dyDescent="0.25">
      <c r="A18" t="s">
        <v>155</v>
      </c>
      <c r="B18" t="s">
        <v>72</v>
      </c>
      <c r="C18" t="s">
        <v>156</v>
      </c>
      <c r="H18" s="1">
        <f t="shared" si="0"/>
        <v>0</v>
      </c>
      <c r="J18" t="s">
        <v>157</v>
      </c>
      <c r="K18">
        <v>3.7360000000000002</v>
      </c>
      <c r="L18">
        <v>9.34</v>
      </c>
      <c r="M18" t="s">
        <v>74</v>
      </c>
      <c r="N18" t="s">
        <v>75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>
        <v>0.18767752599225099</v>
      </c>
      <c r="W18">
        <v>0.187089210877801</v>
      </c>
      <c r="X18">
        <v>0.27286343913043598</v>
      </c>
      <c r="Y18">
        <v>0.195798753287861</v>
      </c>
      <c r="Z18" t="s">
        <v>76</v>
      </c>
      <c r="AA18">
        <v>0.34635907966788798</v>
      </c>
      <c r="AB18">
        <v>394.79043029745401</v>
      </c>
      <c r="AC18" t="s">
        <v>155</v>
      </c>
      <c r="AD18" t="s">
        <v>18</v>
      </c>
      <c r="AE18" t="s">
        <v>155</v>
      </c>
      <c r="AF18">
        <v>413.967593485051</v>
      </c>
      <c r="AG18">
        <v>397.63382198937597</v>
      </c>
      <c r="AH18">
        <v>378.10037437271001</v>
      </c>
      <c r="AI18">
        <v>457.15131500881</v>
      </c>
      <c r="AJ18">
        <v>399.80587439816901</v>
      </c>
      <c r="AK18">
        <v>780.188971361173</v>
      </c>
      <c r="AL18">
        <v>614.52786839278804</v>
      </c>
      <c r="AM18">
        <v>688.22847223290603</v>
      </c>
      <c r="AN18">
        <v>216.528619168018</v>
      </c>
      <c r="AO18">
        <v>198.787225570765</v>
      </c>
      <c r="AP18">
        <v>179.793757777569</v>
      </c>
      <c r="AQ18">
        <v>174.63288283957601</v>
      </c>
      <c r="AR18">
        <v>418.59326842034898</v>
      </c>
      <c r="AS18">
        <v>371.49922665094101</v>
      </c>
      <c r="AT18">
        <v>315.13291213834202</v>
      </c>
      <c r="AU18">
        <v>391.94703860553102</v>
      </c>
    </row>
    <row r="19" spans="1:47" x14ac:dyDescent="0.25">
      <c r="A19" t="s">
        <v>158</v>
      </c>
      <c r="B19" t="s">
        <v>72</v>
      </c>
      <c r="C19" t="s">
        <v>159</v>
      </c>
      <c r="H19" s="1">
        <f t="shared" si="0"/>
        <v>0</v>
      </c>
      <c r="J19">
        <v>111.1</v>
      </c>
      <c r="K19">
        <v>3.8959999999999999</v>
      </c>
      <c r="L19">
        <v>9.74</v>
      </c>
      <c r="M19" t="s">
        <v>74</v>
      </c>
      <c r="N19" t="s">
        <v>75</v>
      </c>
      <c r="P19" t="s">
        <v>18</v>
      </c>
      <c r="Q19">
        <v>0.2</v>
      </c>
      <c r="R19">
        <v>0.75</v>
      </c>
      <c r="S19" t="s">
        <v>82</v>
      </c>
      <c r="T19" t="s">
        <v>18</v>
      </c>
      <c r="U19">
        <v>0.8</v>
      </c>
      <c r="V19">
        <v>0.29268406216348303</v>
      </c>
      <c r="W19">
        <v>0.11915849084020499</v>
      </c>
      <c r="X19">
        <v>0.43412084052954197</v>
      </c>
      <c r="Y19">
        <v>0.193961932737896</v>
      </c>
      <c r="Z19" t="s">
        <v>76</v>
      </c>
      <c r="AA19">
        <v>0.26720529823689698</v>
      </c>
      <c r="AB19">
        <v>190.19569188325301</v>
      </c>
      <c r="AC19" t="s">
        <v>158</v>
      </c>
      <c r="AD19" t="s">
        <v>18</v>
      </c>
      <c r="AE19" t="s">
        <v>158</v>
      </c>
      <c r="AF19">
        <v>244.816966626181</v>
      </c>
      <c r="AG19">
        <v>323.33566283842401</v>
      </c>
      <c r="AH19">
        <v>257.60033803451398</v>
      </c>
      <c r="AI19">
        <v>240.04510613758501</v>
      </c>
      <c r="AJ19">
        <v>139.808027088796</v>
      </c>
      <c r="AK19">
        <v>190.19569188325301</v>
      </c>
      <c r="AM19">
        <v>146.32181472191601</v>
      </c>
      <c r="AR19">
        <v>152.89542787765001</v>
      </c>
      <c r="AS19">
        <v>180.649813124258</v>
      </c>
      <c r="AT19">
        <v>206.82715587538999</v>
      </c>
      <c r="AU19">
        <v>189.83029574214501</v>
      </c>
    </row>
    <row r="20" spans="1:47" x14ac:dyDescent="0.25">
      <c r="A20" t="s">
        <v>160</v>
      </c>
      <c r="B20" t="s">
        <v>72</v>
      </c>
      <c r="C20" t="s">
        <v>161</v>
      </c>
      <c r="H20" s="1">
        <f t="shared" si="0"/>
        <v>0</v>
      </c>
      <c r="J20">
        <v>95.1</v>
      </c>
      <c r="K20">
        <v>3.9039999999999999</v>
      </c>
      <c r="L20">
        <v>9.76</v>
      </c>
      <c r="M20" t="s">
        <v>74</v>
      </c>
      <c r="N20" t="s">
        <v>75</v>
      </c>
      <c r="P20" t="s">
        <v>18</v>
      </c>
      <c r="Q20">
        <v>0.2</v>
      </c>
      <c r="R20">
        <v>0.5</v>
      </c>
      <c r="S20" t="s">
        <v>82</v>
      </c>
      <c r="T20" t="s">
        <v>18</v>
      </c>
      <c r="U20">
        <v>0.8</v>
      </c>
      <c r="V20">
        <v>0.164262302070873</v>
      </c>
      <c r="W20">
        <v>0.19429854304712199</v>
      </c>
      <c r="X20">
        <v>0.1796045374818</v>
      </c>
      <c r="Y20">
        <v>0.19561051706437799</v>
      </c>
      <c r="Z20" t="s">
        <v>76</v>
      </c>
      <c r="AA20">
        <v>0.32442570040601099</v>
      </c>
      <c r="AB20">
        <v>250.22474586063001</v>
      </c>
      <c r="AC20" t="s">
        <v>160</v>
      </c>
      <c r="AD20" t="s">
        <v>18</v>
      </c>
      <c r="AE20" t="s">
        <v>160</v>
      </c>
      <c r="AF20">
        <v>236.43720618844699</v>
      </c>
      <c r="AG20">
        <v>264.012285532813</v>
      </c>
      <c r="AH20">
        <v>171.70795536941901</v>
      </c>
      <c r="AI20">
        <v>214.654870955398</v>
      </c>
      <c r="AK20">
        <v>112.08712946688399</v>
      </c>
      <c r="AM20">
        <v>145.06772494328001</v>
      </c>
      <c r="AR20">
        <v>348.38438138371401</v>
      </c>
      <c r="AS20">
        <v>457.59632454254</v>
      </c>
      <c r="AT20">
        <v>507.31791425098697</v>
      </c>
      <c r="AU20">
        <v>476.13573172039298</v>
      </c>
    </row>
    <row r="21" spans="1:47" x14ac:dyDescent="0.25">
      <c r="A21" t="s">
        <v>162</v>
      </c>
      <c r="B21" t="s">
        <v>72</v>
      </c>
      <c r="C21" t="s">
        <v>163</v>
      </c>
      <c r="H21" s="1">
        <f t="shared" si="0"/>
        <v>0</v>
      </c>
      <c r="J21" t="s">
        <v>164</v>
      </c>
      <c r="K21">
        <v>4.0439999999999996</v>
      </c>
      <c r="L21">
        <v>10.11</v>
      </c>
      <c r="M21" t="s">
        <v>74</v>
      </c>
      <c r="N21" t="s">
        <v>75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>
        <v>0.12879630013537</v>
      </c>
      <c r="W21">
        <v>0.10027633755674301</v>
      </c>
      <c r="X21">
        <v>0.208954288039325</v>
      </c>
      <c r="Y21">
        <v>0.17830281618580399</v>
      </c>
      <c r="Z21" t="s">
        <v>76</v>
      </c>
      <c r="AA21">
        <v>0.32019971638136302</v>
      </c>
      <c r="AB21">
        <v>243.058614005001</v>
      </c>
      <c r="AC21" t="s">
        <v>162</v>
      </c>
      <c r="AD21" t="s">
        <v>18</v>
      </c>
      <c r="AE21" t="s">
        <v>162</v>
      </c>
      <c r="AF21">
        <v>494.87465634752999</v>
      </c>
      <c r="AG21">
        <v>483.18009970649899</v>
      </c>
      <c r="AH21">
        <v>470.55842702039399</v>
      </c>
      <c r="AI21">
        <v>482.87546068329101</v>
      </c>
      <c r="AJ21">
        <v>237.538230714603</v>
      </c>
      <c r="AK21">
        <v>281.20021307821202</v>
      </c>
      <c r="AL21">
        <v>248.5789972954</v>
      </c>
      <c r="AM21">
        <v>253.849345486712</v>
      </c>
      <c r="AN21">
        <v>85.540947956770196</v>
      </c>
      <c r="AO21">
        <v>70.913861169704404</v>
      </c>
      <c r="AP21">
        <v>106.533137614903</v>
      </c>
      <c r="AQ21">
        <v>69.2210313927757</v>
      </c>
      <c r="AR21">
        <v>377.663795630815</v>
      </c>
      <c r="AS21">
        <v>205.31012818006101</v>
      </c>
      <c r="AT21">
        <v>174.62289929019701</v>
      </c>
      <c r="AU21">
        <v>176.011417274205</v>
      </c>
    </row>
    <row r="22" spans="1:47" x14ac:dyDescent="0.25">
      <c r="A22" t="s">
        <v>165</v>
      </c>
      <c r="B22" t="s">
        <v>72</v>
      </c>
      <c r="C22" t="s">
        <v>166</v>
      </c>
      <c r="H22" s="1">
        <f t="shared" si="0"/>
        <v>0</v>
      </c>
      <c r="J22" t="s">
        <v>167</v>
      </c>
      <c r="K22">
        <v>4.1879999999999997</v>
      </c>
      <c r="L22">
        <v>10.47</v>
      </c>
      <c r="M22" t="s">
        <v>74</v>
      </c>
      <c r="N22" t="s">
        <v>75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>
        <v>0.17759017206157701</v>
      </c>
      <c r="W22">
        <v>5.7712915332397301E-2</v>
      </c>
      <c r="X22">
        <v>0.20539358931019</v>
      </c>
      <c r="Y22">
        <v>0.18668015205600999</v>
      </c>
      <c r="Z22" t="s">
        <v>76</v>
      </c>
      <c r="AA22">
        <v>0.32142893000539302</v>
      </c>
      <c r="AB22">
        <v>164.05665898913699</v>
      </c>
      <c r="AC22" t="s">
        <v>165</v>
      </c>
      <c r="AD22" t="s">
        <v>18</v>
      </c>
      <c r="AE22" t="s">
        <v>165</v>
      </c>
      <c r="AF22">
        <v>613.36585560281696</v>
      </c>
      <c r="AG22">
        <v>554.52865370772702</v>
      </c>
      <c r="AH22">
        <v>412.11932145458502</v>
      </c>
      <c r="AI22">
        <v>441.55214950283801</v>
      </c>
      <c r="AJ22">
        <v>71.733559978100303</v>
      </c>
      <c r="AK22">
        <v>95.615541238534306</v>
      </c>
      <c r="AL22">
        <v>95.914820135319999</v>
      </c>
      <c r="AM22">
        <v>109.109834348563</v>
      </c>
      <c r="AN22">
        <v>71.3113196101596</v>
      </c>
      <c r="AO22">
        <v>79.594753725819302</v>
      </c>
      <c r="AP22">
        <v>76.811840544957604</v>
      </c>
      <c r="AQ22">
        <v>52.719969472381599</v>
      </c>
      <c r="AR22">
        <v>234.06450441225201</v>
      </c>
      <c r="AS22">
        <v>249.214497542071</v>
      </c>
      <c r="AT22">
        <v>219.00348362971101</v>
      </c>
      <c r="AU22">
        <v>283.93762809807703</v>
      </c>
    </row>
    <row r="23" spans="1:47" x14ac:dyDescent="0.25">
      <c r="A23" t="s">
        <v>168</v>
      </c>
      <c r="B23" t="s">
        <v>72</v>
      </c>
      <c r="C23" t="s">
        <v>169</v>
      </c>
      <c r="H23" s="1">
        <f t="shared" si="0"/>
        <v>0</v>
      </c>
      <c r="J23">
        <v>59.05</v>
      </c>
      <c r="K23">
        <v>4.1920000000000002</v>
      </c>
      <c r="L23">
        <v>10.48</v>
      </c>
      <c r="M23" t="s">
        <v>74</v>
      </c>
      <c r="N23" t="s">
        <v>75</v>
      </c>
      <c r="P23" t="s">
        <v>82</v>
      </c>
      <c r="Q23" t="s">
        <v>82</v>
      </c>
      <c r="R23" t="s">
        <v>82</v>
      </c>
      <c r="S23" t="s">
        <v>82</v>
      </c>
      <c r="T23" t="s">
        <v>18</v>
      </c>
      <c r="U23" t="s">
        <v>18</v>
      </c>
      <c r="V23">
        <v>0.30798085829406302</v>
      </c>
      <c r="W23">
        <v>0.15357534058375699</v>
      </c>
      <c r="X23">
        <v>0.58067177767853695</v>
      </c>
      <c r="Y23">
        <v>0.295478027740251</v>
      </c>
      <c r="Z23" t="s">
        <v>76</v>
      </c>
      <c r="AB23">
        <v>3618.4961139740299</v>
      </c>
      <c r="AC23" t="s">
        <v>170</v>
      </c>
      <c r="AE23" t="s">
        <v>171</v>
      </c>
      <c r="AR23">
        <v>2933.1456943998201</v>
      </c>
      <c r="AS23">
        <v>3317.7769378394701</v>
      </c>
      <c r="AT23">
        <v>3919.2152901085801</v>
      </c>
      <c r="AU23">
        <v>3946.4794227929801</v>
      </c>
    </row>
    <row r="24" spans="1:47" x14ac:dyDescent="0.25">
      <c r="A24" t="s">
        <v>172</v>
      </c>
      <c r="B24" t="s">
        <v>72</v>
      </c>
      <c r="C24" t="s">
        <v>173</v>
      </c>
      <c r="H24" s="1">
        <f t="shared" si="0"/>
        <v>0</v>
      </c>
      <c r="J24" t="s">
        <v>174</v>
      </c>
      <c r="K24">
        <v>4.2</v>
      </c>
      <c r="L24">
        <v>10.5</v>
      </c>
      <c r="M24" t="s">
        <v>74</v>
      </c>
      <c r="N24" t="s">
        <v>75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>
        <v>0.15919628204728301</v>
      </c>
      <c r="W24">
        <v>0.194634553131799</v>
      </c>
      <c r="X24">
        <v>0.158683453859851</v>
      </c>
      <c r="Y24">
        <v>0.31001167371251298</v>
      </c>
      <c r="Z24" t="s">
        <v>76</v>
      </c>
      <c r="AA24">
        <v>0.159722025412252</v>
      </c>
      <c r="AB24">
        <v>350.90226314424802</v>
      </c>
      <c r="AC24" t="s">
        <v>172</v>
      </c>
      <c r="AD24" t="s">
        <v>18</v>
      </c>
      <c r="AE24" t="s">
        <v>172</v>
      </c>
      <c r="AF24">
        <v>195.094218142969</v>
      </c>
      <c r="AG24">
        <v>200.655364792407</v>
      </c>
      <c r="AH24">
        <v>196.72440054380201</v>
      </c>
      <c r="AI24">
        <v>224.47400953064101</v>
      </c>
      <c r="AJ24">
        <v>809.939496386879</v>
      </c>
      <c r="AK24">
        <v>1022.83032875013</v>
      </c>
      <c r="AL24">
        <v>1014.02777352521</v>
      </c>
      <c r="AM24">
        <v>885.842005819203</v>
      </c>
      <c r="AN24">
        <v>258.99311678879099</v>
      </c>
      <c r="AO24">
        <v>155.11837752535399</v>
      </c>
      <c r="AP24">
        <v>145.23642789823199</v>
      </c>
      <c r="AQ24">
        <v>92.794418882661205</v>
      </c>
      <c r="AR24">
        <v>491.32089549607201</v>
      </c>
      <c r="AS24">
        <v>442.81140949970398</v>
      </c>
      <c r="AT24">
        <v>608.13796206968505</v>
      </c>
      <c r="AU24">
        <v>531.78972571738302</v>
      </c>
    </row>
    <row r="25" spans="1:47" x14ac:dyDescent="0.25">
      <c r="A25" t="s">
        <v>177</v>
      </c>
      <c r="B25" t="s">
        <v>72</v>
      </c>
      <c r="C25" t="s">
        <v>178</v>
      </c>
      <c r="H25" s="1">
        <f t="shared" si="0"/>
        <v>0</v>
      </c>
      <c r="J25" t="s">
        <v>179</v>
      </c>
      <c r="K25">
        <v>4.5759999999999996</v>
      </c>
      <c r="L25">
        <v>11.44</v>
      </c>
      <c r="M25" t="s">
        <v>74</v>
      </c>
      <c r="N25" t="s">
        <v>75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>
        <v>0.11753881877652</v>
      </c>
      <c r="W25">
        <v>0.178157636888191</v>
      </c>
      <c r="X25">
        <v>8.8576158438973498E-2</v>
      </c>
      <c r="Y25">
        <v>0.29844228095317099</v>
      </c>
      <c r="Z25" t="s">
        <v>76</v>
      </c>
      <c r="AA25">
        <v>0.19759476366238099</v>
      </c>
      <c r="AB25">
        <v>346.44992967356399</v>
      </c>
      <c r="AC25" t="s">
        <v>177</v>
      </c>
      <c r="AD25" t="s">
        <v>18</v>
      </c>
      <c r="AE25" t="s">
        <v>177</v>
      </c>
      <c r="AF25">
        <v>247.14718015880601</v>
      </c>
      <c r="AG25">
        <v>206.892908302476</v>
      </c>
      <c r="AH25">
        <v>245.115654639252</v>
      </c>
      <c r="AI25">
        <v>243.81282100368099</v>
      </c>
      <c r="AJ25">
        <v>1381.5683202048299</v>
      </c>
      <c r="AK25">
        <v>1421.84792557164</v>
      </c>
      <c r="AL25">
        <v>1594.1995257578301</v>
      </c>
      <c r="AM25">
        <v>1703.7850713980299</v>
      </c>
      <c r="AN25">
        <v>112.84140399996799</v>
      </c>
      <c r="AO25">
        <v>150.50477881308601</v>
      </c>
      <c r="AP25">
        <v>129.013642288574</v>
      </c>
      <c r="AQ25">
        <v>123.381405693749</v>
      </c>
      <c r="AR25">
        <v>445.75267918832202</v>
      </c>
      <c r="AS25">
        <v>469.49318304888601</v>
      </c>
      <c r="AT25">
        <v>1066.8561033086801</v>
      </c>
      <c r="AU25">
        <v>524.95133377619095</v>
      </c>
    </row>
    <row r="26" spans="1:47" x14ac:dyDescent="0.25">
      <c r="A26" t="s">
        <v>183</v>
      </c>
      <c r="B26" t="s">
        <v>72</v>
      </c>
      <c r="C26" t="s">
        <v>184</v>
      </c>
      <c r="H26" s="1">
        <f t="shared" si="0"/>
        <v>0</v>
      </c>
      <c r="J26">
        <v>55.05</v>
      </c>
      <c r="K26">
        <v>4.6559999999999997</v>
      </c>
      <c r="L26">
        <v>11.64</v>
      </c>
      <c r="M26" t="s">
        <v>74</v>
      </c>
      <c r="N26" t="s">
        <v>75</v>
      </c>
      <c r="P26" t="s">
        <v>18</v>
      </c>
      <c r="Q26" t="s">
        <v>82</v>
      </c>
      <c r="R26" t="s">
        <v>18</v>
      </c>
      <c r="S26" t="s">
        <v>82</v>
      </c>
      <c r="T26" t="s">
        <v>18</v>
      </c>
      <c r="U26" t="s">
        <v>18</v>
      </c>
      <c r="V26">
        <v>0.16890305411901499</v>
      </c>
      <c r="W26">
        <v>0.12087194385612</v>
      </c>
      <c r="X26">
        <v>0.10474058067328799</v>
      </c>
      <c r="Y26">
        <v>0.245488457186501</v>
      </c>
      <c r="Z26" t="s">
        <v>76</v>
      </c>
      <c r="AB26">
        <v>558.464538492521</v>
      </c>
      <c r="AC26" t="s">
        <v>183</v>
      </c>
      <c r="AD26" t="s">
        <v>18</v>
      </c>
      <c r="AE26" t="s">
        <v>183</v>
      </c>
      <c r="AF26">
        <v>537.49697089151903</v>
      </c>
      <c r="AG26">
        <v>575.57833984471199</v>
      </c>
      <c r="AH26">
        <v>510.33322991231103</v>
      </c>
      <c r="AI26">
        <v>570.60422949396695</v>
      </c>
      <c r="AJ26">
        <v>329.81855345489402</v>
      </c>
      <c r="AK26">
        <v>372.66080079509101</v>
      </c>
      <c r="AL26">
        <v>546.32484749107505</v>
      </c>
      <c r="AM26">
        <v>377.03817712055701</v>
      </c>
      <c r="AR26">
        <v>1487.1131158144899</v>
      </c>
      <c r="AS26">
        <v>2374.10531562603</v>
      </c>
      <c r="AT26">
        <v>2137.1131480135</v>
      </c>
      <c r="AU26">
        <v>2806.6480647614799</v>
      </c>
    </row>
    <row r="27" spans="1:47" x14ac:dyDescent="0.25">
      <c r="A27" t="s">
        <v>185</v>
      </c>
      <c r="B27" t="s">
        <v>72</v>
      </c>
      <c r="C27" t="s">
        <v>186</v>
      </c>
      <c r="H27" s="1">
        <f t="shared" si="0"/>
        <v>0</v>
      </c>
      <c r="J27">
        <v>79.05</v>
      </c>
      <c r="K27">
        <v>4.6680000000000001</v>
      </c>
      <c r="L27">
        <v>11.67</v>
      </c>
      <c r="M27" t="s">
        <v>74</v>
      </c>
      <c r="N27" t="s">
        <v>75</v>
      </c>
      <c r="P27">
        <v>0.75</v>
      </c>
      <c r="Q27" t="s">
        <v>82</v>
      </c>
      <c r="R27" t="s">
        <v>18</v>
      </c>
      <c r="S27" t="s">
        <v>82</v>
      </c>
      <c r="T27" t="s">
        <v>18</v>
      </c>
      <c r="U27" t="s">
        <v>18</v>
      </c>
      <c r="V27">
        <v>0.24402085211866001</v>
      </c>
      <c r="W27">
        <v>0.178154825583931</v>
      </c>
      <c r="X27">
        <v>0.151809530251858</v>
      </c>
      <c r="Y27">
        <v>6.8837449758741995E-2</v>
      </c>
      <c r="Z27" t="s">
        <v>76</v>
      </c>
      <c r="AB27">
        <v>1501.7564641794399</v>
      </c>
      <c r="AC27" t="s">
        <v>185</v>
      </c>
      <c r="AD27" t="s">
        <v>18</v>
      </c>
      <c r="AE27" t="s">
        <v>185</v>
      </c>
      <c r="AF27">
        <v>326.075163454348</v>
      </c>
      <c r="AH27">
        <v>345.29105716041499</v>
      </c>
      <c r="AI27">
        <v>378.14999891801102</v>
      </c>
      <c r="AJ27">
        <v>2009.9060269190099</v>
      </c>
      <c r="AK27">
        <v>2723.4439040320699</v>
      </c>
      <c r="AL27">
        <v>2264.5358143809199</v>
      </c>
      <c r="AM27">
        <v>366.97839639202499</v>
      </c>
      <c r="AR27">
        <v>1350.4176344145601</v>
      </c>
      <c r="AS27">
        <v>1501.7564641794399</v>
      </c>
      <c r="AT27">
        <v>1657.5021848502499</v>
      </c>
      <c r="AU27">
        <v>2459.97842009747</v>
      </c>
    </row>
    <row r="28" spans="1:47" x14ac:dyDescent="0.25">
      <c r="A28" t="s">
        <v>187</v>
      </c>
      <c r="B28" t="s">
        <v>72</v>
      </c>
      <c r="C28" t="s">
        <v>188</v>
      </c>
      <c r="H28" s="1">
        <f t="shared" si="0"/>
        <v>0</v>
      </c>
      <c r="J28" t="s">
        <v>119</v>
      </c>
      <c r="K28">
        <v>4.7160000000000002</v>
      </c>
      <c r="L28">
        <v>11.79</v>
      </c>
      <c r="M28" t="s">
        <v>74</v>
      </c>
      <c r="N28" t="s">
        <v>75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>
        <v>8.2754696162616104E-2</v>
      </c>
      <c r="W28">
        <v>5.2848822528155502E-2</v>
      </c>
      <c r="X28">
        <v>0.122923509233129</v>
      </c>
      <c r="Y28">
        <v>9.5739034224839897E-2</v>
      </c>
      <c r="Z28" t="s">
        <v>76</v>
      </c>
      <c r="AA28">
        <v>0.28372529883339398</v>
      </c>
      <c r="AB28">
        <v>341.86296753223797</v>
      </c>
      <c r="AC28" t="s">
        <v>187</v>
      </c>
      <c r="AD28" t="s">
        <v>18</v>
      </c>
      <c r="AE28" t="s">
        <v>187</v>
      </c>
      <c r="AF28">
        <v>816.37914713031898</v>
      </c>
      <c r="AG28">
        <v>950.84111805658699</v>
      </c>
      <c r="AH28">
        <v>635.16750616991101</v>
      </c>
      <c r="AI28">
        <v>661.40947100381595</v>
      </c>
      <c r="AJ28">
        <v>291.28378518624299</v>
      </c>
      <c r="AK28">
        <v>317.45343829366999</v>
      </c>
      <c r="AL28">
        <v>315.43540216875402</v>
      </c>
      <c r="AM28">
        <v>309.44575294726599</v>
      </c>
      <c r="AN28">
        <v>193.13664133424399</v>
      </c>
      <c r="AO28">
        <v>259.17369596524202</v>
      </c>
      <c r="AP28">
        <v>315.291539618998</v>
      </c>
      <c r="AQ28">
        <v>304.26138576487</v>
      </c>
      <c r="AR28">
        <v>366.27249677080499</v>
      </c>
      <c r="AS28">
        <v>372.81381661996801</v>
      </c>
      <c r="AT28">
        <v>492.39238585692601</v>
      </c>
      <c r="AU28">
        <v>446.76681151598001</v>
      </c>
    </row>
    <row r="29" spans="1:47" x14ac:dyDescent="0.25">
      <c r="A29" t="s">
        <v>189</v>
      </c>
      <c r="B29" t="s">
        <v>72</v>
      </c>
      <c r="C29" t="s">
        <v>190</v>
      </c>
      <c r="H29" s="1">
        <f t="shared" si="0"/>
        <v>0</v>
      </c>
      <c r="J29">
        <v>71.099999999999994</v>
      </c>
      <c r="K29">
        <v>4.7359999999999998</v>
      </c>
      <c r="L29">
        <v>11.84</v>
      </c>
      <c r="M29" t="s">
        <v>74</v>
      </c>
      <c r="N29" t="s">
        <v>75</v>
      </c>
      <c r="P29">
        <v>0.75</v>
      </c>
      <c r="Q29" t="s">
        <v>82</v>
      </c>
      <c r="R29" t="s">
        <v>18</v>
      </c>
      <c r="S29">
        <v>0.5</v>
      </c>
      <c r="T29" t="s">
        <v>18</v>
      </c>
      <c r="U29" t="s">
        <v>18</v>
      </c>
      <c r="V29">
        <v>0.22416893505457799</v>
      </c>
      <c r="W29">
        <v>0.12999312647728301</v>
      </c>
      <c r="X29">
        <v>0.80110418684438101</v>
      </c>
      <c r="Y29">
        <v>0.33438994298962998</v>
      </c>
      <c r="Z29" t="s">
        <v>76</v>
      </c>
      <c r="AB29">
        <v>468.46039278492799</v>
      </c>
      <c r="AC29" t="s">
        <v>189</v>
      </c>
      <c r="AD29" t="s">
        <v>18</v>
      </c>
      <c r="AE29" t="s">
        <v>189</v>
      </c>
      <c r="AF29">
        <v>408.92987118142901</v>
      </c>
      <c r="AG29">
        <v>718.82680992109294</v>
      </c>
      <c r="AH29">
        <v>598.48899525300601</v>
      </c>
      <c r="AJ29">
        <v>301.80817756570502</v>
      </c>
      <c r="AK29">
        <v>468.46039278492799</v>
      </c>
      <c r="AL29">
        <v>317.51586400476498</v>
      </c>
      <c r="AM29">
        <v>285.71322307229502</v>
      </c>
      <c r="AO29">
        <v>299.763221712931</v>
      </c>
      <c r="AP29">
        <v>480.30892997586</v>
      </c>
      <c r="AR29">
        <v>555.94817956921997</v>
      </c>
      <c r="AS29">
        <v>610.17922168328596</v>
      </c>
      <c r="AT29">
        <v>378.74042221155401</v>
      </c>
      <c r="AU29">
        <v>678.93004714683696</v>
      </c>
    </row>
    <row r="30" spans="1:47" x14ac:dyDescent="0.25">
      <c r="A30" t="s">
        <v>191</v>
      </c>
      <c r="B30" t="s">
        <v>72</v>
      </c>
      <c r="C30" t="s">
        <v>192</v>
      </c>
      <c r="H30" s="1">
        <f t="shared" si="0"/>
        <v>0</v>
      </c>
      <c r="J30" t="s">
        <v>90</v>
      </c>
      <c r="K30">
        <v>4.7439999999999998</v>
      </c>
      <c r="L30">
        <v>11.86</v>
      </c>
      <c r="M30" t="s">
        <v>74</v>
      </c>
      <c r="N30" t="s">
        <v>75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>
        <v>0.27235056610900699</v>
      </c>
      <c r="W30">
        <v>0.115674931425772</v>
      </c>
      <c r="X30">
        <v>0.19970438993600001</v>
      </c>
      <c r="Y30">
        <v>0.294823493951056</v>
      </c>
      <c r="Z30" t="s">
        <v>76</v>
      </c>
      <c r="AA30">
        <v>0.24559292459587601</v>
      </c>
      <c r="AB30">
        <v>439.57280689190901</v>
      </c>
      <c r="AC30" t="s">
        <v>191</v>
      </c>
      <c r="AD30" t="s">
        <v>18</v>
      </c>
      <c r="AE30" t="s">
        <v>191</v>
      </c>
      <c r="AF30">
        <v>465.16719896574301</v>
      </c>
      <c r="AG30">
        <v>572.032736215417</v>
      </c>
      <c r="AH30">
        <v>580.71483632065701</v>
      </c>
      <c r="AI30">
        <v>593.22909999239096</v>
      </c>
      <c r="AJ30">
        <v>314.49793303690802</v>
      </c>
      <c r="AK30">
        <v>402.35176928952001</v>
      </c>
      <c r="AL30">
        <v>413.97841481807501</v>
      </c>
      <c r="AM30">
        <v>357.61473166396797</v>
      </c>
      <c r="AN30">
        <v>188.98926723659801</v>
      </c>
      <c r="AO30">
        <v>211.57600050580999</v>
      </c>
      <c r="AP30">
        <v>274.03624384003899</v>
      </c>
      <c r="AQ30">
        <v>196.04189173037301</v>
      </c>
      <c r="AR30">
        <v>2515.46786864773</v>
      </c>
      <c r="AS30">
        <v>2999.0811129618401</v>
      </c>
      <c r="AT30">
        <v>3403.2277328225</v>
      </c>
      <c r="AU30">
        <v>3240.9484060231198</v>
      </c>
    </row>
    <row r="31" spans="1:47" x14ac:dyDescent="0.25">
      <c r="A31" t="s">
        <v>193</v>
      </c>
      <c r="B31" t="s">
        <v>72</v>
      </c>
      <c r="C31" t="s">
        <v>194</v>
      </c>
      <c r="H31" s="1">
        <f t="shared" si="0"/>
        <v>0</v>
      </c>
      <c r="J31" t="s">
        <v>195</v>
      </c>
      <c r="K31">
        <v>4.7880000000000003</v>
      </c>
      <c r="L31">
        <v>11.97</v>
      </c>
      <c r="M31" t="s">
        <v>74</v>
      </c>
      <c r="N31" t="s">
        <v>75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>
        <v>0.13718063777944101</v>
      </c>
      <c r="W31">
        <v>0.14764518102773899</v>
      </c>
      <c r="X31">
        <v>0.10898611383483001</v>
      </c>
      <c r="Y31">
        <v>0.11556295021226801</v>
      </c>
      <c r="Z31" t="s">
        <v>76</v>
      </c>
      <c r="AA31">
        <v>0.25639063306509302</v>
      </c>
      <c r="AB31">
        <v>223.23463329895301</v>
      </c>
      <c r="AC31" t="s">
        <v>193</v>
      </c>
      <c r="AD31" t="s">
        <v>18</v>
      </c>
      <c r="AE31" t="s">
        <v>193</v>
      </c>
      <c r="AF31">
        <v>245.14935059655099</v>
      </c>
      <c r="AG31">
        <v>246.80295813282899</v>
      </c>
      <c r="AH31">
        <v>507.95768062595403</v>
      </c>
      <c r="AI31">
        <v>150.62100670996699</v>
      </c>
      <c r="AJ31">
        <v>284.44353129719798</v>
      </c>
      <c r="AK31">
        <v>176.25057803039101</v>
      </c>
      <c r="AL31">
        <v>366.73093966242999</v>
      </c>
      <c r="AM31">
        <v>166.29402029966101</v>
      </c>
      <c r="AN31">
        <v>309.11621767468699</v>
      </c>
      <c r="AO31">
        <v>287.05868686259799</v>
      </c>
      <c r="AP31">
        <v>201.31991600135399</v>
      </c>
      <c r="AQ31">
        <v>67.338131008819104</v>
      </c>
      <c r="AR31">
        <v>252.84738466079901</v>
      </c>
      <c r="AS31">
        <v>130.46352268142499</v>
      </c>
      <c r="AT31">
        <v>115.849499231132</v>
      </c>
      <c r="AU31">
        <v>128.84414045651701</v>
      </c>
    </row>
    <row r="32" spans="1:47" x14ac:dyDescent="0.25">
      <c r="A32" t="s">
        <v>201</v>
      </c>
      <c r="B32" t="s">
        <v>72</v>
      </c>
      <c r="C32" t="s">
        <v>202</v>
      </c>
      <c r="H32" s="1">
        <f t="shared" si="0"/>
        <v>0</v>
      </c>
      <c r="J32" t="s">
        <v>203</v>
      </c>
      <c r="K32">
        <v>4.976</v>
      </c>
      <c r="L32">
        <v>12.44</v>
      </c>
      <c r="M32" t="s">
        <v>74</v>
      </c>
      <c r="N32" t="s">
        <v>75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>
        <v>0.156214459780184</v>
      </c>
      <c r="W32">
        <v>0.13442528047566499</v>
      </c>
      <c r="X32">
        <v>0.200531540955595</v>
      </c>
      <c r="Y32">
        <v>0.152141455469538</v>
      </c>
      <c r="Z32" t="s">
        <v>76</v>
      </c>
      <c r="AA32">
        <v>0.17144757921251499</v>
      </c>
      <c r="AB32">
        <v>484.75321715787197</v>
      </c>
      <c r="AC32" t="s">
        <v>201</v>
      </c>
      <c r="AD32" t="s">
        <v>18</v>
      </c>
      <c r="AE32" t="s">
        <v>201</v>
      </c>
      <c r="AF32">
        <v>892.26230520670697</v>
      </c>
      <c r="AG32">
        <v>1103.57048462894</v>
      </c>
      <c r="AH32">
        <v>887.24159422192804</v>
      </c>
      <c r="AI32">
        <v>156.84742833867199</v>
      </c>
      <c r="AJ32">
        <v>619.25382940785005</v>
      </c>
      <c r="AK32">
        <v>686.56380924569999</v>
      </c>
      <c r="AL32">
        <v>571.286499870081</v>
      </c>
      <c r="AM32">
        <v>613.03282734557604</v>
      </c>
      <c r="AN32">
        <v>312.67753384607198</v>
      </c>
      <c r="AO32">
        <v>160.705075292647</v>
      </c>
      <c r="AP32">
        <v>126.406051626725</v>
      </c>
      <c r="AQ32">
        <v>116.776832951331</v>
      </c>
      <c r="AR32">
        <v>769.65233801865202</v>
      </c>
      <c r="AS32">
        <v>398.219934445663</v>
      </c>
      <c r="AT32">
        <v>345.21290564089003</v>
      </c>
      <c r="AU32">
        <v>331.80769083644799</v>
      </c>
    </row>
    <row r="33" spans="1:47" x14ac:dyDescent="0.25">
      <c r="A33" t="s">
        <v>208</v>
      </c>
      <c r="B33" t="s">
        <v>72</v>
      </c>
      <c r="C33" t="s">
        <v>209</v>
      </c>
      <c r="H33" s="1">
        <f t="shared" si="0"/>
        <v>0</v>
      </c>
      <c r="J33" t="s">
        <v>179</v>
      </c>
      <c r="K33">
        <v>5.5720000000000001</v>
      </c>
      <c r="L33">
        <v>13.93</v>
      </c>
      <c r="M33" t="s">
        <v>74</v>
      </c>
      <c r="N33" t="s">
        <v>75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>
        <v>0.15070967949389899</v>
      </c>
      <c r="W33">
        <v>0.19775618036828499</v>
      </c>
      <c r="X33">
        <v>0.17722431528421301</v>
      </c>
      <c r="Y33">
        <v>0.283540466087851</v>
      </c>
      <c r="Z33" t="s">
        <v>76</v>
      </c>
      <c r="AA33">
        <v>0.19580130498918799</v>
      </c>
      <c r="AB33">
        <v>526.45673909806703</v>
      </c>
      <c r="AC33" t="s">
        <v>208</v>
      </c>
      <c r="AD33" t="s">
        <v>18</v>
      </c>
      <c r="AE33" t="s">
        <v>208</v>
      </c>
      <c r="AF33">
        <v>1154.41041956905</v>
      </c>
      <c r="AG33">
        <v>1205.4939830032399</v>
      </c>
      <c r="AH33">
        <v>1107.56808794679</v>
      </c>
      <c r="AI33">
        <v>1168.4912623268899</v>
      </c>
      <c r="AJ33">
        <v>571.22168028819499</v>
      </c>
      <c r="AK33">
        <v>632.941444977782</v>
      </c>
      <c r="AL33">
        <v>606.74466059950305</v>
      </c>
      <c r="AM33">
        <v>568.41916107400596</v>
      </c>
      <c r="AN33">
        <v>215.93765553460801</v>
      </c>
      <c r="AO33">
        <v>221.62741679097201</v>
      </c>
      <c r="AP33">
        <v>213.10741679105701</v>
      </c>
      <c r="AQ33">
        <v>235.345058412448</v>
      </c>
      <c r="AR33">
        <v>408.58679229963701</v>
      </c>
      <c r="AS33">
        <v>484.49431712212697</v>
      </c>
      <c r="AT33">
        <v>467.63854662763998</v>
      </c>
      <c r="AU33">
        <v>425.01926822234799</v>
      </c>
    </row>
    <row r="34" spans="1:47" x14ac:dyDescent="0.25">
      <c r="A34" t="s">
        <v>210</v>
      </c>
      <c r="B34" t="s">
        <v>72</v>
      </c>
      <c r="C34" t="s">
        <v>211</v>
      </c>
      <c r="H34" s="1">
        <f t="shared" si="0"/>
        <v>0</v>
      </c>
      <c r="J34" t="s">
        <v>212</v>
      </c>
      <c r="K34">
        <v>5.8159999999999998</v>
      </c>
      <c r="L34">
        <v>14.54</v>
      </c>
      <c r="M34" t="s">
        <v>74</v>
      </c>
      <c r="N34" t="s">
        <v>75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>
        <v>4.3534601093327401E-2</v>
      </c>
      <c r="W34">
        <v>3.8599221356197401E-2</v>
      </c>
      <c r="X34">
        <v>3.7407865380360603E-2</v>
      </c>
      <c r="Y34">
        <v>6.62623899255987E-2</v>
      </c>
      <c r="Z34" t="s">
        <v>76</v>
      </c>
      <c r="AA34">
        <v>0.156767726757716</v>
      </c>
      <c r="AB34">
        <v>406.32725100483401</v>
      </c>
      <c r="AC34" t="s">
        <v>210</v>
      </c>
      <c r="AD34" t="s">
        <v>18</v>
      </c>
      <c r="AE34" t="s">
        <v>210</v>
      </c>
      <c r="AF34">
        <v>408.53465146961798</v>
      </c>
      <c r="AG34">
        <v>448.29973757034799</v>
      </c>
      <c r="AH34">
        <v>438.62584636037201</v>
      </c>
      <c r="AI34">
        <v>404.11985054004998</v>
      </c>
      <c r="AJ34">
        <v>1063.6896851280801</v>
      </c>
      <c r="AK34">
        <v>1414.98394994561</v>
      </c>
      <c r="AL34">
        <v>1216.8076649811401</v>
      </c>
      <c r="AM34">
        <v>1357.6340918529199</v>
      </c>
      <c r="AN34">
        <v>242.643514296973</v>
      </c>
      <c r="AO34">
        <v>254.52151168457399</v>
      </c>
      <c r="AP34">
        <v>254.78134526611501</v>
      </c>
      <c r="AQ34">
        <v>221.25835274807901</v>
      </c>
      <c r="AR34">
        <v>423.28262162684098</v>
      </c>
      <c r="AS34">
        <v>400.37121652334901</v>
      </c>
      <c r="AT34">
        <v>383.785110198415</v>
      </c>
      <c r="AU34">
        <v>349.10087132951497</v>
      </c>
    </row>
    <row r="35" spans="1:47" x14ac:dyDescent="0.25">
      <c r="A35" t="s">
        <v>213</v>
      </c>
      <c r="B35" t="s">
        <v>72</v>
      </c>
      <c r="C35" t="s">
        <v>214</v>
      </c>
      <c r="H35" s="1">
        <f t="shared" si="0"/>
        <v>0</v>
      </c>
      <c r="J35">
        <v>70.05</v>
      </c>
      <c r="K35">
        <v>5.9160000000000004</v>
      </c>
      <c r="L35">
        <v>14.79</v>
      </c>
      <c r="M35" t="s">
        <v>74</v>
      </c>
      <c r="N35" t="s">
        <v>75</v>
      </c>
      <c r="P35" t="s">
        <v>18</v>
      </c>
      <c r="Q35" t="s">
        <v>82</v>
      </c>
      <c r="R35" t="s">
        <v>82</v>
      </c>
      <c r="S35" t="s">
        <v>82</v>
      </c>
      <c r="T35" t="s">
        <v>82</v>
      </c>
      <c r="U35" t="s">
        <v>18</v>
      </c>
      <c r="V35">
        <v>0.35405841059203502</v>
      </c>
      <c r="W35">
        <v>7.1869466558597397E-2</v>
      </c>
      <c r="X35">
        <v>1.17786038466607</v>
      </c>
      <c r="Y35">
        <v>0.247687704637685</v>
      </c>
      <c r="Z35" t="s">
        <v>76</v>
      </c>
      <c r="AB35">
        <v>6741.5886447465</v>
      </c>
      <c r="AC35" t="s">
        <v>213</v>
      </c>
      <c r="AD35" t="s">
        <v>18</v>
      </c>
      <c r="AE35" t="s">
        <v>213</v>
      </c>
      <c r="AF35">
        <v>6933.9545737379003</v>
      </c>
      <c r="AG35">
        <v>7048.3087718035104</v>
      </c>
      <c r="AH35">
        <v>6549.2227157550997</v>
      </c>
      <c r="AI35">
        <v>6219.2015502220902</v>
      </c>
    </row>
    <row r="36" spans="1:47" x14ac:dyDescent="0.25">
      <c r="A36" t="s">
        <v>223</v>
      </c>
      <c r="B36" t="s">
        <v>72</v>
      </c>
      <c r="C36" t="s">
        <v>224</v>
      </c>
      <c r="H36" s="1">
        <f t="shared" si="0"/>
        <v>0</v>
      </c>
      <c r="J36" t="s">
        <v>225</v>
      </c>
      <c r="K36">
        <v>5.976</v>
      </c>
      <c r="L36">
        <v>14.94</v>
      </c>
      <c r="M36" t="s">
        <v>74</v>
      </c>
      <c r="N36" t="s">
        <v>75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>
        <v>0.21108715265277</v>
      </c>
      <c r="W36">
        <v>0.164444619128914</v>
      </c>
      <c r="X36">
        <v>0.243607534404192</v>
      </c>
      <c r="Y36">
        <v>0.31224040346010601</v>
      </c>
      <c r="Z36" t="s">
        <v>76</v>
      </c>
      <c r="AA36">
        <v>0.42855121724269801</v>
      </c>
      <c r="AB36">
        <v>123.904139667386</v>
      </c>
      <c r="AC36" t="s">
        <v>223</v>
      </c>
      <c r="AD36" t="s">
        <v>18</v>
      </c>
      <c r="AE36" t="s">
        <v>223</v>
      </c>
      <c r="AF36">
        <v>387.49494761268198</v>
      </c>
      <c r="AG36">
        <v>401.82782515825897</v>
      </c>
      <c r="AH36">
        <v>376.80384298699403</v>
      </c>
      <c r="AI36">
        <v>278.40286770235599</v>
      </c>
      <c r="AJ36">
        <v>95.713793293516105</v>
      </c>
      <c r="AK36">
        <v>123.47431511259499</v>
      </c>
      <c r="AL36">
        <v>113.920978719359</v>
      </c>
      <c r="AM36">
        <v>120.523241314025</v>
      </c>
      <c r="AN36">
        <v>69.438935014357796</v>
      </c>
      <c r="AO36">
        <v>73.392943399247699</v>
      </c>
      <c r="AP36">
        <v>102.203629849344</v>
      </c>
      <c r="AQ36">
        <v>62.6697514662335</v>
      </c>
      <c r="AR36">
        <v>124.333964222177</v>
      </c>
      <c r="AS36">
        <v>282.946428056321</v>
      </c>
      <c r="AT36">
        <v>135.90908809894199</v>
      </c>
      <c r="AU36">
        <v>130.31917311950099</v>
      </c>
    </row>
    <row r="37" spans="1:47" x14ac:dyDescent="0.25">
      <c r="A37" t="s">
        <v>226</v>
      </c>
      <c r="B37" t="s">
        <v>72</v>
      </c>
      <c r="C37" t="s">
        <v>227</v>
      </c>
      <c r="D37" s="1"/>
      <c r="E37" s="1"/>
      <c r="F37" s="1"/>
      <c r="G37" s="1"/>
      <c r="H37" s="1">
        <f t="shared" si="0"/>
        <v>0</v>
      </c>
      <c r="I37" s="1"/>
      <c r="J37">
        <v>109.05</v>
      </c>
      <c r="K37">
        <v>6.06</v>
      </c>
      <c r="L37">
        <v>15.15</v>
      </c>
      <c r="M37" t="s">
        <v>74</v>
      </c>
      <c r="N37" t="s">
        <v>75</v>
      </c>
      <c r="P37">
        <v>0.5</v>
      </c>
      <c r="Q37" t="s">
        <v>82</v>
      </c>
      <c r="R37" t="s">
        <v>82</v>
      </c>
      <c r="S37" t="s">
        <v>82</v>
      </c>
      <c r="T37" t="s">
        <v>18</v>
      </c>
      <c r="U37">
        <v>0.8</v>
      </c>
      <c r="V37">
        <v>0.16855869295613701</v>
      </c>
      <c r="W37">
        <v>0.13463260502820201</v>
      </c>
      <c r="X37">
        <v>0.154715210132712</v>
      </c>
      <c r="Y37">
        <v>0.13997981095742301</v>
      </c>
      <c r="Z37" t="s">
        <v>76</v>
      </c>
      <c r="AB37">
        <v>1201.7462295667301</v>
      </c>
      <c r="AC37" t="s">
        <v>228</v>
      </c>
      <c r="AD37" t="s">
        <v>19</v>
      </c>
      <c r="AE37" t="s">
        <v>229</v>
      </c>
      <c r="AG37">
        <v>361.20937095006701</v>
      </c>
      <c r="AI37">
        <v>364.41333207338698</v>
      </c>
      <c r="AR37">
        <v>1059.0372034310501</v>
      </c>
      <c r="AS37">
        <v>1344.4552557024199</v>
      </c>
      <c r="AT37">
        <v>1641.5925122102699</v>
      </c>
      <c r="AU37">
        <v>1449.01122135674</v>
      </c>
    </row>
    <row r="38" spans="1:47" x14ac:dyDescent="0.25">
      <c r="A38" t="s">
        <v>230</v>
      </c>
      <c r="B38" t="s">
        <v>72</v>
      </c>
      <c r="C38" t="s">
        <v>231</v>
      </c>
      <c r="H38" s="1">
        <f t="shared" si="0"/>
        <v>0</v>
      </c>
      <c r="J38" t="s">
        <v>232</v>
      </c>
      <c r="K38">
        <v>6.1159999999999997</v>
      </c>
      <c r="L38">
        <v>15.29</v>
      </c>
      <c r="M38" t="s">
        <v>74</v>
      </c>
      <c r="N38" t="s">
        <v>75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>
        <v>7.3515761777386002E-2</v>
      </c>
      <c r="W38">
        <v>9.1538194197096898E-2</v>
      </c>
      <c r="X38">
        <v>6.9085453727073698E-2</v>
      </c>
      <c r="Y38">
        <v>0.293918620859075</v>
      </c>
      <c r="Z38" t="s">
        <v>76</v>
      </c>
      <c r="AA38">
        <v>0.21275356617482299</v>
      </c>
      <c r="AB38">
        <v>303.590231576755</v>
      </c>
      <c r="AC38" t="s">
        <v>230</v>
      </c>
      <c r="AD38" t="s">
        <v>18</v>
      </c>
      <c r="AE38" t="s">
        <v>230</v>
      </c>
      <c r="AF38">
        <v>2148.8614315511199</v>
      </c>
      <c r="AG38">
        <v>451.84666499247601</v>
      </c>
      <c r="AH38">
        <v>1638.0583621188</v>
      </c>
      <c r="AI38">
        <v>1257.82061611572</v>
      </c>
      <c r="AJ38">
        <v>168.39420166155</v>
      </c>
      <c r="AK38">
        <v>167.78659532683599</v>
      </c>
      <c r="AL38">
        <v>190.626802691877</v>
      </c>
      <c r="AM38">
        <v>197.613278040381</v>
      </c>
      <c r="AN38">
        <v>110.42675849056</v>
      </c>
      <c r="AO38">
        <v>114.473901146564</v>
      </c>
      <c r="AP38">
        <v>109.627895743759</v>
      </c>
      <c r="AQ38">
        <v>98.414885046832694</v>
      </c>
      <c r="AR38">
        <v>928.18438497418504</v>
      </c>
      <c r="AS38">
        <v>409.56718511312999</v>
      </c>
      <c r="AT38">
        <v>452.20446948220899</v>
      </c>
      <c r="AU38">
        <v>459.73382732179198</v>
      </c>
    </row>
    <row r="39" spans="1:47" x14ac:dyDescent="0.25">
      <c r="A39" t="s">
        <v>237</v>
      </c>
      <c r="B39" t="s">
        <v>72</v>
      </c>
      <c r="C39" t="s">
        <v>238</v>
      </c>
      <c r="H39" s="1">
        <f t="shared" ref="H39:H70" si="1">ABS(F39-G39)</f>
        <v>0</v>
      </c>
      <c r="J39" t="s">
        <v>239</v>
      </c>
      <c r="K39">
        <v>6.1360000000000001</v>
      </c>
      <c r="L39">
        <v>15.34</v>
      </c>
      <c r="M39" t="s">
        <v>74</v>
      </c>
      <c r="N39" t="s">
        <v>75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>
        <v>0.18923198370208399</v>
      </c>
      <c r="W39">
        <v>0.15492112923710399</v>
      </c>
      <c r="X39">
        <v>0.20810897492154701</v>
      </c>
      <c r="Y39">
        <v>0.151029631232838</v>
      </c>
      <c r="Z39" t="s">
        <v>76</v>
      </c>
      <c r="AA39">
        <v>0.35385683039458199</v>
      </c>
      <c r="AB39">
        <v>263.48253987074099</v>
      </c>
      <c r="AC39" t="s">
        <v>237</v>
      </c>
      <c r="AD39" t="s">
        <v>18</v>
      </c>
      <c r="AE39" t="s">
        <v>237</v>
      </c>
      <c r="AF39">
        <v>422.412254860286</v>
      </c>
      <c r="AG39">
        <v>375.00244907198697</v>
      </c>
      <c r="AH39">
        <v>346.36927562496498</v>
      </c>
      <c r="AI39">
        <v>465.339963235026</v>
      </c>
      <c r="AJ39">
        <v>120.53066457393</v>
      </c>
      <c r="AK39">
        <v>115.552304718608</v>
      </c>
      <c r="AL39">
        <v>96.335627542569</v>
      </c>
      <c r="AM39">
        <v>100.562899887217</v>
      </c>
      <c r="AN39">
        <v>274.12811820759902</v>
      </c>
      <c r="AO39">
        <v>143.239667409954</v>
      </c>
      <c r="AP39">
        <v>231.790434566226</v>
      </c>
      <c r="AQ39">
        <v>702.53785659926302</v>
      </c>
      <c r="AR39">
        <v>247.25965396534801</v>
      </c>
      <c r="AS39">
        <v>290.9418964541</v>
      </c>
      <c r="AT39">
        <v>279.76206289347999</v>
      </c>
      <c r="AU39">
        <v>252.836961533883</v>
      </c>
    </row>
    <row r="40" spans="1:47" x14ac:dyDescent="0.25">
      <c r="A40" t="s">
        <v>240</v>
      </c>
      <c r="B40" t="s">
        <v>72</v>
      </c>
      <c r="C40" t="s">
        <v>241</v>
      </c>
      <c r="H40" s="1">
        <f t="shared" si="1"/>
        <v>0</v>
      </c>
      <c r="J40">
        <v>84.1</v>
      </c>
      <c r="K40">
        <v>6.1760000000000002</v>
      </c>
      <c r="L40">
        <v>15.44</v>
      </c>
      <c r="M40" t="s">
        <v>74</v>
      </c>
      <c r="N40" t="s">
        <v>75</v>
      </c>
      <c r="P40" t="s">
        <v>18</v>
      </c>
      <c r="Q40">
        <v>0.8</v>
      </c>
      <c r="R40" t="s">
        <v>18</v>
      </c>
      <c r="S40" t="s">
        <v>18</v>
      </c>
      <c r="T40" t="s">
        <v>18</v>
      </c>
      <c r="U40" t="s">
        <v>18</v>
      </c>
      <c r="V40">
        <v>9.8060092670928106E-2</v>
      </c>
      <c r="W40">
        <v>0.147904495021913</v>
      </c>
      <c r="X40">
        <v>0.20526232900598801</v>
      </c>
      <c r="Y40">
        <v>0.39998551370039198</v>
      </c>
      <c r="Z40" t="s">
        <v>76</v>
      </c>
      <c r="AA40">
        <v>0.31834309118542597</v>
      </c>
      <c r="AB40">
        <v>196.96682742493999</v>
      </c>
      <c r="AC40" t="s">
        <v>240</v>
      </c>
      <c r="AD40" t="s">
        <v>18</v>
      </c>
      <c r="AE40" t="s">
        <v>240</v>
      </c>
      <c r="AF40">
        <v>199.90261678233199</v>
      </c>
      <c r="AG40">
        <v>397.62765565645202</v>
      </c>
      <c r="AH40">
        <v>309.24039262898702</v>
      </c>
      <c r="AI40">
        <v>205.70358952081801</v>
      </c>
      <c r="AJ40">
        <v>154.82868761818099</v>
      </c>
      <c r="AK40">
        <v>197.13928217411799</v>
      </c>
      <c r="AL40">
        <v>151.04052571149199</v>
      </c>
      <c r="AM40">
        <v>193.22422582564599</v>
      </c>
      <c r="AN40">
        <v>89.716421615524297</v>
      </c>
      <c r="AO40">
        <v>145.59946580824101</v>
      </c>
      <c r="AP40">
        <v>196.794372675761</v>
      </c>
      <c r="AQ40">
        <v>149.435900869791</v>
      </c>
      <c r="AR40">
        <v>190.45422925291501</v>
      </c>
      <c r="AS40">
        <v>199.784979702952</v>
      </c>
      <c r="AT40">
        <v>262.06808546920399</v>
      </c>
      <c r="AU40">
        <v>246.03081871462501</v>
      </c>
    </row>
    <row r="41" spans="1:47" x14ac:dyDescent="0.25">
      <c r="A41" t="s">
        <v>247</v>
      </c>
      <c r="B41" t="s">
        <v>72</v>
      </c>
      <c r="C41" t="s">
        <v>248</v>
      </c>
      <c r="H41" s="1">
        <f t="shared" si="1"/>
        <v>0</v>
      </c>
      <c r="J41" t="s">
        <v>182</v>
      </c>
      <c r="K41">
        <v>6.3959999999999999</v>
      </c>
      <c r="L41">
        <v>15.99</v>
      </c>
      <c r="M41" t="s">
        <v>74</v>
      </c>
      <c r="N41" t="s">
        <v>75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>
        <v>0.12909410807448601</v>
      </c>
      <c r="W41">
        <v>0.16974102375192801</v>
      </c>
      <c r="X41">
        <v>0.32318966433379498</v>
      </c>
      <c r="Y41">
        <v>0.32068833389186302</v>
      </c>
      <c r="Z41" t="s">
        <v>76</v>
      </c>
      <c r="AA41">
        <v>0.35761217751258501</v>
      </c>
      <c r="AB41">
        <v>260.25524501415703</v>
      </c>
      <c r="AC41" t="s">
        <v>247</v>
      </c>
      <c r="AD41" t="s">
        <v>18</v>
      </c>
      <c r="AE41" t="s">
        <v>247</v>
      </c>
      <c r="AF41">
        <v>356.34476635593001</v>
      </c>
      <c r="AG41">
        <v>391.71428938837698</v>
      </c>
      <c r="AH41">
        <v>339.05101218954701</v>
      </c>
      <c r="AI41">
        <v>326.31444181914202</v>
      </c>
      <c r="AJ41">
        <v>186.99457150225001</v>
      </c>
      <c r="AK41">
        <v>243.01877717794801</v>
      </c>
      <c r="AL41">
        <v>239.348464795344</v>
      </c>
      <c r="AM41">
        <v>238.40652664901799</v>
      </c>
      <c r="AN41">
        <v>131.52977144361</v>
      </c>
      <c r="AO41">
        <v>128.64340406825099</v>
      </c>
      <c r="AP41">
        <v>202.18496932596199</v>
      </c>
      <c r="AQ41">
        <v>155.28808003138599</v>
      </c>
      <c r="AR41">
        <v>277.49171285036601</v>
      </c>
      <c r="AS41">
        <v>325.46897002411202</v>
      </c>
      <c r="AT41">
        <v>320.87339975267298</v>
      </c>
      <c r="AU41">
        <v>320.25111502971401</v>
      </c>
    </row>
    <row r="42" spans="1:47" x14ac:dyDescent="0.25">
      <c r="A42" t="s">
        <v>249</v>
      </c>
      <c r="B42" t="s">
        <v>72</v>
      </c>
      <c r="C42" t="s">
        <v>250</v>
      </c>
      <c r="H42" s="1">
        <f t="shared" si="1"/>
        <v>0</v>
      </c>
      <c r="J42" t="s">
        <v>203</v>
      </c>
      <c r="K42">
        <v>6.5519999999999996</v>
      </c>
      <c r="L42">
        <v>16.38</v>
      </c>
      <c r="M42" t="s">
        <v>74</v>
      </c>
      <c r="N42" t="s">
        <v>75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>
        <v>0.159962166850844</v>
      </c>
      <c r="W42">
        <v>0.17249750408232201</v>
      </c>
      <c r="X42">
        <v>0.10472244654662299</v>
      </c>
      <c r="Y42">
        <v>0.29070240074848402</v>
      </c>
      <c r="Z42" t="s">
        <v>76</v>
      </c>
      <c r="AA42">
        <v>0.30017755506457</v>
      </c>
      <c r="AB42">
        <v>154.84891613657101</v>
      </c>
      <c r="AC42" t="s">
        <v>249</v>
      </c>
      <c r="AD42" t="s">
        <v>18</v>
      </c>
      <c r="AE42" t="s">
        <v>249</v>
      </c>
      <c r="AF42">
        <v>150.561165334169</v>
      </c>
      <c r="AG42">
        <v>149.33107506510001</v>
      </c>
      <c r="AH42">
        <v>159.514177888728</v>
      </c>
      <c r="AI42">
        <v>159.13666693897201</v>
      </c>
      <c r="AJ42">
        <v>504.08625015854</v>
      </c>
      <c r="AK42">
        <v>726.58867392034904</v>
      </c>
      <c r="AL42">
        <v>735.45106821628599</v>
      </c>
      <c r="AM42">
        <v>694.82888155152796</v>
      </c>
      <c r="AN42">
        <v>61.571250320602502</v>
      </c>
      <c r="AO42">
        <v>82.579625922693097</v>
      </c>
      <c r="AP42">
        <v>87.312971730207906</v>
      </c>
      <c r="AQ42">
        <v>65.078160004159201</v>
      </c>
      <c r="AR42">
        <v>120.28116567831</v>
      </c>
      <c r="AS42">
        <v>181.99980851388599</v>
      </c>
      <c r="AT42">
        <v>142.98174860851799</v>
      </c>
      <c r="AU42">
        <v>175.26937477616801</v>
      </c>
    </row>
    <row r="43" spans="1:47" x14ac:dyDescent="0.25">
      <c r="A43" t="s">
        <v>254</v>
      </c>
      <c r="B43" t="s">
        <v>72</v>
      </c>
      <c r="C43" t="s">
        <v>255</v>
      </c>
      <c r="H43" s="1">
        <f t="shared" si="1"/>
        <v>0</v>
      </c>
      <c r="J43">
        <v>67.05</v>
      </c>
      <c r="K43">
        <v>7.0359999999999996</v>
      </c>
      <c r="L43">
        <v>17.59</v>
      </c>
      <c r="M43" t="s">
        <v>74</v>
      </c>
      <c r="N43" t="s">
        <v>75</v>
      </c>
      <c r="P43" t="s">
        <v>18</v>
      </c>
      <c r="Q43" t="s">
        <v>82</v>
      </c>
      <c r="R43">
        <v>0.5</v>
      </c>
      <c r="S43" t="s">
        <v>82</v>
      </c>
      <c r="T43" t="s">
        <v>82</v>
      </c>
      <c r="U43">
        <v>0.8</v>
      </c>
      <c r="V43">
        <v>0.133440218973609</v>
      </c>
      <c r="W43">
        <v>0.13754981872831001</v>
      </c>
      <c r="X43">
        <v>0.101637445119607</v>
      </c>
      <c r="Y43">
        <v>7.78462170312514E-2</v>
      </c>
      <c r="Z43" t="s">
        <v>76</v>
      </c>
      <c r="AB43">
        <v>1254.24602074418</v>
      </c>
      <c r="AC43" t="s">
        <v>254</v>
      </c>
      <c r="AD43" t="s">
        <v>18</v>
      </c>
      <c r="AE43" t="s">
        <v>254</v>
      </c>
      <c r="AF43">
        <v>1861.8169687225</v>
      </c>
      <c r="AG43">
        <v>1831.4739738196999</v>
      </c>
      <c r="AH43">
        <v>1707.2952991874899</v>
      </c>
      <c r="AI43">
        <v>703.28940793204299</v>
      </c>
      <c r="AL43">
        <v>801.196742300869</v>
      </c>
      <c r="AM43">
        <v>750.29625605276999</v>
      </c>
    </row>
    <row r="44" spans="1:47" x14ac:dyDescent="0.25">
      <c r="A44" t="s">
        <v>256</v>
      </c>
      <c r="B44" t="s">
        <v>72</v>
      </c>
      <c r="C44" t="s">
        <v>257</v>
      </c>
      <c r="H44" s="1">
        <f t="shared" si="1"/>
        <v>0</v>
      </c>
      <c r="J44">
        <v>83.05</v>
      </c>
      <c r="K44">
        <v>7.0880000000000001</v>
      </c>
      <c r="L44">
        <v>17.72</v>
      </c>
      <c r="M44" t="s">
        <v>74</v>
      </c>
      <c r="N44" t="s">
        <v>75</v>
      </c>
      <c r="P44" t="s">
        <v>18</v>
      </c>
      <c r="Q44" t="s">
        <v>82</v>
      </c>
      <c r="R44" t="s">
        <v>18</v>
      </c>
      <c r="S44" t="s">
        <v>82</v>
      </c>
      <c r="T44" t="s">
        <v>82</v>
      </c>
      <c r="U44">
        <v>0.8</v>
      </c>
      <c r="V44">
        <v>5.2972748088882499E-2</v>
      </c>
      <c r="W44">
        <v>6.14883087489458E-2</v>
      </c>
      <c r="X44">
        <v>5.6797039908139599E-2</v>
      </c>
      <c r="Y44">
        <v>0.130287713159908</v>
      </c>
      <c r="Z44" t="s">
        <v>76</v>
      </c>
      <c r="AB44">
        <v>939.90331883625197</v>
      </c>
      <c r="AC44" t="s">
        <v>256</v>
      </c>
      <c r="AD44" t="s">
        <v>18</v>
      </c>
      <c r="AE44" t="s">
        <v>256</v>
      </c>
      <c r="AF44">
        <v>1660.7878735151601</v>
      </c>
      <c r="AG44">
        <v>1824.3038883136601</v>
      </c>
      <c r="AH44">
        <v>1003.28724248334</v>
      </c>
      <c r="AI44">
        <v>974.99819722656503</v>
      </c>
      <c r="AJ44">
        <v>777.79934127470403</v>
      </c>
      <c r="AK44">
        <v>904.808440445938</v>
      </c>
      <c r="AL44">
        <v>820.29735136939701</v>
      </c>
      <c r="AM44">
        <v>776.78164007462601</v>
      </c>
    </row>
    <row r="45" spans="1:47" x14ac:dyDescent="0.25">
      <c r="A45" t="s">
        <v>258</v>
      </c>
      <c r="B45" t="s">
        <v>72</v>
      </c>
      <c r="C45" t="s">
        <v>259</v>
      </c>
      <c r="H45" s="1">
        <f t="shared" si="1"/>
        <v>0</v>
      </c>
      <c r="J45" t="s">
        <v>260</v>
      </c>
      <c r="K45">
        <v>7.0919999999999996</v>
      </c>
      <c r="L45">
        <v>17.73</v>
      </c>
      <c r="M45" t="s">
        <v>74</v>
      </c>
      <c r="N45" t="s">
        <v>75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>
        <v>0.15897256729502299</v>
      </c>
      <c r="W45">
        <v>0.117585553438669</v>
      </c>
      <c r="X45">
        <v>0.120545722512713</v>
      </c>
      <c r="Y45">
        <v>0.18374933567884399</v>
      </c>
      <c r="Z45" t="s">
        <v>76</v>
      </c>
      <c r="AA45">
        <v>0.40886161126172199</v>
      </c>
      <c r="AB45">
        <v>217.54692435976401</v>
      </c>
      <c r="AC45" t="s">
        <v>258</v>
      </c>
      <c r="AD45" t="s">
        <v>18</v>
      </c>
      <c r="AE45" t="s">
        <v>258</v>
      </c>
      <c r="AF45">
        <v>637.54092317403001</v>
      </c>
      <c r="AG45">
        <v>1157.3674563785501</v>
      </c>
      <c r="AH45">
        <v>588.39694315423503</v>
      </c>
      <c r="AI45">
        <v>576.36314091908002</v>
      </c>
      <c r="AJ45">
        <v>542.99814609913903</v>
      </c>
      <c r="AK45">
        <v>207.784002066292</v>
      </c>
      <c r="AL45">
        <v>221.09816118894301</v>
      </c>
      <c r="AM45">
        <v>218.20761665841999</v>
      </c>
      <c r="AN45">
        <v>106.79025109247701</v>
      </c>
      <c r="AO45">
        <v>109.845900773423</v>
      </c>
      <c r="AP45">
        <v>105.200164986687</v>
      </c>
      <c r="AQ45">
        <v>65.439830989611593</v>
      </c>
      <c r="AR45">
        <v>186.7801308633</v>
      </c>
      <c r="AS45">
        <v>227.019116227278</v>
      </c>
      <c r="AT45">
        <v>194.66913286907101</v>
      </c>
      <c r="AU45">
        <v>216.88623206110901</v>
      </c>
    </row>
    <row r="46" spans="1:47" x14ac:dyDescent="0.25">
      <c r="A46" t="s">
        <v>261</v>
      </c>
      <c r="B46" t="s">
        <v>72</v>
      </c>
      <c r="C46" t="s">
        <v>262</v>
      </c>
      <c r="H46" s="1">
        <f t="shared" si="1"/>
        <v>0</v>
      </c>
      <c r="J46" t="s">
        <v>90</v>
      </c>
      <c r="K46">
        <v>7.0919999999999996</v>
      </c>
      <c r="L46">
        <v>17.73</v>
      </c>
      <c r="M46" t="s">
        <v>74</v>
      </c>
      <c r="N46" t="s">
        <v>75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>
        <v>0.212215202220462</v>
      </c>
      <c r="W46">
        <v>4.8576156386284902E-2</v>
      </c>
      <c r="X46">
        <v>0.122270965608057</v>
      </c>
      <c r="Y46">
        <v>6.7846820663684304E-2</v>
      </c>
      <c r="Z46" t="s">
        <v>76</v>
      </c>
      <c r="AA46">
        <v>0.209484339019575</v>
      </c>
      <c r="AB46">
        <v>653.96228217490398</v>
      </c>
      <c r="AC46" t="s">
        <v>263</v>
      </c>
      <c r="AD46">
        <f>7.108*2.5</f>
        <v>17.77</v>
      </c>
      <c r="AE46" t="s">
        <v>264</v>
      </c>
      <c r="AF46">
        <v>4269.3161199979504</v>
      </c>
      <c r="AG46">
        <v>3094.5398609539998</v>
      </c>
      <c r="AH46">
        <v>4223.4035691687704</v>
      </c>
      <c r="AI46">
        <v>2826.8138917912602</v>
      </c>
      <c r="AJ46">
        <v>520.33949982161505</v>
      </c>
      <c r="AK46">
        <v>1282.2460805380599</v>
      </c>
      <c r="AL46">
        <v>1123.10675606113</v>
      </c>
      <c r="AM46">
        <v>1049.20753513822</v>
      </c>
      <c r="AN46">
        <v>197.24169086013799</v>
      </c>
      <c r="AO46">
        <v>182.10042716472401</v>
      </c>
      <c r="AP46">
        <v>160.324217911771</v>
      </c>
      <c r="AQ46">
        <v>162.23323966970401</v>
      </c>
      <c r="AR46">
        <v>520.23895310164698</v>
      </c>
      <c r="AS46">
        <v>610.26057210303395</v>
      </c>
      <c r="AT46">
        <v>689.91122828654795</v>
      </c>
      <c r="AU46">
        <v>618.01333606326102</v>
      </c>
    </row>
    <row r="47" spans="1:47" x14ac:dyDescent="0.25">
      <c r="A47" t="s">
        <v>265</v>
      </c>
      <c r="B47" t="s">
        <v>72</v>
      </c>
      <c r="C47" t="s">
        <v>266</v>
      </c>
      <c r="H47" s="1">
        <f t="shared" si="1"/>
        <v>0</v>
      </c>
      <c r="J47" t="s">
        <v>267</v>
      </c>
      <c r="K47">
        <v>7.2439999999999998</v>
      </c>
      <c r="L47">
        <v>18.11</v>
      </c>
      <c r="M47" t="s">
        <v>74</v>
      </c>
      <c r="N47" t="s">
        <v>75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>
        <v>6.30764454271594E-2</v>
      </c>
      <c r="W47">
        <v>3.8826311174559702E-2</v>
      </c>
      <c r="X47">
        <v>7.7599918270836996E-2</v>
      </c>
      <c r="Y47">
        <v>4.4056038113096198E-2</v>
      </c>
      <c r="Z47" t="s">
        <v>76</v>
      </c>
      <c r="AA47">
        <v>0.34534428691823899</v>
      </c>
      <c r="AB47">
        <v>251.156027357027</v>
      </c>
      <c r="AC47" t="s">
        <v>265</v>
      </c>
      <c r="AD47" t="s">
        <v>18</v>
      </c>
      <c r="AE47" t="s">
        <v>265</v>
      </c>
      <c r="AF47">
        <v>402.44303633211001</v>
      </c>
      <c r="AG47">
        <v>809.16596175184497</v>
      </c>
      <c r="AH47">
        <v>430.082571784278</v>
      </c>
      <c r="AI47">
        <v>423.932202611582</v>
      </c>
      <c r="AJ47">
        <v>238.66427840402201</v>
      </c>
      <c r="AK47">
        <v>273.29808105384501</v>
      </c>
      <c r="AL47">
        <v>222.51097103702301</v>
      </c>
      <c r="AM47">
        <v>200.62180465675999</v>
      </c>
      <c r="AN47">
        <v>109.07972535432501</v>
      </c>
      <c r="AO47">
        <v>102.41297473221999</v>
      </c>
      <c r="AP47">
        <v>96.746553510878201</v>
      </c>
      <c r="AQ47">
        <v>87.022730418045199</v>
      </c>
      <c r="AR47">
        <v>251.83811673938001</v>
      </c>
      <c r="AS47">
        <v>250.47393797467501</v>
      </c>
      <c r="AT47">
        <v>301.91671052567602</v>
      </c>
      <c r="AU47">
        <v>288.48395104595699</v>
      </c>
    </row>
    <row r="48" spans="1:47" x14ac:dyDescent="0.25">
      <c r="A48" t="s">
        <v>268</v>
      </c>
      <c r="B48" t="s">
        <v>72</v>
      </c>
      <c r="C48" t="s">
        <v>269</v>
      </c>
      <c r="H48" s="1">
        <f t="shared" si="1"/>
        <v>0</v>
      </c>
      <c r="J48">
        <v>82.1</v>
      </c>
      <c r="K48">
        <v>7.2919999999999998</v>
      </c>
      <c r="L48">
        <v>18.23</v>
      </c>
      <c r="M48" t="s">
        <v>74</v>
      </c>
      <c r="N48" t="s">
        <v>75</v>
      </c>
      <c r="P48" t="s">
        <v>18</v>
      </c>
      <c r="Q48" t="s">
        <v>82</v>
      </c>
      <c r="R48">
        <v>0.5</v>
      </c>
      <c r="S48" t="s">
        <v>82</v>
      </c>
      <c r="T48">
        <v>0.5</v>
      </c>
      <c r="U48">
        <v>0.8</v>
      </c>
      <c r="V48">
        <v>0.287516155701666</v>
      </c>
      <c r="W48">
        <v>0.14000390992436201</v>
      </c>
      <c r="X48">
        <v>0.17683186144406701</v>
      </c>
      <c r="Y48">
        <v>8.4505867560010106E-2</v>
      </c>
      <c r="Z48" t="s">
        <v>76</v>
      </c>
      <c r="AB48">
        <v>313.33967188726598</v>
      </c>
      <c r="AC48" t="s">
        <v>268</v>
      </c>
      <c r="AD48" t="s">
        <v>18</v>
      </c>
      <c r="AE48" t="s">
        <v>268</v>
      </c>
      <c r="AF48">
        <v>542.99007800372397</v>
      </c>
      <c r="AG48">
        <v>558.48990333002405</v>
      </c>
      <c r="AH48">
        <v>774.54998070996305</v>
      </c>
      <c r="AI48">
        <v>478.70632934156401</v>
      </c>
      <c r="AJ48">
        <v>147.973014432968</v>
      </c>
      <c r="AK48">
        <v>109.359877675859</v>
      </c>
      <c r="AS48">
        <v>129.68095012158099</v>
      </c>
      <c r="AT48">
        <v>127.777135218455</v>
      </c>
    </row>
    <row r="49" spans="1:47" x14ac:dyDescent="0.25">
      <c r="A49" t="s">
        <v>270</v>
      </c>
      <c r="B49" t="s">
        <v>72</v>
      </c>
      <c r="C49" t="s">
        <v>271</v>
      </c>
      <c r="H49" s="1">
        <f t="shared" si="1"/>
        <v>0</v>
      </c>
      <c r="J49" t="s">
        <v>272</v>
      </c>
      <c r="K49">
        <v>7.3440000000000003</v>
      </c>
      <c r="L49">
        <v>18.36</v>
      </c>
      <c r="M49" t="s">
        <v>74</v>
      </c>
      <c r="N49" t="s">
        <v>75</v>
      </c>
      <c r="P49">
        <v>0.75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>
        <v>0.145047908121748</v>
      </c>
      <c r="W49">
        <v>3.0543568959985199E-2</v>
      </c>
      <c r="X49">
        <v>0.14234148524687701</v>
      </c>
      <c r="Y49">
        <v>7.0098550954863795E-2</v>
      </c>
      <c r="Z49" t="s">
        <v>76</v>
      </c>
      <c r="AA49">
        <v>0.35556166950676099</v>
      </c>
      <c r="AB49">
        <v>262.36590491336898</v>
      </c>
      <c r="AC49" t="s">
        <v>270</v>
      </c>
      <c r="AD49" t="s">
        <v>18</v>
      </c>
      <c r="AE49" t="s">
        <v>270</v>
      </c>
      <c r="AF49">
        <v>1062.80657130897</v>
      </c>
      <c r="AH49">
        <v>1089.6496075141899</v>
      </c>
      <c r="AI49">
        <v>904.26482442391296</v>
      </c>
      <c r="AJ49">
        <v>224.49003800701499</v>
      </c>
      <c r="AK49">
        <v>612.34055847929903</v>
      </c>
      <c r="AL49">
        <v>204.87521559686101</v>
      </c>
      <c r="AM49">
        <v>186.57597644938599</v>
      </c>
      <c r="AN49">
        <v>123.793703153613</v>
      </c>
      <c r="AO49">
        <v>147.57816540802401</v>
      </c>
      <c r="AP49">
        <v>126.487507596599</v>
      </c>
      <c r="AQ49">
        <v>107.436336709925</v>
      </c>
      <c r="AR49">
        <v>262.36590491336898</v>
      </c>
      <c r="AS49">
        <v>304.57605731510699</v>
      </c>
      <c r="AT49">
        <v>290.38614778703698</v>
      </c>
      <c r="AU49">
        <v>291.02754919700402</v>
      </c>
    </row>
    <row r="50" spans="1:47" x14ac:dyDescent="0.25">
      <c r="A50" t="s">
        <v>278</v>
      </c>
      <c r="B50" t="s">
        <v>72</v>
      </c>
      <c r="C50" t="s">
        <v>279</v>
      </c>
      <c r="H50" s="1">
        <f t="shared" si="1"/>
        <v>0</v>
      </c>
      <c r="J50">
        <v>93.1</v>
      </c>
      <c r="K50">
        <v>7.5279999999999996</v>
      </c>
      <c r="L50">
        <v>18.82</v>
      </c>
      <c r="M50" t="s">
        <v>74</v>
      </c>
      <c r="N50" t="s">
        <v>75</v>
      </c>
      <c r="P50" t="s">
        <v>18</v>
      </c>
      <c r="Q50">
        <v>0.8</v>
      </c>
      <c r="R50">
        <v>0.25</v>
      </c>
      <c r="S50">
        <v>0.5</v>
      </c>
      <c r="T50" t="s">
        <v>18</v>
      </c>
      <c r="U50" t="s">
        <v>18</v>
      </c>
      <c r="V50">
        <v>0.169978809363377</v>
      </c>
      <c r="W50">
        <v>0.145397878630837</v>
      </c>
      <c r="X50">
        <v>0.11735833266797201</v>
      </c>
      <c r="Y50">
        <v>0.252234452492901</v>
      </c>
      <c r="Z50" t="s">
        <v>76</v>
      </c>
      <c r="AA50">
        <v>0.24626796715364599</v>
      </c>
      <c r="AB50">
        <v>208.26348276821901</v>
      </c>
      <c r="AC50" t="s">
        <v>278</v>
      </c>
      <c r="AD50" t="s">
        <v>18</v>
      </c>
      <c r="AE50" t="s">
        <v>278</v>
      </c>
      <c r="AF50">
        <v>758.798413425425</v>
      </c>
      <c r="AG50">
        <v>527.09858977528199</v>
      </c>
      <c r="AH50">
        <v>448.68937021571202</v>
      </c>
      <c r="AI50">
        <v>971.18227935947004</v>
      </c>
      <c r="AK50">
        <v>107.641321251126</v>
      </c>
      <c r="AN50">
        <v>92.923360634079401</v>
      </c>
      <c r="AO50">
        <v>122.179958100213</v>
      </c>
      <c r="AR50">
        <v>162.469631908086</v>
      </c>
      <c r="AS50">
        <v>211.440717471862</v>
      </c>
      <c r="AT50">
        <v>71.160054548405299</v>
      </c>
      <c r="AU50">
        <v>208.26348276821901</v>
      </c>
    </row>
    <row r="51" spans="1:47" x14ac:dyDescent="0.25">
      <c r="A51" t="s">
        <v>280</v>
      </c>
      <c r="B51" t="s">
        <v>72</v>
      </c>
      <c r="C51" t="s">
        <v>281</v>
      </c>
      <c r="H51" s="1">
        <f t="shared" si="1"/>
        <v>0</v>
      </c>
      <c r="J51">
        <v>69.05</v>
      </c>
      <c r="K51">
        <v>7.5759999999999996</v>
      </c>
      <c r="L51">
        <v>18.940000000000001</v>
      </c>
      <c r="M51" t="s">
        <v>74</v>
      </c>
      <c r="N51" t="s">
        <v>75</v>
      </c>
      <c r="P51" t="s">
        <v>18</v>
      </c>
      <c r="Q51" t="s">
        <v>82</v>
      </c>
      <c r="R51" t="s">
        <v>82</v>
      </c>
      <c r="S51" t="s">
        <v>82</v>
      </c>
      <c r="T51">
        <v>0.5</v>
      </c>
      <c r="U51">
        <v>0.8</v>
      </c>
      <c r="V51">
        <v>6.9065624085817498E-2</v>
      </c>
      <c r="W51">
        <v>3.7016979390593903E-2</v>
      </c>
      <c r="X51">
        <v>0.156943468556309</v>
      </c>
      <c r="Y51">
        <v>7.9845677423708197E-2</v>
      </c>
      <c r="Z51" t="s">
        <v>76</v>
      </c>
      <c r="AB51">
        <v>739.81912407233006</v>
      </c>
      <c r="AC51" t="s">
        <v>280</v>
      </c>
      <c r="AD51" t="s">
        <v>18</v>
      </c>
      <c r="AE51" t="s">
        <v>280</v>
      </c>
      <c r="AF51">
        <v>794.80798671125899</v>
      </c>
      <c r="AG51">
        <v>983.38177124086201</v>
      </c>
      <c r="AH51">
        <v>750.37689896178995</v>
      </c>
      <c r="AI51">
        <v>729.26134918286903</v>
      </c>
      <c r="AS51">
        <v>495.86449480092199</v>
      </c>
      <c r="AU51">
        <v>536.02877537138295</v>
      </c>
    </row>
    <row r="52" spans="1:47" x14ac:dyDescent="0.25">
      <c r="A52" t="s">
        <v>282</v>
      </c>
      <c r="B52" t="s">
        <v>72</v>
      </c>
      <c r="C52" t="s">
        <v>283</v>
      </c>
      <c r="H52" s="1">
        <f t="shared" si="1"/>
        <v>0</v>
      </c>
      <c r="J52">
        <v>81.05</v>
      </c>
      <c r="K52">
        <v>7.5880000000000001</v>
      </c>
      <c r="L52">
        <v>18.97</v>
      </c>
      <c r="M52" t="s">
        <v>74</v>
      </c>
      <c r="N52" t="s">
        <v>75</v>
      </c>
      <c r="P52" t="s">
        <v>18</v>
      </c>
      <c r="Q52" t="s">
        <v>82</v>
      </c>
      <c r="R52" t="s">
        <v>82</v>
      </c>
      <c r="S52" t="s">
        <v>82</v>
      </c>
      <c r="T52" t="s">
        <v>82</v>
      </c>
      <c r="U52">
        <v>0.8</v>
      </c>
      <c r="V52">
        <v>0.16402306562712199</v>
      </c>
      <c r="W52">
        <v>0.198835497395947</v>
      </c>
      <c r="X52">
        <v>9.3581531821997299E-2</v>
      </c>
      <c r="Y52">
        <v>0.12695377165487301</v>
      </c>
      <c r="Z52" t="s">
        <v>76</v>
      </c>
      <c r="AB52">
        <v>2950.6120909890401</v>
      </c>
      <c r="AC52" t="s">
        <v>282</v>
      </c>
      <c r="AD52" t="s">
        <v>18</v>
      </c>
      <c r="AE52" t="s">
        <v>282</v>
      </c>
      <c r="AF52">
        <v>4619.4757205191299</v>
      </c>
      <c r="AG52">
        <v>3027.5928489139801</v>
      </c>
      <c r="AH52">
        <v>2873.6313330641101</v>
      </c>
      <c r="AI52">
        <v>1463.8173645735901</v>
      </c>
    </row>
    <row r="53" spans="1:47" x14ac:dyDescent="0.25">
      <c r="A53" t="s">
        <v>284</v>
      </c>
      <c r="B53" t="s">
        <v>72</v>
      </c>
      <c r="C53" t="s">
        <v>285</v>
      </c>
      <c r="D53" s="1"/>
      <c r="E53" s="1"/>
      <c r="F53" s="1"/>
      <c r="G53" s="1"/>
      <c r="H53" s="1">
        <f t="shared" si="1"/>
        <v>0</v>
      </c>
      <c r="I53" s="1"/>
      <c r="J53">
        <v>79.05</v>
      </c>
      <c r="K53">
        <v>7.6120000000000001</v>
      </c>
      <c r="L53">
        <v>19.03</v>
      </c>
      <c r="M53" t="s">
        <v>74</v>
      </c>
      <c r="N53" t="s">
        <v>75</v>
      </c>
      <c r="P53" t="s">
        <v>18</v>
      </c>
      <c r="Q53" t="s">
        <v>82</v>
      </c>
      <c r="R53" t="s">
        <v>82</v>
      </c>
      <c r="S53" t="s">
        <v>82</v>
      </c>
      <c r="T53">
        <v>0.25</v>
      </c>
      <c r="U53" t="s">
        <v>18</v>
      </c>
      <c r="V53">
        <v>0.24634945663266</v>
      </c>
      <c r="W53">
        <v>0.19695335539144801</v>
      </c>
      <c r="X53">
        <v>0.10725240534898001</v>
      </c>
      <c r="Y53">
        <v>0.27800164841971903</v>
      </c>
      <c r="Z53" t="s">
        <v>76</v>
      </c>
      <c r="AB53">
        <v>5233.2232804082696</v>
      </c>
      <c r="AC53" t="s">
        <v>286</v>
      </c>
      <c r="AD53">
        <f>7.612*2.5</f>
        <v>19.03</v>
      </c>
      <c r="AE53" t="s">
        <v>287</v>
      </c>
      <c r="AF53">
        <v>5920.7634457448903</v>
      </c>
      <c r="AG53">
        <v>5725.42732907154</v>
      </c>
      <c r="AH53">
        <v>5233.2232804082696</v>
      </c>
      <c r="AI53">
        <v>5230.5972724106596</v>
      </c>
      <c r="AT53">
        <v>533.90717196604203</v>
      </c>
    </row>
    <row r="54" spans="1:47" x14ac:dyDescent="0.25">
      <c r="A54" t="s">
        <v>288</v>
      </c>
      <c r="B54" t="s">
        <v>72</v>
      </c>
      <c r="C54" t="s">
        <v>289</v>
      </c>
      <c r="H54" s="1">
        <f t="shared" si="1"/>
        <v>0</v>
      </c>
      <c r="J54">
        <v>67.05</v>
      </c>
      <c r="K54">
        <v>7.7759999999999998</v>
      </c>
      <c r="L54">
        <v>19.440000000000001</v>
      </c>
      <c r="M54" t="s">
        <v>74</v>
      </c>
      <c r="N54" t="s">
        <v>75</v>
      </c>
      <c r="P54" t="s">
        <v>18</v>
      </c>
      <c r="Q54" t="s">
        <v>82</v>
      </c>
      <c r="R54" t="s">
        <v>82</v>
      </c>
      <c r="S54" t="s">
        <v>82</v>
      </c>
      <c r="T54" t="s">
        <v>82</v>
      </c>
      <c r="U54" t="s">
        <v>18</v>
      </c>
      <c r="V54">
        <v>7.0107611707659806E-2</v>
      </c>
      <c r="W54">
        <v>3.8233724963798697E-2</v>
      </c>
      <c r="X54">
        <v>3.0935302364606499E-2</v>
      </c>
      <c r="Y54">
        <v>1.35777043298778E-2</v>
      </c>
      <c r="Z54" t="s">
        <v>76</v>
      </c>
      <c r="AB54">
        <v>1645.2345433263699</v>
      </c>
      <c r="AC54" t="s">
        <v>288</v>
      </c>
      <c r="AD54" t="s">
        <v>18</v>
      </c>
      <c r="AE54" t="s">
        <v>288</v>
      </c>
      <c r="AF54">
        <v>1142.4117838423599</v>
      </c>
      <c r="AG54">
        <v>2148.0573028103699</v>
      </c>
      <c r="AH54">
        <v>601.76189879268304</v>
      </c>
      <c r="AI54">
        <v>2726.4360221406</v>
      </c>
    </row>
    <row r="55" spans="1:47" x14ac:dyDescent="0.25">
      <c r="A55" t="s">
        <v>290</v>
      </c>
      <c r="B55" t="s">
        <v>72</v>
      </c>
      <c r="C55" t="s">
        <v>291</v>
      </c>
      <c r="H55" s="1">
        <f t="shared" si="1"/>
        <v>0</v>
      </c>
      <c r="J55">
        <v>83.1</v>
      </c>
      <c r="K55">
        <v>7.7919999999999998</v>
      </c>
      <c r="L55">
        <v>19.48</v>
      </c>
      <c r="M55" t="s">
        <v>74</v>
      </c>
      <c r="N55" t="s">
        <v>75</v>
      </c>
      <c r="P55" t="s">
        <v>18</v>
      </c>
      <c r="Q55">
        <v>0.6</v>
      </c>
      <c r="R55">
        <v>0.75</v>
      </c>
      <c r="S55">
        <v>0.25</v>
      </c>
      <c r="T55" t="s">
        <v>82</v>
      </c>
      <c r="U55">
        <v>0.8</v>
      </c>
      <c r="V55">
        <v>0.34314480585805901</v>
      </c>
      <c r="W55">
        <v>0.141230081435859</v>
      </c>
      <c r="X55">
        <v>0.64448682074891095</v>
      </c>
      <c r="Y55">
        <v>0.377441836845478</v>
      </c>
      <c r="Z55" t="s">
        <v>76</v>
      </c>
      <c r="AA55">
        <v>0.42791480944555199</v>
      </c>
      <c r="AB55">
        <v>182.49429382262301</v>
      </c>
      <c r="AC55" t="s">
        <v>290</v>
      </c>
      <c r="AD55" t="s">
        <v>18</v>
      </c>
      <c r="AE55" t="s">
        <v>290</v>
      </c>
      <c r="AF55">
        <v>285.14481866205699</v>
      </c>
      <c r="AG55">
        <v>240.396879563048</v>
      </c>
      <c r="AH55">
        <v>218.700006600699</v>
      </c>
      <c r="AI55">
        <v>312.737225013748</v>
      </c>
      <c r="AK55">
        <v>115.266575542433</v>
      </c>
      <c r="AL55">
        <v>99.345178472298201</v>
      </c>
      <c r="AM55">
        <v>90.586484636475305</v>
      </c>
      <c r="AO55">
        <v>146.28858104454599</v>
      </c>
    </row>
    <row r="56" spans="1:47" x14ac:dyDescent="0.25">
      <c r="A56" t="s">
        <v>296</v>
      </c>
      <c r="B56" t="s">
        <v>72</v>
      </c>
      <c r="C56" t="s">
        <v>297</v>
      </c>
      <c r="H56" s="1">
        <f t="shared" si="1"/>
        <v>0</v>
      </c>
      <c r="J56">
        <v>71.099999999999994</v>
      </c>
      <c r="K56">
        <v>7.8360000000000003</v>
      </c>
      <c r="L56">
        <v>19.59</v>
      </c>
      <c r="M56" t="s">
        <v>74</v>
      </c>
      <c r="N56" t="s">
        <v>75</v>
      </c>
      <c r="P56">
        <v>0.5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>
        <v>0.18673951195167901</v>
      </c>
      <c r="W56">
        <v>0.12653614330142501</v>
      </c>
      <c r="X56">
        <v>0.54439778699414798</v>
      </c>
      <c r="Y56">
        <v>0.37114839190506499</v>
      </c>
      <c r="Z56" t="s">
        <v>76</v>
      </c>
      <c r="AA56">
        <v>0.184001967244556</v>
      </c>
      <c r="AB56">
        <v>973.44952219032405</v>
      </c>
      <c r="AC56" t="s">
        <v>296</v>
      </c>
      <c r="AD56" t="s">
        <v>18</v>
      </c>
      <c r="AE56" t="s">
        <v>296</v>
      </c>
      <c r="AG56">
        <v>555.98462132672796</v>
      </c>
      <c r="AI56">
        <v>598.52557085312503</v>
      </c>
      <c r="AJ56">
        <v>940.20573378005997</v>
      </c>
      <c r="AK56">
        <v>1476.08270383595</v>
      </c>
      <c r="AL56">
        <v>944.98600502836302</v>
      </c>
      <c r="AM56">
        <v>1110.48784896601</v>
      </c>
      <c r="AN56">
        <v>861.46122518549498</v>
      </c>
      <c r="AO56">
        <v>832.79520003049902</v>
      </c>
      <c r="AP56">
        <v>1343.6655496809601</v>
      </c>
      <c r="AQ56">
        <v>914.27860734296996</v>
      </c>
      <c r="AR56">
        <v>1001.91303935228</v>
      </c>
      <c r="AS56">
        <v>1009.91315361621</v>
      </c>
      <c r="AT56">
        <v>1170.98983393145</v>
      </c>
      <c r="AU56">
        <v>1044.4647983983</v>
      </c>
    </row>
    <row r="57" spans="1:47" x14ac:dyDescent="0.25">
      <c r="A57" t="s">
        <v>298</v>
      </c>
      <c r="B57" t="s">
        <v>72</v>
      </c>
      <c r="C57" t="s">
        <v>299</v>
      </c>
      <c r="H57" s="1">
        <f t="shared" si="1"/>
        <v>0</v>
      </c>
      <c r="J57">
        <v>55.05</v>
      </c>
      <c r="K57">
        <v>7.9720000000000004</v>
      </c>
      <c r="L57">
        <v>19.93</v>
      </c>
      <c r="M57" t="s">
        <v>74</v>
      </c>
      <c r="N57" t="s">
        <v>75</v>
      </c>
      <c r="P57" t="s">
        <v>18</v>
      </c>
      <c r="Q57" t="s">
        <v>82</v>
      </c>
      <c r="R57">
        <v>0.5</v>
      </c>
      <c r="S57" t="s">
        <v>82</v>
      </c>
      <c r="T57" t="s">
        <v>18</v>
      </c>
      <c r="U57">
        <v>0.8</v>
      </c>
      <c r="V57">
        <v>5.53217707787916E-2</v>
      </c>
      <c r="W57">
        <v>3.6285618793524599E-2</v>
      </c>
      <c r="X57">
        <v>4.7525472841696698E-2</v>
      </c>
      <c r="Y57">
        <v>0.14023137462426799</v>
      </c>
      <c r="Z57" t="s">
        <v>76</v>
      </c>
      <c r="AB57">
        <v>435.11752876020699</v>
      </c>
      <c r="AC57" t="s">
        <v>298</v>
      </c>
      <c r="AD57" t="s">
        <v>18</v>
      </c>
      <c r="AE57" t="s">
        <v>298</v>
      </c>
      <c r="AF57">
        <v>875.45075517053704</v>
      </c>
      <c r="AG57">
        <v>1020.8813503812599</v>
      </c>
      <c r="AH57">
        <v>1628.77596380216</v>
      </c>
      <c r="AI57">
        <v>1342.2285726918799</v>
      </c>
      <c r="AJ57">
        <v>376.36306108200898</v>
      </c>
      <c r="AL57">
        <v>408.91618840517401</v>
      </c>
      <c r="AR57">
        <v>356.45313096080599</v>
      </c>
      <c r="AS57">
        <v>395.31583140512299</v>
      </c>
      <c r="AT57">
        <v>429.17979580024701</v>
      </c>
      <c r="AU57">
        <v>441.05526172016698</v>
      </c>
    </row>
    <row r="58" spans="1:47" x14ac:dyDescent="0.25">
      <c r="A58" t="s">
        <v>300</v>
      </c>
      <c r="B58" t="s">
        <v>72</v>
      </c>
      <c r="C58" t="s">
        <v>301</v>
      </c>
      <c r="H58" s="1">
        <f t="shared" si="1"/>
        <v>0</v>
      </c>
      <c r="J58">
        <v>91.05</v>
      </c>
      <c r="K58">
        <v>8.08</v>
      </c>
      <c r="L58">
        <v>20.2</v>
      </c>
      <c r="M58" t="s">
        <v>74</v>
      </c>
      <c r="N58" t="s">
        <v>75</v>
      </c>
      <c r="P58" t="s">
        <v>18</v>
      </c>
      <c r="Q58">
        <v>0.8</v>
      </c>
      <c r="R58" t="s">
        <v>18</v>
      </c>
      <c r="S58" t="s">
        <v>82</v>
      </c>
      <c r="T58" t="s">
        <v>82</v>
      </c>
      <c r="U58" t="s">
        <v>18</v>
      </c>
      <c r="V58">
        <v>0.172239194808189</v>
      </c>
      <c r="W58">
        <v>0.15063572499260999</v>
      </c>
      <c r="X58">
        <v>3.6564122325144902E-2</v>
      </c>
      <c r="Y58">
        <v>0.16800911836208701</v>
      </c>
      <c r="Z58" t="s">
        <v>76</v>
      </c>
      <c r="AA58">
        <v>0.254998586577592</v>
      </c>
      <c r="AB58">
        <v>3321.5464379760301</v>
      </c>
      <c r="AC58" t="s">
        <v>302</v>
      </c>
      <c r="AD58">
        <f>8.088*2.5</f>
        <v>20.22</v>
      </c>
      <c r="AE58" t="s">
        <v>303</v>
      </c>
      <c r="AF58">
        <v>6020.7465585444997</v>
      </c>
      <c r="AG58">
        <v>6309.0408283238003</v>
      </c>
      <c r="AH58">
        <v>5456.9824922851703</v>
      </c>
      <c r="AI58">
        <v>5922.5189043070704</v>
      </c>
      <c r="AJ58">
        <v>933.06002862623097</v>
      </c>
      <c r="AK58">
        <v>1132.0680803641201</v>
      </c>
      <c r="AL58">
        <v>1133.1420344302401</v>
      </c>
      <c r="AM58">
        <v>1186.1103836668899</v>
      </c>
    </row>
    <row r="59" spans="1:47" x14ac:dyDescent="0.25">
      <c r="A59" t="s">
        <v>304</v>
      </c>
      <c r="B59" t="s">
        <v>72</v>
      </c>
      <c r="C59" t="s">
        <v>305</v>
      </c>
      <c r="H59" s="1">
        <f t="shared" si="1"/>
        <v>0</v>
      </c>
      <c r="J59" t="s">
        <v>90</v>
      </c>
      <c r="K59">
        <v>8.1440000000000001</v>
      </c>
      <c r="L59">
        <v>20.36</v>
      </c>
      <c r="M59" t="s">
        <v>74</v>
      </c>
      <c r="N59" t="s">
        <v>75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>
        <v>0.21376578471751301</v>
      </c>
      <c r="W59">
        <v>0.12336025816488801</v>
      </c>
      <c r="X59">
        <v>0.32407838497599101</v>
      </c>
      <c r="Y59">
        <v>0.23110932700949699</v>
      </c>
      <c r="Z59" t="s">
        <v>76</v>
      </c>
      <c r="AA59">
        <v>0.41814174082188499</v>
      </c>
      <c r="AB59">
        <v>561.01920923474597</v>
      </c>
      <c r="AC59" t="s">
        <v>304</v>
      </c>
      <c r="AD59" t="s">
        <v>18</v>
      </c>
      <c r="AE59" t="s">
        <v>304</v>
      </c>
      <c r="AF59">
        <v>1001.59338752137</v>
      </c>
      <c r="AG59">
        <v>1260.6289564332101</v>
      </c>
      <c r="AH59">
        <v>1147.03843371676</v>
      </c>
      <c r="AI59">
        <v>1295.5526648564201</v>
      </c>
      <c r="AJ59">
        <v>619.11474125756297</v>
      </c>
      <c r="AK59">
        <v>770.39737064092196</v>
      </c>
      <c r="AL59">
        <v>722.73561261981502</v>
      </c>
      <c r="AM59">
        <v>706.29517196126096</v>
      </c>
      <c r="AN59">
        <v>280.83530862261</v>
      </c>
      <c r="AO59">
        <v>308.886684147273</v>
      </c>
      <c r="AP59">
        <v>333.14842774216402</v>
      </c>
      <c r="AQ59">
        <v>331.48190523495902</v>
      </c>
      <c r="AR59">
        <v>401.913792648948</v>
      </c>
      <c r="AS59">
        <v>502.92367721193</v>
      </c>
      <c r="AT59">
        <v>440.45780892769301</v>
      </c>
      <c r="AU59">
        <v>475.03803072451001</v>
      </c>
    </row>
    <row r="60" spans="1:47" x14ac:dyDescent="0.25">
      <c r="A60" t="s">
        <v>306</v>
      </c>
      <c r="B60" t="s">
        <v>72</v>
      </c>
      <c r="C60" t="s">
        <v>307</v>
      </c>
      <c r="H60" s="1">
        <f t="shared" si="1"/>
        <v>0</v>
      </c>
      <c r="J60">
        <v>55.05</v>
      </c>
      <c r="K60">
        <v>8.1639999999999997</v>
      </c>
      <c r="L60">
        <v>20.41</v>
      </c>
      <c r="M60" t="s">
        <v>74</v>
      </c>
      <c r="N60" t="s">
        <v>75</v>
      </c>
      <c r="P60" t="s">
        <v>18</v>
      </c>
      <c r="Q60" t="s">
        <v>82</v>
      </c>
      <c r="R60" t="s">
        <v>18</v>
      </c>
      <c r="S60" t="s">
        <v>82</v>
      </c>
      <c r="T60">
        <v>0.75</v>
      </c>
      <c r="U60">
        <v>0.8</v>
      </c>
      <c r="V60">
        <v>5.7419943467185999E-2</v>
      </c>
      <c r="W60">
        <v>4.1337524806179797E-2</v>
      </c>
      <c r="X60">
        <v>3.5953029050862298E-2</v>
      </c>
      <c r="Y60">
        <v>5.1747861282432202E-2</v>
      </c>
      <c r="Z60" t="s">
        <v>76</v>
      </c>
      <c r="AB60">
        <v>660.30575340862595</v>
      </c>
      <c r="AC60" t="s">
        <v>306</v>
      </c>
      <c r="AD60" t="s">
        <v>18</v>
      </c>
      <c r="AE60" t="s">
        <v>306</v>
      </c>
      <c r="AF60">
        <v>1315.27030937983</v>
      </c>
      <c r="AG60">
        <v>1124.82807809836</v>
      </c>
      <c r="AH60">
        <v>2671.99534484372</v>
      </c>
      <c r="AI60">
        <v>884.09838606923995</v>
      </c>
      <c r="AJ60">
        <v>660.30575340862595</v>
      </c>
      <c r="AK60">
        <v>521.91940296823998</v>
      </c>
      <c r="AL60">
        <v>729.81113756362504</v>
      </c>
      <c r="AM60">
        <v>513.44440242315295</v>
      </c>
      <c r="AR60">
        <v>451.34104427220399</v>
      </c>
      <c r="AS60">
        <v>410.04825363559303</v>
      </c>
      <c r="AT60">
        <v>329.89391274456</v>
      </c>
    </row>
    <row r="61" spans="1:47" x14ac:dyDescent="0.25">
      <c r="A61" t="s">
        <v>311</v>
      </c>
      <c r="B61" t="s">
        <v>72</v>
      </c>
      <c r="C61" t="s">
        <v>312</v>
      </c>
      <c r="H61" s="1">
        <f t="shared" si="1"/>
        <v>0</v>
      </c>
      <c r="J61">
        <v>124.1</v>
      </c>
      <c r="K61">
        <v>8.42</v>
      </c>
      <c r="L61">
        <v>21.05</v>
      </c>
      <c r="M61" t="s">
        <v>74</v>
      </c>
      <c r="N61" t="s">
        <v>75</v>
      </c>
      <c r="P61" t="s">
        <v>18</v>
      </c>
      <c r="Q61" t="s">
        <v>82</v>
      </c>
      <c r="R61">
        <v>0.5</v>
      </c>
      <c r="S61" t="s">
        <v>82</v>
      </c>
      <c r="T61" t="s">
        <v>82</v>
      </c>
      <c r="U61" t="s">
        <v>18</v>
      </c>
      <c r="V61">
        <v>0.10042439668692101</v>
      </c>
      <c r="W61">
        <v>8.2905834479039306E-2</v>
      </c>
      <c r="X61">
        <v>0.27618073373688801</v>
      </c>
      <c r="Y61">
        <v>0.232835594562149</v>
      </c>
      <c r="Z61" t="s">
        <v>76</v>
      </c>
      <c r="AB61">
        <v>266.83642700520801</v>
      </c>
      <c r="AC61" t="s">
        <v>311</v>
      </c>
      <c r="AD61" t="s">
        <v>18</v>
      </c>
      <c r="AE61" t="s">
        <v>311</v>
      </c>
      <c r="AF61">
        <v>329.35850031625898</v>
      </c>
      <c r="AG61">
        <v>75.466981617652806</v>
      </c>
      <c r="AH61">
        <v>170.46926369128499</v>
      </c>
      <c r="AI61">
        <v>287.36139683277401</v>
      </c>
      <c r="AK61">
        <v>246.31145717764201</v>
      </c>
      <c r="AL61">
        <v>398.528375871359</v>
      </c>
    </row>
    <row r="62" spans="1:47" x14ac:dyDescent="0.25">
      <c r="A62" t="s">
        <v>313</v>
      </c>
      <c r="B62" t="s">
        <v>72</v>
      </c>
      <c r="C62" t="s">
        <v>314</v>
      </c>
      <c r="H62" s="1">
        <f t="shared" si="1"/>
        <v>0</v>
      </c>
      <c r="J62">
        <v>124.05</v>
      </c>
      <c r="K62">
        <v>8.4239999999999995</v>
      </c>
      <c r="L62">
        <v>21.06</v>
      </c>
      <c r="M62" t="s">
        <v>74</v>
      </c>
      <c r="N62" t="s">
        <v>75</v>
      </c>
      <c r="P62" t="s">
        <v>18</v>
      </c>
      <c r="Q62" t="s">
        <v>82</v>
      </c>
      <c r="R62" t="s">
        <v>18</v>
      </c>
      <c r="S62" t="s">
        <v>82</v>
      </c>
      <c r="T62" t="s">
        <v>82</v>
      </c>
      <c r="U62">
        <v>0.8</v>
      </c>
      <c r="V62">
        <v>0.144903864784071</v>
      </c>
      <c r="W62">
        <v>0.17045596310747399</v>
      </c>
      <c r="X62">
        <v>0.17600998906718601</v>
      </c>
      <c r="Y62">
        <v>0.37717107533173</v>
      </c>
      <c r="Z62" t="s">
        <v>76</v>
      </c>
      <c r="AB62">
        <v>968.69896823331396</v>
      </c>
      <c r="AC62" t="s">
        <v>313</v>
      </c>
      <c r="AD62" t="s">
        <v>18</v>
      </c>
      <c r="AE62" t="s">
        <v>313</v>
      </c>
      <c r="AF62">
        <v>1700.1607731833501</v>
      </c>
      <c r="AG62">
        <v>1751.1763843941301</v>
      </c>
      <c r="AH62">
        <v>1478.29473593799</v>
      </c>
      <c r="AI62">
        <v>1032.8794441242201</v>
      </c>
      <c r="AJ62">
        <v>775.407699170755</v>
      </c>
      <c r="AK62">
        <v>904.51849234241195</v>
      </c>
      <c r="AL62">
        <v>866.08480761399596</v>
      </c>
      <c r="AM62">
        <v>873.68353606542701</v>
      </c>
    </row>
    <row r="63" spans="1:47" x14ac:dyDescent="0.25">
      <c r="A63" t="s">
        <v>315</v>
      </c>
      <c r="B63" t="s">
        <v>72</v>
      </c>
      <c r="C63" t="s">
        <v>316</v>
      </c>
      <c r="H63" s="1">
        <f t="shared" si="1"/>
        <v>0</v>
      </c>
      <c r="J63" t="s">
        <v>179</v>
      </c>
      <c r="K63">
        <v>8.4879999999999995</v>
      </c>
      <c r="L63">
        <v>21.22</v>
      </c>
      <c r="M63" t="s">
        <v>74</v>
      </c>
      <c r="N63" t="s">
        <v>75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>
        <v>0.18914455220531801</v>
      </c>
      <c r="W63">
        <v>0.154942672688102</v>
      </c>
      <c r="X63">
        <v>0.21411596539299901</v>
      </c>
      <c r="Y63">
        <v>0.38711994562322699</v>
      </c>
      <c r="Z63" t="s">
        <v>76</v>
      </c>
      <c r="AA63">
        <v>0.38448844433810397</v>
      </c>
      <c r="AB63">
        <v>302.16927460000301</v>
      </c>
      <c r="AC63" t="s">
        <v>315</v>
      </c>
      <c r="AD63" t="s">
        <v>18</v>
      </c>
      <c r="AE63" t="s">
        <v>315</v>
      </c>
      <c r="AF63">
        <v>768.16434717168102</v>
      </c>
      <c r="AG63">
        <v>406.51462937765803</v>
      </c>
      <c r="AH63">
        <v>344.68418612636299</v>
      </c>
      <c r="AI63">
        <v>369.47109406918901</v>
      </c>
      <c r="AJ63">
        <v>631.83096928101202</v>
      </c>
      <c r="AK63">
        <v>948.52131666913203</v>
      </c>
      <c r="AL63">
        <v>830.54731762307597</v>
      </c>
      <c r="AM63">
        <v>953.91595068651395</v>
      </c>
      <c r="AN63">
        <v>162.45606913243</v>
      </c>
      <c r="AO63">
        <v>152.33308785124501</v>
      </c>
      <c r="AP63">
        <v>146.161148089455</v>
      </c>
      <c r="AQ63">
        <v>125.50142607466699</v>
      </c>
      <c r="AR63">
        <v>259.65436307364399</v>
      </c>
      <c r="AS63">
        <v>218.83695332403099</v>
      </c>
      <c r="AT63">
        <v>209.557125616619</v>
      </c>
      <c r="AU63">
        <v>205.52878304233599</v>
      </c>
    </row>
    <row r="64" spans="1:47" x14ac:dyDescent="0.25">
      <c r="A64" t="s">
        <v>317</v>
      </c>
      <c r="B64" t="s">
        <v>72</v>
      </c>
      <c r="C64" t="s">
        <v>318</v>
      </c>
      <c r="H64" s="1">
        <f t="shared" si="1"/>
        <v>0</v>
      </c>
      <c r="J64" t="s">
        <v>319</v>
      </c>
      <c r="K64">
        <v>8.5079999999999991</v>
      </c>
      <c r="L64">
        <v>21.27</v>
      </c>
      <c r="M64" t="s">
        <v>74</v>
      </c>
      <c r="N64" t="s">
        <v>75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>
        <v>0.15121833761290601</v>
      </c>
      <c r="W64">
        <v>0.13253423470679099</v>
      </c>
      <c r="X64">
        <v>8.8170318958241206E-2</v>
      </c>
      <c r="Y64">
        <v>0.22451570011184999</v>
      </c>
      <c r="Z64" t="s">
        <v>76</v>
      </c>
      <c r="AA64">
        <v>0.29621970654366397</v>
      </c>
      <c r="AB64">
        <v>114.797679606622</v>
      </c>
      <c r="AC64" t="s">
        <v>317</v>
      </c>
      <c r="AD64" t="s">
        <v>18</v>
      </c>
      <c r="AE64" t="s">
        <v>317</v>
      </c>
      <c r="AF64">
        <v>199.94067494983099</v>
      </c>
      <c r="AG64">
        <v>190.93187971977</v>
      </c>
      <c r="AH64">
        <v>139.435582537101</v>
      </c>
      <c r="AI64">
        <v>287.37785178810702</v>
      </c>
      <c r="AJ64">
        <v>390.29946775437298</v>
      </c>
      <c r="AK64">
        <v>588.62668507785099</v>
      </c>
      <c r="AL64">
        <v>612.35912568328797</v>
      </c>
      <c r="AM64">
        <v>592.83400952397005</v>
      </c>
      <c r="AN64">
        <v>60.243137758645503</v>
      </c>
      <c r="AO64">
        <v>90.159776676143295</v>
      </c>
      <c r="AP64">
        <v>59.479672016840397</v>
      </c>
      <c r="AQ64">
        <v>59.497877363433801</v>
      </c>
      <c r="AR64">
        <v>79.445866892241398</v>
      </c>
      <c r="AS64">
        <v>86.998937565483303</v>
      </c>
      <c r="AT64">
        <v>81.455929616209502</v>
      </c>
      <c r="AU64">
        <v>78.463051616283906</v>
      </c>
    </row>
    <row r="65" spans="1:47" x14ac:dyDescent="0.25">
      <c r="A65" t="s">
        <v>320</v>
      </c>
      <c r="B65" t="s">
        <v>72</v>
      </c>
      <c r="C65" t="s">
        <v>321</v>
      </c>
      <c r="H65" s="1">
        <f t="shared" si="1"/>
        <v>0</v>
      </c>
      <c r="J65">
        <v>69.05</v>
      </c>
      <c r="K65">
        <v>8.5640000000000001</v>
      </c>
      <c r="L65">
        <v>21.41</v>
      </c>
      <c r="M65" t="s">
        <v>74</v>
      </c>
      <c r="N65" t="s">
        <v>75</v>
      </c>
      <c r="P65" t="s">
        <v>18</v>
      </c>
      <c r="Q65" t="s">
        <v>82</v>
      </c>
      <c r="R65" t="s">
        <v>82</v>
      </c>
      <c r="S65" t="s">
        <v>82</v>
      </c>
      <c r="T65" t="s">
        <v>82</v>
      </c>
      <c r="U65">
        <v>0.8</v>
      </c>
      <c r="V65">
        <v>0.180540269425852</v>
      </c>
      <c r="W65">
        <v>7.3807805224843703E-2</v>
      </c>
      <c r="X65">
        <v>0.13555236460139999</v>
      </c>
      <c r="Y65">
        <v>4.7797939530393102E-2</v>
      </c>
      <c r="Z65" t="s">
        <v>76</v>
      </c>
      <c r="AB65">
        <v>1345.31570367769</v>
      </c>
      <c r="AC65" t="s">
        <v>320</v>
      </c>
      <c r="AD65" t="s">
        <v>18</v>
      </c>
      <c r="AE65" t="s">
        <v>320</v>
      </c>
      <c r="AF65">
        <v>2309.68376615847</v>
      </c>
      <c r="AG65">
        <v>750.201677953787</v>
      </c>
      <c r="AH65">
        <v>1932.2914725020501</v>
      </c>
      <c r="AI65">
        <v>758.33993485331905</v>
      </c>
    </row>
    <row r="66" spans="1:47" x14ac:dyDescent="0.25">
      <c r="A66" t="s">
        <v>322</v>
      </c>
      <c r="B66" t="s">
        <v>72</v>
      </c>
      <c r="C66" t="s">
        <v>323</v>
      </c>
      <c r="D66" s="1"/>
      <c r="E66" s="1"/>
      <c r="F66" s="1"/>
      <c r="G66" s="1"/>
      <c r="H66" s="1">
        <f t="shared" si="1"/>
        <v>0</v>
      </c>
      <c r="I66" s="1"/>
      <c r="J66">
        <v>81.05</v>
      </c>
      <c r="K66">
        <v>8.6440000000000001</v>
      </c>
      <c r="L66">
        <v>21.61</v>
      </c>
      <c r="M66" t="s">
        <v>74</v>
      </c>
      <c r="N66" t="s">
        <v>75</v>
      </c>
      <c r="P66" t="s">
        <v>18</v>
      </c>
      <c r="Q66" t="s">
        <v>82</v>
      </c>
      <c r="R66">
        <v>0.25</v>
      </c>
      <c r="S66" t="s">
        <v>82</v>
      </c>
      <c r="T66">
        <v>0.25</v>
      </c>
      <c r="U66" t="s">
        <v>18</v>
      </c>
      <c r="V66">
        <v>0.23109532835337701</v>
      </c>
      <c r="W66">
        <v>0.13371596419028001</v>
      </c>
      <c r="X66">
        <v>9.5743860173902504E-2</v>
      </c>
      <c r="Y66">
        <v>0.22045389839777099</v>
      </c>
      <c r="Z66" t="s">
        <v>76</v>
      </c>
      <c r="AB66">
        <v>6947.3119068338901</v>
      </c>
      <c r="AC66" t="s">
        <v>324</v>
      </c>
      <c r="AD66" t="s">
        <v>21</v>
      </c>
      <c r="AE66" t="s">
        <v>325</v>
      </c>
      <c r="AF66">
        <v>7830.8324241003902</v>
      </c>
      <c r="AG66">
        <v>7256.9944185467402</v>
      </c>
      <c r="AH66">
        <v>6637.62939512105</v>
      </c>
      <c r="AI66">
        <v>7263.8074222763598</v>
      </c>
      <c r="AJ66">
        <v>366.53703156464002</v>
      </c>
      <c r="AR66">
        <v>461.707696908066</v>
      </c>
    </row>
    <row r="67" spans="1:47" x14ac:dyDescent="0.25">
      <c r="A67" t="s">
        <v>326</v>
      </c>
      <c r="B67" t="s">
        <v>72</v>
      </c>
      <c r="C67" t="s">
        <v>327</v>
      </c>
      <c r="H67" s="1">
        <f t="shared" si="1"/>
        <v>0</v>
      </c>
      <c r="J67" t="s">
        <v>164</v>
      </c>
      <c r="K67">
        <v>8.8040000000000003</v>
      </c>
      <c r="L67">
        <v>22.01</v>
      </c>
      <c r="M67" t="s">
        <v>74</v>
      </c>
      <c r="N67" t="s">
        <v>75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>
        <v>0.140367670115113</v>
      </c>
      <c r="W67">
        <v>0.140077753858281</v>
      </c>
      <c r="X67">
        <v>8.0902638444444994E-2</v>
      </c>
      <c r="Y67">
        <v>0.36615704753339701</v>
      </c>
      <c r="Z67" t="s">
        <v>76</v>
      </c>
      <c r="AA67">
        <v>0.40592371068174499</v>
      </c>
      <c r="AB67">
        <v>157.01265888070901</v>
      </c>
      <c r="AC67" t="s">
        <v>326</v>
      </c>
      <c r="AD67" t="s">
        <v>18</v>
      </c>
      <c r="AE67" t="s">
        <v>326</v>
      </c>
      <c r="AF67">
        <v>970.361546667011</v>
      </c>
      <c r="AG67">
        <v>728.53583604304595</v>
      </c>
      <c r="AH67">
        <v>778.761446915227</v>
      </c>
      <c r="AI67">
        <v>1321.06646936488</v>
      </c>
      <c r="AJ67">
        <v>105.200251994916</v>
      </c>
      <c r="AK67">
        <v>121.818012566695</v>
      </c>
      <c r="AL67">
        <v>92.032759053169102</v>
      </c>
      <c r="AM67">
        <v>115.63266211062999</v>
      </c>
      <c r="AN67">
        <v>92.225880862529493</v>
      </c>
      <c r="AO67">
        <v>102.191591970087</v>
      </c>
      <c r="AP67">
        <v>70.034464280816593</v>
      </c>
      <c r="AQ67">
        <v>79.905814199947997</v>
      </c>
      <c r="AR67">
        <v>192.20730519472301</v>
      </c>
      <c r="AS67">
        <v>199.125688568399</v>
      </c>
      <c r="AT67">
        <v>213.42209180982599</v>
      </c>
      <c r="AU67">
        <v>229.380240091345</v>
      </c>
    </row>
    <row r="68" spans="1:47" x14ac:dyDescent="0.25">
      <c r="A68" t="s">
        <v>328</v>
      </c>
      <c r="B68" t="s">
        <v>72</v>
      </c>
      <c r="C68" t="s">
        <v>329</v>
      </c>
      <c r="H68" s="1">
        <f t="shared" si="1"/>
        <v>0</v>
      </c>
      <c r="J68" t="s">
        <v>225</v>
      </c>
      <c r="K68">
        <v>8.8239999999999998</v>
      </c>
      <c r="L68">
        <v>22.06</v>
      </c>
      <c r="M68" t="s">
        <v>74</v>
      </c>
      <c r="N68" t="s">
        <v>75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>
        <v>0.14921708499719999</v>
      </c>
      <c r="W68">
        <v>7.3070790001773106E-2</v>
      </c>
      <c r="X68">
        <v>0.27480170045525898</v>
      </c>
      <c r="Y68">
        <v>0.117404922548129</v>
      </c>
      <c r="Z68" t="s">
        <v>76</v>
      </c>
      <c r="AA68">
        <v>0.129532061990183</v>
      </c>
      <c r="AB68">
        <v>372.73100272517098</v>
      </c>
      <c r="AC68" t="s">
        <v>328</v>
      </c>
      <c r="AD68" t="s">
        <v>18</v>
      </c>
      <c r="AE68" t="s">
        <v>328</v>
      </c>
      <c r="AF68">
        <v>713.95324488801396</v>
      </c>
      <c r="AG68">
        <v>434.25431824115702</v>
      </c>
      <c r="AH68">
        <v>725.39190131053101</v>
      </c>
      <c r="AI68">
        <v>363.06561819912997</v>
      </c>
      <c r="AJ68">
        <v>382.39638725121301</v>
      </c>
      <c r="AK68">
        <v>444.614983942305</v>
      </c>
      <c r="AL68">
        <v>359.627417083674</v>
      </c>
      <c r="AM68">
        <v>101.295345534294</v>
      </c>
      <c r="AN68">
        <v>211.163020230207</v>
      </c>
      <c r="AO68">
        <v>250.38320290889001</v>
      </c>
      <c r="AP68">
        <v>215.309834793638</v>
      </c>
      <c r="AQ68">
        <v>102.53968861901799</v>
      </c>
      <c r="AR68">
        <v>479.72320724303103</v>
      </c>
      <c r="AS68">
        <v>757.71534291644798</v>
      </c>
      <c r="AT68">
        <v>710.72204487471004</v>
      </c>
      <c r="AU68">
        <v>294.03265051009402</v>
      </c>
    </row>
    <row r="69" spans="1:47" x14ac:dyDescent="0.25">
      <c r="A69" t="s">
        <v>330</v>
      </c>
      <c r="B69" t="s">
        <v>72</v>
      </c>
      <c r="C69" t="s">
        <v>331</v>
      </c>
      <c r="H69" s="1">
        <f t="shared" si="1"/>
        <v>0</v>
      </c>
      <c r="J69" t="s">
        <v>332</v>
      </c>
      <c r="K69">
        <v>8.8239999999999998</v>
      </c>
      <c r="L69">
        <v>22.06</v>
      </c>
      <c r="M69" t="s">
        <v>74</v>
      </c>
      <c r="N69" t="s">
        <v>75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>
        <v>0.13737056616933899</v>
      </c>
      <c r="W69">
        <v>2.1465410316356799E-2</v>
      </c>
      <c r="X69">
        <v>0.23572272644272299</v>
      </c>
      <c r="Y69">
        <v>3.92065920258323E-2</v>
      </c>
      <c r="Z69" t="s">
        <v>76</v>
      </c>
      <c r="AA69">
        <v>0.185418012590776</v>
      </c>
      <c r="AB69">
        <v>288.47402276968398</v>
      </c>
      <c r="AC69" t="s">
        <v>330</v>
      </c>
      <c r="AD69" t="s">
        <v>18</v>
      </c>
      <c r="AE69" t="s">
        <v>330</v>
      </c>
      <c r="AF69">
        <v>532.20289392604298</v>
      </c>
      <c r="AG69">
        <v>562.34433042830995</v>
      </c>
      <c r="AH69">
        <v>614.44326145290302</v>
      </c>
      <c r="AI69">
        <v>363.22814442619301</v>
      </c>
      <c r="AJ69">
        <v>264.42588515217699</v>
      </c>
      <c r="AK69">
        <v>303.05082728509802</v>
      </c>
      <c r="AL69">
        <v>273.89721825427102</v>
      </c>
      <c r="AM69">
        <v>78.685593650009807</v>
      </c>
      <c r="AN69">
        <v>149.27986299380399</v>
      </c>
      <c r="AO69">
        <v>173.482867804677</v>
      </c>
      <c r="AP69">
        <v>128.76318240658799</v>
      </c>
      <c r="AQ69">
        <v>100.79789768209901</v>
      </c>
      <c r="AR69">
        <v>333.63643304455502</v>
      </c>
      <c r="AS69">
        <v>372.638222502198</v>
      </c>
      <c r="AT69">
        <v>404.54630273971702</v>
      </c>
      <c r="AU69">
        <v>189.33153347095501</v>
      </c>
    </row>
    <row r="70" spans="1:47" x14ac:dyDescent="0.25">
      <c r="A70" t="s">
        <v>338</v>
      </c>
      <c r="B70" t="s">
        <v>72</v>
      </c>
      <c r="C70" t="s">
        <v>339</v>
      </c>
      <c r="H70" s="1">
        <f t="shared" si="1"/>
        <v>0</v>
      </c>
      <c r="J70">
        <v>83.1</v>
      </c>
      <c r="K70">
        <v>8.8239999999999998</v>
      </c>
      <c r="L70">
        <v>22.06</v>
      </c>
      <c r="M70" t="s">
        <v>74</v>
      </c>
      <c r="N70" t="s">
        <v>75</v>
      </c>
      <c r="P70" t="s">
        <v>18</v>
      </c>
      <c r="Q70">
        <v>0.6</v>
      </c>
      <c r="R70" t="s">
        <v>18</v>
      </c>
      <c r="S70">
        <v>0.5</v>
      </c>
      <c r="T70" t="s">
        <v>18</v>
      </c>
      <c r="U70" t="s">
        <v>18</v>
      </c>
      <c r="V70">
        <v>0.21723776410689799</v>
      </c>
      <c r="W70">
        <v>3.8131055699466003E-2</v>
      </c>
      <c r="X70">
        <v>0.39797501328120999</v>
      </c>
      <c r="Y70">
        <v>5.3237595485771498E-2</v>
      </c>
      <c r="Z70" t="s">
        <v>76</v>
      </c>
      <c r="AA70">
        <v>0.29439103008178102</v>
      </c>
      <c r="AB70">
        <v>430.91421787508199</v>
      </c>
      <c r="AC70" t="s">
        <v>338</v>
      </c>
      <c r="AD70" t="s">
        <v>18</v>
      </c>
      <c r="AE70" t="s">
        <v>338</v>
      </c>
      <c r="AF70">
        <v>285.088185243108</v>
      </c>
      <c r="AG70">
        <v>908.973703588734</v>
      </c>
      <c r="AH70">
        <v>864.45402824148402</v>
      </c>
      <c r="AI70">
        <v>377.477504845694</v>
      </c>
      <c r="AJ70">
        <v>401.25989986212397</v>
      </c>
      <c r="AK70">
        <v>484.95665044470297</v>
      </c>
      <c r="AL70">
        <v>456.32134008473503</v>
      </c>
      <c r="AM70">
        <v>105.90447474958199</v>
      </c>
      <c r="AP70">
        <v>171.20415070005001</v>
      </c>
      <c r="AQ70">
        <v>137.512332243792</v>
      </c>
      <c r="AR70">
        <v>649.48657486678997</v>
      </c>
      <c r="AS70">
        <v>738.36914335474398</v>
      </c>
      <c r="AT70">
        <v>757.86988313116399</v>
      </c>
      <c r="AU70">
        <v>405.50709566542901</v>
      </c>
    </row>
    <row r="71" spans="1:47" x14ac:dyDescent="0.25">
      <c r="A71" t="s">
        <v>340</v>
      </c>
      <c r="B71" t="s">
        <v>72</v>
      </c>
      <c r="C71" t="s">
        <v>341</v>
      </c>
      <c r="H71" s="1">
        <f t="shared" ref="H71:H102" si="2">ABS(F71-G71)</f>
        <v>0</v>
      </c>
      <c r="J71" t="s">
        <v>342</v>
      </c>
      <c r="K71">
        <v>8.9079999999999995</v>
      </c>
      <c r="L71">
        <v>22.27</v>
      </c>
      <c r="M71" t="s">
        <v>74</v>
      </c>
      <c r="N71" t="s">
        <v>75</v>
      </c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>
        <v>0.17967619684417799</v>
      </c>
      <c r="W71">
        <v>6.1999836860020599E-2</v>
      </c>
      <c r="X71">
        <v>9.7219257866460407E-2</v>
      </c>
      <c r="Y71">
        <v>0.21247166674259799</v>
      </c>
      <c r="Z71" t="s">
        <v>76</v>
      </c>
      <c r="AA71">
        <v>0.440223685488634</v>
      </c>
      <c r="AB71">
        <v>90.084666905775805</v>
      </c>
      <c r="AC71" t="s">
        <v>340</v>
      </c>
      <c r="AD71" t="s">
        <v>18</v>
      </c>
      <c r="AE71" t="s">
        <v>340</v>
      </c>
      <c r="AF71">
        <v>1066.0494014856699</v>
      </c>
      <c r="AG71">
        <v>231.679614749579</v>
      </c>
      <c r="AH71">
        <v>311.53819037461801</v>
      </c>
      <c r="AI71">
        <v>1044.8829263589</v>
      </c>
      <c r="AJ71">
        <v>45.439769113352703</v>
      </c>
      <c r="AK71">
        <v>46.483077776101098</v>
      </c>
      <c r="AL71">
        <v>62.238113120621698</v>
      </c>
      <c r="AM71">
        <v>54.5359112945102</v>
      </c>
      <c r="AN71">
        <v>84.301136665846599</v>
      </c>
      <c r="AO71">
        <v>84.541461061271505</v>
      </c>
      <c r="AP71">
        <v>68.835439088348195</v>
      </c>
      <c r="AQ71">
        <v>76.592753744846505</v>
      </c>
      <c r="AR71">
        <v>95.627872750280105</v>
      </c>
      <c r="AS71">
        <v>104.45377425219399</v>
      </c>
      <c r="AT71">
        <v>112.194663422453</v>
      </c>
      <c r="AU71">
        <v>176.95331672640199</v>
      </c>
    </row>
    <row r="72" spans="1:47" x14ac:dyDescent="0.25">
      <c r="A72" t="s">
        <v>343</v>
      </c>
      <c r="B72" t="s">
        <v>72</v>
      </c>
      <c r="C72" t="s">
        <v>344</v>
      </c>
      <c r="H72" s="1">
        <f t="shared" si="2"/>
        <v>0</v>
      </c>
      <c r="J72">
        <v>79.05</v>
      </c>
      <c r="K72">
        <v>8.92</v>
      </c>
      <c r="L72">
        <v>22.3</v>
      </c>
      <c r="M72" t="s">
        <v>74</v>
      </c>
      <c r="N72" t="s">
        <v>75</v>
      </c>
      <c r="P72" t="s">
        <v>18</v>
      </c>
      <c r="Q72" t="s">
        <v>82</v>
      </c>
      <c r="R72">
        <v>0.75</v>
      </c>
      <c r="S72" t="s">
        <v>82</v>
      </c>
      <c r="T72" t="s">
        <v>82</v>
      </c>
      <c r="U72">
        <v>0.8</v>
      </c>
      <c r="V72">
        <v>0.161357153721012</v>
      </c>
      <c r="W72">
        <v>0.15355744639468999</v>
      </c>
      <c r="X72">
        <v>6.7512282394352696E-2</v>
      </c>
      <c r="Y72">
        <v>5.1631875923465E-2</v>
      </c>
      <c r="Z72" t="s">
        <v>76</v>
      </c>
      <c r="AB72">
        <v>5036.6070628656598</v>
      </c>
      <c r="AC72" t="s">
        <v>343</v>
      </c>
      <c r="AD72" t="s">
        <v>18</v>
      </c>
      <c r="AE72" t="s">
        <v>343</v>
      </c>
      <c r="AF72">
        <v>5145.6128962728699</v>
      </c>
      <c r="AG72">
        <v>5085.0944824619401</v>
      </c>
      <c r="AH72">
        <v>7376.6206572944702</v>
      </c>
      <c r="AI72">
        <v>5036.6070628656598</v>
      </c>
      <c r="AJ72">
        <v>445.04673153772598</v>
      </c>
      <c r="AK72">
        <v>545.78296140353496</v>
      </c>
      <c r="AM72">
        <v>551.59733933849998</v>
      </c>
    </row>
    <row r="73" spans="1:47" x14ac:dyDescent="0.25">
      <c r="A73" t="s">
        <v>345</v>
      </c>
      <c r="B73" t="s">
        <v>72</v>
      </c>
      <c r="C73" t="s">
        <v>346</v>
      </c>
      <c r="H73" s="1">
        <f t="shared" si="2"/>
        <v>0</v>
      </c>
      <c r="J73">
        <v>69.05</v>
      </c>
      <c r="K73">
        <v>8.9760000000000009</v>
      </c>
      <c r="L73">
        <v>22.44</v>
      </c>
      <c r="M73" t="s">
        <v>74</v>
      </c>
      <c r="N73" t="s">
        <v>75</v>
      </c>
      <c r="P73" t="s">
        <v>18</v>
      </c>
      <c r="Q73" t="s">
        <v>18</v>
      </c>
      <c r="R73" t="s">
        <v>82</v>
      </c>
      <c r="S73" t="s">
        <v>82</v>
      </c>
      <c r="T73" t="s">
        <v>82</v>
      </c>
      <c r="U73" t="s">
        <v>18</v>
      </c>
      <c r="V73">
        <v>0.17597330570926001</v>
      </c>
      <c r="W73">
        <v>9.0573992608410203E-2</v>
      </c>
      <c r="X73">
        <v>0.10400440996567099</v>
      </c>
      <c r="Y73">
        <v>7.8780370913548406E-2</v>
      </c>
      <c r="Z73" t="s">
        <v>76</v>
      </c>
      <c r="AA73">
        <v>0.20989730903977</v>
      </c>
      <c r="AB73">
        <v>2726.2863420182398</v>
      </c>
      <c r="AC73" t="s">
        <v>345</v>
      </c>
      <c r="AD73" t="s">
        <v>18</v>
      </c>
      <c r="AE73" t="s">
        <v>345</v>
      </c>
      <c r="AF73">
        <v>2857.9331861536102</v>
      </c>
      <c r="AG73">
        <v>2077.03471850203</v>
      </c>
      <c r="AH73">
        <v>2594.6394978828698</v>
      </c>
      <c r="AI73">
        <v>3205.7116034658902</v>
      </c>
    </row>
    <row r="74" spans="1:47" x14ac:dyDescent="0.25">
      <c r="A74" t="s">
        <v>347</v>
      </c>
      <c r="B74" t="s">
        <v>72</v>
      </c>
      <c r="C74" t="s">
        <v>348</v>
      </c>
      <c r="H74" s="1">
        <f t="shared" si="2"/>
        <v>0</v>
      </c>
      <c r="J74">
        <v>93.05</v>
      </c>
      <c r="K74">
        <v>8.9760000000000009</v>
      </c>
      <c r="L74">
        <v>22.44</v>
      </c>
      <c r="M74" t="s">
        <v>74</v>
      </c>
      <c r="N74" t="s">
        <v>75</v>
      </c>
      <c r="P74" t="s">
        <v>18</v>
      </c>
      <c r="Q74">
        <v>0.6</v>
      </c>
      <c r="R74" t="s">
        <v>82</v>
      </c>
      <c r="S74" t="s">
        <v>82</v>
      </c>
      <c r="T74" t="s">
        <v>82</v>
      </c>
      <c r="U74">
        <v>0.8</v>
      </c>
      <c r="V74">
        <v>0.12540145449595899</v>
      </c>
      <c r="W74">
        <v>4.0214747022097201E-2</v>
      </c>
      <c r="X74">
        <v>3.1188851024996501E-2</v>
      </c>
      <c r="Y74">
        <v>0.14230646129316199</v>
      </c>
      <c r="Z74" t="s">
        <v>76</v>
      </c>
      <c r="AA74">
        <v>4.4955450317071301E-2</v>
      </c>
      <c r="AB74">
        <v>8351.2759145974596</v>
      </c>
      <c r="AC74" t="s">
        <v>347</v>
      </c>
      <c r="AD74" t="s">
        <v>18</v>
      </c>
      <c r="AE74" t="s">
        <v>347</v>
      </c>
      <c r="AF74">
        <v>8494.5236284249604</v>
      </c>
      <c r="AG74">
        <v>8371.3611877364092</v>
      </c>
      <c r="AH74">
        <v>8283.5050368805496</v>
      </c>
      <c r="AI74">
        <v>8331.1906414585101</v>
      </c>
    </row>
    <row r="75" spans="1:47" x14ac:dyDescent="0.25">
      <c r="A75" t="s">
        <v>349</v>
      </c>
      <c r="B75" t="s">
        <v>72</v>
      </c>
      <c r="C75" t="s">
        <v>350</v>
      </c>
      <c r="H75" s="1">
        <f t="shared" si="2"/>
        <v>0</v>
      </c>
      <c r="J75">
        <v>109.05</v>
      </c>
      <c r="K75">
        <v>8.9879999999999995</v>
      </c>
      <c r="L75">
        <v>22.47</v>
      </c>
      <c r="M75" t="s">
        <v>74</v>
      </c>
      <c r="N75" t="s">
        <v>75</v>
      </c>
      <c r="P75" t="s">
        <v>18</v>
      </c>
      <c r="Q75" t="s">
        <v>82</v>
      </c>
      <c r="R75" t="s">
        <v>82</v>
      </c>
      <c r="S75" t="s">
        <v>82</v>
      </c>
      <c r="T75" t="s">
        <v>82</v>
      </c>
      <c r="U75">
        <v>0.8</v>
      </c>
      <c r="V75">
        <v>0.107467659369862</v>
      </c>
      <c r="W75">
        <v>3.0302449392528699E-2</v>
      </c>
      <c r="X75">
        <v>2.46612945435703E-2</v>
      </c>
      <c r="Y75">
        <v>0.101585947108722</v>
      </c>
      <c r="Z75" t="s">
        <v>76</v>
      </c>
      <c r="AB75">
        <v>11410.685566689701</v>
      </c>
      <c r="AC75" t="s">
        <v>349</v>
      </c>
      <c r="AD75" t="s">
        <v>18</v>
      </c>
      <c r="AE75" t="s">
        <v>349</v>
      </c>
      <c r="AF75">
        <v>11903.077514910899</v>
      </c>
      <c r="AG75">
        <v>11462.680952283299</v>
      </c>
      <c r="AH75">
        <v>282.757423956504</v>
      </c>
      <c r="AI75">
        <v>11358.690181096001</v>
      </c>
    </row>
    <row r="76" spans="1:47" x14ac:dyDescent="0.25">
      <c r="A76" t="s">
        <v>351</v>
      </c>
      <c r="B76" t="s">
        <v>72</v>
      </c>
      <c r="C76" t="s">
        <v>352</v>
      </c>
      <c r="H76" s="1">
        <f t="shared" si="2"/>
        <v>0</v>
      </c>
      <c r="J76" t="s">
        <v>182</v>
      </c>
      <c r="K76">
        <v>9.2279999999999998</v>
      </c>
      <c r="L76">
        <v>23.07</v>
      </c>
      <c r="M76" t="s">
        <v>74</v>
      </c>
      <c r="N76" t="s">
        <v>75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>
        <v>0.12868053405751201</v>
      </c>
      <c r="W76">
        <v>0.18112558905600201</v>
      </c>
      <c r="X76">
        <v>0.30282312214823598</v>
      </c>
      <c r="Y76">
        <v>0.32781802569700502</v>
      </c>
      <c r="Z76" t="s">
        <v>76</v>
      </c>
      <c r="AA76">
        <v>0.42279968046998501</v>
      </c>
      <c r="AB76">
        <v>228.79214495172201</v>
      </c>
      <c r="AC76" t="s">
        <v>351</v>
      </c>
      <c r="AD76" t="s">
        <v>18</v>
      </c>
      <c r="AE76" t="s">
        <v>351</v>
      </c>
      <c r="AF76">
        <v>313.63408435871497</v>
      </c>
      <c r="AG76">
        <v>383.33809668265599</v>
      </c>
      <c r="AH76">
        <v>325.89025202683598</v>
      </c>
      <c r="AI76">
        <v>332.91622028909399</v>
      </c>
      <c r="AJ76">
        <v>157.33625670838501</v>
      </c>
      <c r="AK76">
        <v>213.317472736702</v>
      </c>
      <c r="AL76">
        <v>177.03933718149901</v>
      </c>
      <c r="AM76">
        <v>194.55507639668701</v>
      </c>
      <c r="AN76">
        <v>133.53196802166701</v>
      </c>
      <c r="AO76">
        <v>123.854991893838</v>
      </c>
      <c r="AP76">
        <v>140.23949724873901</v>
      </c>
      <c r="AQ76">
        <v>124.032204362835</v>
      </c>
      <c r="AR76">
        <v>244.26681716674301</v>
      </c>
      <c r="AS76">
        <v>274.05702868219902</v>
      </c>
      <c r="AT76">
        <v>292.11830424273501</v>
      </c>
      <c r="AU76">
        <v>281.13335062759899</v>
      </c>
    </row>
    <row r="77" spans="1:47" x14ac:dyDescent="0.25">
      <c r="A77" t="s">
        <v>353</v>
      </c>
      <c r="B77" t="s">
        <v>72</v>
      </c>
      <c r="C77" t="s">
        <v>354</v>
      </c>
      <c r="H77" s="1">
        <f t="shared" si="2"/>
        <v>0</v>
      </c>
      <c r="J77">
        <v>85.1</v>
      </c>
      <c r="K77">
        <v>9.32</v>
      </c>
      <c r="L77">
        <v>23.3</v>
      </c>
      <c r="M77" t="s">
        <v>74</v>
      </c>
      <c r="N77" t="s">
        <v>75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>
        <v>0.24182075601120401</v>
      </c>
      <c r="W77">
        <v>0.16386532467898901</v>
      </c>
      <c r="X77">
        <v>0.54651939414258999</v>
      </c>
      <c r="Y77">
        <v>0.29658272189810903</v>
      </c>
      <c r="Z77" t="s">
        <v>76</v>
      </c>
      <c r="AA77">
        <v>0.212286312744255</v>
      </c>
      <c r="AB77">
        <v>862.32933266371901</v>
      </c>
      <c r="AC77" t="s">
        <v>353</v>
      </c>
      <c r="AD77" t="s">
        <v>18</v>
      </c>
      <c r="AE77" t="s">
        <v>353</v>
      </c>
      <c r="AF77">
        <v>1015.03905605698</v>
      </c>
      <c r="AG77">
        <v>1565.0559356372601</v>
      </c>
      <c r="AH77">
        <v>1337.7916192663199</v>
      </c>
      <c r="AI77">
        <v>1313.6118199438399</v>
      </c>
      <c r="AJ77">
        <v>660.50035644669299</v>
      </c>
      <c r="AK77">
        <v>968.61958301649304</v>
      </c>
      <c r="AL77">
        <v>628.82556199329201</v>
      </c>
      <c r="AM77">
        <v>687.63846365916595</v>
      </c>
      <c r="AN77">
        <v>725.09906174909702</v>
      </c>
      <c r="AO77">
        <v>620.73674195418198</v>
      </c>
      <c r="AP77">
        <v>711.89343838818195</v>
      </c>
      <c r="AQ77">
        <v>627.43333483763195</v>
      </c>
      <c r="AR77">
        <v>874.13520488721997</v>
      </c>
      <c r="AS77">
        <v>850.52346044021999</v>
      </c>
      <c r="AT77">
        <v>1014.75317374229</v>
      </c>
      <c r="AU77">
        <v>1068.64287861856</v>
      </c>
    </row>
    <row r="78" spans="1:47" x14ac:dyDescent="0.25">
      <c r="A78" t="s">
        <v>355</v>
      </c>
      <c r="B78" t="s">
        <v>72</v>
      </c>
      <c r="C78" t="s">
        <v>356</v>
      </c>
      <c r="H78" s="1">
        <f t="shared" si="2"/>
        <v>0</v>
      </c>
      <c r="J78">
        <v>55.05</v>
      </c>
      <c r="K78">
        <v>9.5239999999999991</v>
      </c>
      <c r="L78">
        <v>23.81</v>
      </c>
      <c r="M78" t="s">
        <v>74</v>
      </c>
      <c r="N78" t="s">
        <v>75</v>
      </c>
      <c r="P78" t="s">
        <v>18</v>
      </c>
      <c r="Q78" t="s">
        <v>82</v>
      </c>
      <c r="R78" t="s">
        <v>18</v>
      </c>
      <c r="S78">
        <v>0.5</v>
      </c>
      <c r="T78" t="s">
        <v>18</v>
      </c>
      <c r="U78">
        <v>0.8</v>
      </c>
      <c r="V78">
        <v>6.9786114509775496E-2</v>
      </c>
      <c r="W78">
        <v>4.53523404439602E-2</v>
      </c>
      <c r="X78">
        <v>6.2056585493747603E-2</v>
      </c>
      <c r="Y78">
        <v>5.5142020758144797E-2</v>
      </c>
      <c r="Z78" t="s">
        <v>76</v>
      </c>
      <c r="AB78">
        <v>710.746813158642</v>
      </c>
      <c r="AC78" t="s">
        <v>355</v>
      </c>
      <c r="AD78" t="s">
        <v>18</v>
      </c>
      <c r="AE78" t="s">
        <v>355</v>
      </c>
      <c r="AF78">
        <v>708.13584447047799</v>
      </c>
      <c r="AG78">
        <v>801.10435298427399</v>
      </c>
      <c r="AH78">
        <v>713.35778184680498</v>
      </c>
      <c r="AI78">
        <v>896.62943693366503</v>
      </c>
      <c r="AJ78">
        <v>2230.1072306353099</v>
      </c>
      <c r="AK78">
        <v>1529.20772467304</v>
      </c>
      <c r="AL78">
        <v>1370.37472155612</v>
      </c>
      <c r="AM78">
        <v>1143.8093058120801</v>
      </c>
      <c r="AN78">
        <v>646.04797032594695</v>
      </c>
      <c r="AO78">
        <v>424.827392352103</v>
      </c>
      <c r="AR78">
        <v>438.28409646075499</v>
      </c>
      <c r="AS78">
        <v>516.07504601573805</v>
      </c>
      <c r="AT78">
        <v>456.76990165437701</v>
      </c>
      <c r="AU78">
        <v>398.19845796246301</v>
      </c>
    </row>
    <row r="79" spans="1:47" x14ac:dyDescent="0.25">
      <c r="A79" t="s">
        <v>357</v>
      </c>
      <c r="B79" t="s">
        <v>72</v>
      </c>
      <c r="C79" t="s">
        <v>358</v>
      </c>
      <c r="D79" s="1"/>
      <c r="E79" s="1"/>
      <c r="F79" s="1"/>
      <c r="G79" s="1"/>
      <c r="H79" s="1">
        <f t="shared" si="2"/>
        <v>0</v>
      </c>
      <c r="I79" s="1"/>
      <c r="J79">
        <v>71.099999999999994</v>
      </c>
      <c r="K79">
        <v>9.5239999999999991</v>
      </c>
      <c r="L79">
        <v>23.81</v>
      </c>
      <c r="M79" t="s">
        <v>74</v>
      </c>
      <c r="N79" t="s">
        <v>75</v>
      </c>
      <c r="P79" t="s">
        <v>18</v>
      </c>
      <c r="Q79" t="s">
        <v>82</v>
      </c>
      <c r="R79" t="s">
        <v>18</v>
      </c>
      <c r="S79">
        <v>0.75</v>
      </c>
      <c r="T79">
        <v>0.25</v>
      </c>
      <c r="U79">
        <v>0.8</v>
      </c>
      <c r="V79">
        <v>0.16848131547626299</v>
      </c>
      <c r="W79">
        <v>0.110404198060734</v>
      </c>
      <c r="X79">
        <v>0.28800696515760699</v>
      </c>
      <c r="Y79">
        <v>0.208227325131462</v>
      </c>
      <c r="Z79" t="s">
        <v>76</v>
      </c>
      <c r="AB79">
        <v>422.72377384819902</v>
      </c>
      <c r="AC79" t="s">
        <v>357</v>
      </c>
      <c r="AD79" t="s">
        <v>18</v>
      </c>
      <c r="AE79" t="s">
        <v>357</v>
      </c>
      <c r="AF79">
        <v>419.13729846799902</v>
      </c>
      <c r="AG79">
        <v>505.66203798361101</v>
      </c>
      <c r="AH79">
        <v>422.41085749803699</v>
      </c>
      <c r="AI79">
        <v>423.03669019836201</v>
      </c>
      <c r="AJ79">
        <v>271.40316631191098</v>
      </c>
      <c r="AK79">
        <v>885.56273724676396</v>
      </c>
      <c r="AL79">
        <v>717.46030800480503</v>
      </c>
      <c r="AM79">
        <v>655.92478559414599</v>
      </c>
      <c r="AN79">
        <v>374.35640778706198</v>
      </c>
      <c r="AO79">
        <v>243.09175595471299</v>
      </c>
      <c r="AQ79">
        <v>313.95027015539898</v>
      </c>
      <c r="AT79">
        <v>536.59650145043099</v>
      </c>
    </row>
    <row r="80" spans="1:47" x14ac:dyDescent="0.25">
      <c r="A80" t="s">
        <v>359</v>
      </c>
      <c r="B80" t="s">
        <v>72</v>
      </c>
      <c r="C80" t="s">
        <v>360</v>
      </c>
      <c r="H80" s="1">
        <f t="shared" si="2"/>
        <v>0</v>
      </c>
      <c r="J80">
        <v>70.099999999999994</v>
      </c>
      <c r="K80">
        <v>9.5920000000000005</v>
      </c>
      <c r="L80">
        <v>23.98</v>
      </c>
      <c r="M80" t="s">
        <v>74</v>
      </c>
      <c r="N80" t="s">
        <v>75</v>
      </c>
      <c r="P80" t="s">
        <v>18</v>
      </c>
      <c r="Q80">
        <v>0.2</v>
      </c>
      <c r="R80" t="s">
        <v>18</v>
      </c>
      <c r="S80" t="s">
        <v>18</v>
      </c>
      <c r="T80">
        <v>0.5</v>
      </c>
      <c r="U80" t="s">
        <v>18</v>
      </c>
      <c r="V80">
        <v>0.10620355717422</v>
      </c>
      <c r="W80">
        <v>0.129878839011697</v>
      </c>
      <c r="X80">
        <v>0.32437391071432897</v>
      </c>
      <c r="Y80">
        <v>0.36673675068299799</v>
      </c>
      <c r="Z80" t="s">
        <v>76</v>
      </c>
      <c r="AA80">
        <v>0.40890097034827499</v>
      </c>
      <c r="AB80">
        <v>215.01086612723</v>
      </c>
      <c r="AC80" t="s">
        <v>359</v>
      </c>
      <c r="AD80" t="s">
        <v>18</v>
      </c>
      <c r="AE80" t="s">
        <v>359</v>
      </c>
      <c r="AF80">
        <v>252.671480004198</v>
      </c>
      <c r="AG80">
        <v>343.82825502878597</v>
      </c>
      <c r="AH80">
        <v>295.697519161363</v>
      </c>
      <c r="AI80">
        <v>302.13700602222298</v>
      </c>
      <c r="AJ80">
        <v>141.11928828740301</v>
      </c>
      <c r="AK80">
        <v>241.01196998433201</v>
      </c>
      <c r="AL80">
        <v>255.40780729974099</v>
      </c>
      <c r="AM80">
        <v>235.57580993363101</v>
      </c>
      <c r="AN80">
        <v>194.445922320829</v>
      </c>
      <c r="AO80">
        <v>144.12477487685501</v>
      </c>
      <c r="AP80">
        <v>164.75373056804199</v>
      </c>
      <c r="AQ80">
        <v>160.14920134688401</v>
      </c>
      <c r="AT80">
        <v>185.705620293256</v>
      </c>
      <c r="AU80">
        <v>167.833937542569</v>
      </c>
    </row>
    <row r="81" spans="1:47" x14ac:dyDescent="0.25">
      <c r="A81" t="s">
        <v>361</v>
      </c>
      <c r="B81" t="s">
        <v>72</v>
      </c>
      <c r="C81" t="s">
        <v>362</v>
      </c>
      <c r="H81" s="1">
        <f t="shared" si="2"/>
        <v>0</v>
      </c>
      <c r="J81">
        <v>71.05</v>
      </c>
      <c r="K81">
        <v>9.5960000000000001</v>
      </c>
      <c r="L81">
        <v>23.99</v>
      </c>
      <c r="M81" t="s">
        <v>74</v>
      </c>
      <c r="N81" t="s">
        <v>75</v>
      </c>
      <c r="P81" t="s">
        <v>18</v>
      </c>
      <c r="Q81" t="s">
        <v>82</v>
      </c>
      <c r="R81" t="s">
        <v>18</v>
      </c>
      <c r="S81">
        <v>0.75</v>
      </c>
      <c r="T81" t="s">
        <v>18</v>
      </c>
      <c r="U81" t="s">
        <v>18</v>
      </c>
      <c r="V81">
        <v>0.13582362259835501</v>
      </c>
      <c r="W81">
        <v>4.6432872272828503E-2</v>
      </c>
      <c r="X81">
        <v>0.26077409780652699</v>
      </c>
      <c r="Y81">
        <v>7.7330438233890006E-2</v>
      </c>
      <c r="Z81" t="s">
        <v>76</v>
      </c>
      <c r="AB81">
        <v>848.26536727188704</v>
      </c>
      <c r="AC81" t="s">
        <v>361</v>
      </c>
      <c r="AD81" t="s">
        <v>18</v>
      </c>
      <c r="AE81" t="s">
        <v>361</v>
      </c>
      <c r="AF81">
        <v>685.04627420950101</v>
      </c>
      <c r="AG81">
        <v>877.31658157817901</v>
      </c>
      <c r="AH81">
        <v>891.74982357159899</v>
      </c>
      <c r="AI81">
        <v>927.84521450470299</v>
      </c>
      <c r="AJ81">
        <v>540.00538957610001</v>
      </c>
      <c r="AK81">
        <v>848.26536727188704</v>
      </c>
      <c r="AL81">
        <v>545.13223713773004</v>
      </c>
      <c r="AM81">
        <v>547.29493557151295</v>
      </c>
      <c r="AN81">
        <v>673.68789329726599</v>
      </c>
      <c r="AP81">
        <v>824.58810222889599</v>
      </c>
      <c r="AQ81">
        <v>587.47467189804104</v>
      </c>
      <c r="AR81">
        <v>1281.5155468064099</v>
      </c>
      <c r="AS81">
        <v>1426.7161931539399</v>
      </c>
      <c r="AT81">
        <v>1370.1740627900101</v>
      </c>
      <c r="AU81">
        <v>1573.1607680289101</v>
      </c>
    </row>
    <row r="82" spans="1:47" x14ac:dyDescent="0.25">
      <c r="A82" t="s">
        <v>363</v>
      </c>
      <c r="B82" t="s">
        <v>72</v>
      </c>
      <c r="C82" t="s">
        <v>364</v>
      </c>
      <c r="H82" s="1">
        <f t="shared" si="2"/>
        <v>0</v>
      </c>
      <c r="J82">
        <v>85.1</v>
      </c>
      <c r="K82">
        <v>9.5960000000000001</v>
      </c>
      <c r="L82">
        <v>23.99</v>
      </c>
      <c r="M82" t="s">
        <v>74</v>
      </c>
      <c r="N82" t="s">
        <v>75</v>
      </c>
      <c r="P82" t="s">
        <v>18</v>
      </c>
      <c r="Q82">
        <v>0.2</v>
      </c>
      <c r="R82" t="s">
        <v>18</v>
      </c>
      <c r="S82" t="s">
        <v>18</v>
      </c>
      <c r="T82" t="s">
        <v>18</v>
      </c>
      <c r="U82" t="s">
        <v>18</v>
      </c>
      <c r="V82">
        <v>0.145444396407032</v>
      </c>
      <c r="W82">
        <v>6.4897040077690094E-2</v>
      </c>
      <c r="X82">
        <v>0.48012674651591802</v>
      </c>
      <c r="Y82">
        <v>0.23464258413623501</v>
      </c>
      <c r="Z82" t="s">
        <v>76</v>
      </c>
      <c r="AA82">
        <v>0.26791957123718801</v>
      </c>
      <c r="AB82">
        <v>576.31587388851199</v>
      </c>
      <c r="AC82" t="s">
        <v>363</v>
      </c>
      <c r="AD82" t="s">
        <v>18</v>
      </c>
      <c r="AE82" t="s">
        <v>363</v>
      </c>
      <c r="AF82">
        <v>592.82649088849996</v>
      </c>
      <c r="AG82">
        <v>892.537779444987</v>
      </c>
      <c r="AH82">
        <v>818.27174624636496</v>
      </c>
      <c r="AI82">
        <v>830.03321846918504</v>
      </c>
      <c r="AJ82">
        <v>487.93735839284301</v>
      </c>
      <c r="AK82">
        <v>579.81927123524201</v>
      </c>
      <c r="AL82">
        <v>430.51015923683502</v>
      </c>
      <c r="AM82">
        <v>487.47550216333599</v>
      </c>
      <c r="AN82">
        <v>472.95492901161498</v>
      </c>
      <c r="AO82">
        <v>385.83095463789402</v>
      </c>
      <c r="AP82">
        <v>465.670443032447</v>
      </c>
      <c r="AQ82">
        <v>468.74965996045597</v>
      </c>
      <c r="AR82">
        <v>572.81247654178196</v>
      </c>
      <c r="AS82">
        <v>583.54487168904996</v>
      </c>
      <c r="AT82">
        <v>647.27662789526005</v>
      </c>
      <c r="AU82">
        <v>603.31440121064202</v>
      </c>
    </row>
    <row r="83" spans="1:47" x14ac:dyDescent="0.25">
      <c r="A83" t="s">
        <v>365</v>
      </c>
      <c r="B83" t="s">
        <v>72</v>
      </c>
      <c r="C83" t="s">
        <v>366</v>
      </c>
      <c r="H83" s="1">
        <f t="shared" si="2"/>
        <v>0</v>
      </c>
      <c r="J83">
        <v>84.1</v>
      </c>
      <c r="K83">
        <v>9.5960000000000001</v>
      </c>
      <c r="L83">
        <v>23.99</v>
      </c>
      <c r="M83" t="s">
        <v>74</v>
      </c>
      <c r="N83" t="s">
        <v>75</v>
      </c>
      <c r="P83" t="s">
        <v>18</v>
      </c>
      <c r="Q83">
        <v>0.2</v>
      </c>
      <c r="R83" t="s">
        <v>18</v>
      </c>
      <c r="S83" t="s">
        <v>18</v>
      </c>
      <c r="T83" t="s">
        <v>18</v>
      </c>
      <c r="U83" t="s">
        <v>18</v>
      </c>
      <c r="V83">
        <v>0.121791222247916</v>
      </c>
      <c r="W83">
        <v>9.4796664266565495E-2</v>
      </c>
      <c r="X83">
        <v>0.248063718842087</v>
      </c>
      <c r="Y83">
        <v>0.19326206281696801</v>
      </c>
      <c r="Z83" t="s">
        <v>76</v>
      </c>
      <c r="AA83">
        <v>0.377772611904654</v>
      </c>
      <c r="AB83">
        <v>175.36939263034699</v>
      </c>
      <c r="AC83" t="s">
        <v>365</v>
      </c>
      <c r="AD83" t="s">
        <v>18</v>
      </c>
      <c r="AE83" t="s">
        <v>365</v>
      </c>
      <c r="AF83">
        <v>250.43011030263401</v>
      </c>
      <c r="AG83">
        <v>294.85693552653601</v>
      </c>
      <c r="AH83">
        <v>228.20278080359</v>
      </c>
      <c r="AI83">
        <v>264.24631902579398</v>
      </c>
      <c r="AJ83">
        <v>379.76257529624201</v>
      </c>
      <c r="AK83">
        <v>279.13652980798298</v>
      </c>
      <c r="AL83">
        <v>148.764927893774</v>
      </c>
      <c r="AM83">
        <v>202.16659511012901</v>
      </c>
      <c r="AN83">
        <v>113.39450364014</v>
      </c>
      <c r="AO83">
        <v>112.393023549894</v>
      </c>
      <c r="AP83">
        <v>127.503791141714</v>
      </c>
      <c r="AQ83">
        <v>119.17498448542599</v>
      </c>
      <c r="AR83">
        <v>120.275148290814</v>
      </c>
      <c r="AS83">
        <v>164.84488122041</v>
      </c>
      <c r="AT83">
        <v>180.27270551102799</v>
      </c>
      <c r="AU83">
        <v>170.46607974966599</v>
      </c>
    </row>
    <row r="84" spans="1:47" x14ac:dyDescent="0.25">
      <c r="A84" t="s">
        <v>367</v>
      </c>
      <c r="B84" t="s">
        <v>72</v>
      </c>
      <c r="C84" t="s">
        <v>368</v>
      </c>
      <c r="H84" s="1">
        <f t="shared" si="2"/>
        <v>0</v>
      </c>
      <c r="J84">
        <v>59.05</v>
      </c>
      <c r="K84">
        <v>9.6720000000000006</v>
      </c>
      <c r="L84">
        <v>24.18</v>
      </c>
      <c r="M84" t="s">
        <v>74</v>
      </c>
      <c r="N84" t="s">
        <v>75</v>
      </c>
      <c r="P84" t="s">
        <v>18</v>
      </c>
      <c r="Q84" t="s">
        <v>82</v>
      </c>
      <c r="R84" t="s">
        <v>82</v>
      </c>
      <c r="S84" t="s">
        <v>82</v>
      </c>
      <c r="T84">
        <v>0.25</v>
      </c>
      <c r="U84">
        <v>0.8</v>
      </c>
      <c r="V84">
        <v>0.14436579874072999</v>
      </c>
      <c r="W84">
        <v>0.134122358566658</v>
      </c>
      <c r="X84">
        <v>9.6562595739929105E-2</v>
      </c>
      <c r="Y84">
        <v>0.16719795480771299</v>
      </c>
      <c r="Z84" t="s">
        <v>76</v>
      </c>
      <c r="AB84">
        <v>1849.87810704202</v>
      </c>
      <c r="AC84" t="s">
        <v>367</v>
      </c>
      <c r="AD84" t="s">
        <v>18</v>
      </c>
      <c r="AE84" t="s">
        <v>367</v>
      </c>
      <c r="AF84">
        <v>2143.9421395865702</v>
      </c>
      <c r="AG84">
        <v>1586.9762476992901</v>
      </c>
      <c r="AH84">
        <v>1849.87810704202</v>
      </c>
      <c r="AI84">
        <v>1976.0763419469499</v>
      </c>
      <c r="AT84">
        <v>371.80429940591102</v>
      </c>
    </row>
    <row r="85" spans="1:47" x14ac:dyDescent="0.25">
      <c r="A85" t="s">
        <v>373</v>
      </c>
      <c r="B85" t="s">
        <v>72</v>
      </c>
      <c r="C85" t="s">
        <v>374</v>
      </c>
      <c r="H85" s="1">
        <f t="shared" si="2"/>
        <v>0</v>
      </c>
      <c r="J85" t="s">
        <v>119</v>
      </c>
      <c r="K85">
        <v>9.7880000000000003</v>
      </c>
      <c r="L85">
        <v>24.47</v>
      </c>
      <c r="M85" t="s">
        <v>74</v>
      </c>
      <c r="N85" t="s">
        <v>75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>
        <v>0.259268233893652</v>
      </c>
      <c r="W85">
        <v>6.1586891248153898E-2</v>
      </c>
      <c r="X85">
        <v>0.57041379777590495</v>
      </c>
      <c r="Y85">
        <v>0.18883472542324201</v>
      </c>
      <c r="Z85" t="s">
        <v>76</v>
      </c>
      <c r="AA85">
        <v>0.34253505882924101</v>
      </c>
      <c r="AB85">
        <v>352.31560150301601</v>
      </c>
      <c r="AC85" t="s">
        <v>373</v>
      </c>
      <c r="AD85" t="s">
        <v>18</v>
      </c>
      <c r="AE85" t="s">
        <v>373</v>
      </c>
      <c r="AF85">
        <v>674.48804102499503</v>
      </c>
      <c r="AG85">
        <v>593.85257233893196</v>
      </c>
      <c r="AH85">
        <v>582.15999791260504</v>
      </c>
      <c r="AI85">
        <v>591.441221413873</v>
      </c>
      <c r="AJ85">
        <v>300.49188323922999</v>
      </c>
      <c r="AK85">
        <v>341.01632807519701</v>
      </c>
      <c r="AL85">
        <v>263.78167685318499</v>
      </c>
      <c r="AM85">
        <v>269.88974231230202</v>
      </c>
      <c r="AN85">
        <v>336.06694867159501</v>
      </c>
      <c r="AO85">
        <v>387.07222708503201</v>
      </c>
      <c r="AP85">
        <v>390.81197999907198</v>
      </c>
      <c r="AQ85">
        <v>348.69614504786699</v>
      </c>
      <c r="AR85">
        <v>355.93505795816498</v>
      </c>
      <c r="AS85">
        <v>285.588759759178</v>
      </c>
      <c r="AT85">
        <v>310.92876256707098</v>
      </c>
      <c r="AU85">
        <v>405.88748006499497</v>
      </c>
    </row>
    <row r="86" spans="1:47" x14ac:dyDescent="0.25">
      <c r="A86" t="s">
        <v>375</v>
      </c>
      <c r="B86" t="s">
        <v>72</v>
      </c>
      <c r="C86" t="s">
        <v>376</v>
      </c>
      <c r="H86" s="1">
        <f t="shared" si="2"/>
        <v>0</v>
      </c>
      <c r="J86">
        <v>57.05</v>
      </c>
      <c r="K86">
        <v>9.7959999999999994</v>
      </c>
      <c r="L86">
        <v>24.49</v>
      </c>
      <c r="M86" t="s">
        <v>74</v>
      </c>
      <c r="N86" t="s">
        <v>75</v>
      </c>
      <c r="P86" t="s">
        <v>18</v>
      </c>
      <c r="Q86" t="s">
        <v>82</v>
      </c>
      <c r="R86">
        <v>0.25</v>
      </c>
      <c r="S86" t="s">
        <v>18</v>
      </c>
      <c r="T86" t="s">
        <v>18</v>
      </c>
      <c r="U86" t="s">
        <v>18</v>
      </c>
      <c r="V86">
        <v>0.18812654016128699</v>
      </c>
      <c r="W86">
        <v>0.16135782497100501</v>
      </c>
      <c r="X86">
        <v>0.34506571615029002</v>
      </c>
      <c r="Y86">
        <v>0.23025552152465401</v>
      </c>
      <c r="Z86" t="s">
        <v>76</v>
      </c>
      <c r="AB86">
        <v>684.93631130997005</v>
      </c>
      <c r="AC86" t="s">
        <v>377</v>
      </c>
      <c r="AD86" t="s">
        <v>20</v>
      </c>
      <c r="AE86" t="s">
        <v>378</v>
      </c>
      <c r="AF86">
        <v>638.33774200817095</v>
      </c>
      <c r="AG86">
        <v>734.13372376765403</v>
      </c>
      <c r="AH86">
        <v>684.93631130997005</v>
      </c>
      <c r="AI86">
        <v>720.83671093374596</v>
      </c>
      <c r="AJ86">
        <v>345.92897779978398</v>
      </c>
      <c r="AN86">
        <v>516.90120376893003</v>
      </c>
      <c r="AO86">
        <v>442.26889062332998</v>
      </c>
      <c r="AP86">
        <v>362.02441734288402</v>
      </c>
      <c r="AQ86">
        <v>371.90957940234699</v>
      </c>
      <c r="AR86">
        <v>924.969744899332</v>
      </c>
      <c r="AS86">
        <v>1187.14264794529</v>
      </c>
      <c r="AT86">
        <v>1145.84084387083</v>
      </c>
      <c r="AU86">
        <v>1124.0339729769901</v>
      </c>
    </row>
    <row r="87" spans="1:47" x14ac:dyDescent="0.25">
      <c r="A87" t="s">
        <v>379</v>
      </c>
      <c r="B87" t="s">
        <v>72</v>
      </c>
      <c r="C87" t="s">
        <v>380</v>
      </c>
      <c r="H87" s="1">
        <f t="shared" si="2"/>
        <v>0</v>
      </c>
      <c r="J87" t="s">
        <v>119</v>
      </c>
      <c r="K87">
        <v>9.92</v>
      </c>
      <c r="L87">
        <v>24.8</v>
      </c>
      <c r="M87" t="s">
        <v>74</v>
      </c>
      <c r="N87" t="s">
        <v>75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>
        <v>9.3270228957580303E-2</v>
      </c>
      <c r="W87">
        <v>3.6158615274063499E-2</v>
      </c>
      <c r="X87">
        <v>0.16265522404527499</v>
      </c>
      <c r="Y87">
        <v>7.7292723258574503E-2</v>
      </c>
      <c r="Z87" t="s">
        <v>76</v>
      </c>
      <c r="AA87">
        <v>0.33231818440142602</v>
      </c>
      <c r="AB87">
        <v>332.52040576929301</v>
      </c>
      <c r="AC87" t="s">
        <v>379</v>
      </c>
      <c r="AD87" t="s">
        <v>18</v>
      </c>
      <c r="AE87" t="s">
        <v>379</v>
      </c>
      <c r="AF87">
        <v>843.71537814726696</v>
      </c>
      <c r="AG87">
        <v>562.90532566599404</v>
      </c>
      <c r="AH87">
        <v>486.35939422576598</v>
      </c>
      <c r="AI87">
        <v>536.32984897796302</v>
      </c>
      <c r="AJ87">
        <v>264.39107359347503</v>
      </c>
      <c r="AK87">
        <v>323.71563463863498</v>
      </c>
      <c r="AL87">
        <v>242.13967848501099</v>
      </c>
      <c r="AM87">
        <v>255.73881265856801</v>
      </c>
      <c r="AN87">
        <v>257.98098327732998</v>
      </c>
      <c r="AO87">
        <v>201.97745723516201</v>
      </c>
      <c r="AP87">
        <v>214.16901979868601</v>
      </c>
      <c r="AQ87">
        <v>176.69744549339001</v>
      </c>
      <c r="AR87">
        <v>380.89457046745503</v>
      </c>
      <c r="AS87">
        <v>341.32517689995001</v>
      </c>
      <c r="AT87">
        <v>360.39603728753201</v>
      </c>
      <c r="AU87">
        <v>358.63375880846399</v>
      </c>
    </row>
    <row r="88" spans="1:47" x14ac:dyDescent="0.25">
      <c r="A88" t="s">
        <v>381</v>
      </c>
      <c r="B88" t="s">
        <v>72</v>
      </c>
      <c r="C88" t="s">
        <v>382</v>
      </c>
      <c r="H88" s="1">
        <f t="shared" si="2"/>
        <v>0</v>
      </c>
      <c r="J88">
        <v>105.1</v>
      </c>
      <c r="K88">
        <v>10.02</v>
      </c>
      <c r="L88">
        <v>25.05</v>
      </c>
      <c r="M88" t="s">
        <v>74</v>
      </c>
      <c r="N88" t="s">
        <v>75</v>
      </c>
      <c r="P88" t="s">
        <v>18</v>
      </c>
      <c r="Q88" t="s">
        <v>82</v>
      </c>
      <c r="R88" t="s">
        <v>82</v>
      </c>
      <c r="S88" t="s">
        <v>82</v>
      </c>
      <c r="T88" t="s">
        <v>82</v>
      </c>
      <c r="U88" t="s">
        <v>18</v>
      </c>
      <c r="V88">
        <v>0.133089065076232</v>
      </c>
      <c r="W88">
        <v>3.7554972545522203E-2</v>
      </c>
      <c r="X88">
        <v>0.104469161295691</v>
      </c>
      <c r="Y88">
        <v>9.9514149137264696E-2</v>
      </c>
      <c r="Z88" t="s">
        <v>76</v>
      </c>
      <c r="AB88">
        <v>557.105122743229</v>
      </c>
      <c r="AC88" t="s">
        <v>381</v>
      </c>
      <c r="AD88" t="s">
        <v>18</v>
      </c>
      <c r="AE88" t="s">
        <v>381</v>
      </c>
      <c r="AF88">
        <v>175.77535346590301</v>
      </c>
      <c r="AG88">
        <v>625.08521211186405</v>
      </c>
      <c r="AH88">
        <v>572.67424559999995</v>
      </c>
      <c r="AI88">
        <v>541.53599988645794</v>
      </c>
    </row>
    <row r="89" spans="1:47" x14ac:dyDescent="0.25">
      <c r="A89" t="s">
        <v>383</v>
      </c>
      <c r="B89" t="s">
        <v>72</v>
      </c>
      <c r="C89" t="s">
        <v>384</v>
      </c>
      <c r="D89" s="1"/>
      <c r="E89" s="1"/>
      <c r="F89" s="1"/>
      <c r="G89" s="1"/>
      <c r="H89" s="1">
        <f t="shared" si="2"/>
        <v>0</v>
      </c>
      <c r="I89" s="1"/>
      <c r="J89">
        <v>79.05</v>
      </c>
      <c r="K89">
        <v>10.151999999999999</v>
      </c>
      <c r="L89">
        <v>25.38</v>
      </c>
      <c r="M89" t="s">
        <v>74</v>
      </c>
      <c r="N89" t="s">
        <v>75</v>
      </c>
      <c r="P89" t="s">
        <v>18</v>
      </c>
      <c r="Q89" t="s">
        <v>82</v>
      </c>
      <c r="R89">
        <v>0.25</v>
      </c>
      <c r="S89" t="s">
        <v>82</v>
      </c>
      <c r="T89">
        <v>0.5</v>
      </c>
      <c r="U89" t="s">
        <v>18</v>
      </c>
      <c r="V89">
        <v>0.35184384103117999</v>
      </c>
      <c r="W89">
        <v>0.144773909454192</v>
      </c>
      <c r="X89">
        <v>0.13464987426021999</v>
      </c>
      <c r="Y89">
        <v>0.14125593440981499</v>
      </c>
      <c r="Z89" t="s">
        <v>76</v>
      </c>
      <c r="AB89">
        <v>7411.87039323728</v>
      </c>
      <c r="AC89" t="s">
        <v>385</v>
      </c>
      <c r="AD89">
        <f>10.16*2.5</f>
        <v>25.4</v>
      </c>
      <c r="AE89" t="s">
        <v>386</v>
      </c>
      <c r="AF89">
        <v>7822.9067222713102</v>
      </c>
      <c r="AG89">
        <v>8091.3888340296498</v>
      </c>
      <c r="AH89">
        <v>7411.87039323728</v>
      </c>
      <c r="AI89">
        <v>8507.4995953033995</v>
      </c>
      <c r="AJ89">
        <v>390.29248079276903</v>
      </c>
      <c r="AR89">
        <v>635.12424432149498</v>
      </c>
      <c r="AS89">
        <v>423.891878040368</v>
      </c>
    </row>
    <row r="90" spans="1:47" x14ac:dyDescent="0.25">
      <c r="A90" t="s">
        <v>387</v>
      </c>
      <c r="B90" t="s">
        <v>72</v>
      </c>
      <c r="C90" t="s">
        <v>388</v>
      </c>
      <c r="H90" s="1">
        <f t="shared" si="2"/>
        <v>0</v>
      </c>
      <c r="J90">
        <v>58.05</v>
      </c>
      <c r="K90">
        <v>10.151999999999999</v>
      </c>
      <c r="L90">
        <v>25.38</v>
      </c>
      <c r="M90" t="s">
        <v>74</v>
      </c>
      <c r="N90" t="s">
        <v>75</v>
      </c>
      <c r="P90" t="s">
        <v>18</v>
      </c>
      <c r="Q90" t="s">
        <v>82</v>
      </c>
      <c r="R90" t="s">
        <v>82</v>
      </c>
      <c r="S90" t="s">
        <v>82</v>
      </c>
      <c r="T90" t="s">
        <v>82</v>
      </c>
      <c r="U90">
        <v>0.8</v>
      </c>
      <c r="V90">
        <v>0.123692656311025</v>
      </c>
      <c r="W90">
        <v>4.8473687897930801E-2</v>
      </c>
      <c r="X90">
        <v>9.8470768980160703E-2</v>
      </c>
      <c r="Y90">
        <v>8.2775817878409694E-2</v>
      </c>
      <c r="Z90" t="s">
        <v>76</v>
      </c>
      <c r="AB90">
        <v>1914.8866076791201</v>
      </c>
      <c r="AC90" t="s">
        <v>387</v>
      </c>
      <c r="AD90" t="s">
        <v>18</v>
      </c>
      <c r="AE90" t="s">
        <v>387</v>
      </c>
      <c r="AF90">
        <v>1806.83409583301</v>
      </c>
      <c r="AG90">
        <v>2132.8613227681299</v>
      </c>
      <c r="AH90">
        <v>1034.9040550765301</v>
      </c>
      <c r="AI90">
        <v>2022.9391195252299</v>
      </c>
    </row>
    <row r="91" spans="1:47" x14ac:dyDescent="0.25">
      <c r="A91" t="s">
        <v>389</v>
      </c>
      <c r="B91" t="s">
        <v>72</v>
      </c>
      <c r="C91" t="s">
        <v>390</v>
      </c>
      <c r="D91" s="1"/>
      <c r="E91" s="1"/>
      <c r="F91" s="1"/>
      <c r="G91" s="1"/>
      <c r="H91" s="1">
        <f t="shared" si="2"/>
        <v>0</v>
      </c>
      <c r="I91" s="1"/>
      <c r="J91">
        <v>71.099999999999994</v>
      </c>
      <c r="K91">
        <v>10.428000000000001</v>
      </c>
      <c r="L91">
        <v>26.07</v>
      </c>
      <c r="M91" t="s">
        <v>74</v>
      </c>
      <c r="N91" t="s">
        <v>75</v>
      </c>
      <c r="P91" t="s">
        <v>18</v>
      </c>
      <c r="Q91">
        <v>0.8</v>
      </c>
      <c r="R91">
        <v>0.75</v>
      </c>
      <c r="S91" t="s">
        <v>18</v>
      </c>
      <c r="T91" t="s">
        <v>18</v>
      </c>
      <c r="U91" t="s">
        <v>18</v>
      </c>
      <c r="V91">
        <v>0.26135800042342699</v>
      </c>
      <c r="W91">
        <v>0.199685692113233</v>
      </c>
      <c r="X91">
        <v>0.24348832617420799</v>
      </c>
      <c r="Y91">
        <v>0.27080904612574502</v>
      </c>
      <c r="Z91" t="s">
        <v>76</v>
      </c>
      <c r="AA91">
        <v>0.14307188391006101</v>
      </c>
      <c r="AB91">
        <v>871.11218420028695</v>
      </c>
      <c r="AC91" t="s">
        <v>391</v>
      </c>
      <c r="AD91" t="s">
        <v>19</v>
      </c>
      <c r="AE91" t="s">
        <v>392</v>
      </c>
      <c r="AF91">
        <v>591.82735859312504</v>
      </c>
      <c r="AG91">
        <v>781.59531568934301</v>
      </c>
      <c r="AH91">
        <v>871.11218420028695</v>
      </c>
      <c r="AI91">
        <v>913.32057316797795</v>
      </c>
      <c r="AJ91">
        <v>295.096442272849</v>
      </c>
      <c r="AK91">
        <v>213.12459913437701</v>
      </c>
      <c r="AM91">
        <v>240.71339577910399</v>
      </c>
      <c r="AN91">
        <v>1092.58888969234</v>
      </c>
      <c r="AO91">
        <v>1005.27853870698</v>
      </c>
      <c r="AP91">
        <v>820.11630754210398</v>
      </c>
      <c r="AQ91">
        <v>809.35410281098302</v>
      </c>
      <c r="AR91">
        <v>2701.7792037771501</v>
      </c>
      <c r="AS91">
        <v>3752.5779375963398</v>
      </c>
      <c r="AT91">
        <v>3660.9685903479399</v>
      </c>
      <c r="AU91">
        <v>3255.1980766000502</v>
      </c>
    </row>
    <row r="92" spans="1:47" x14ac:dyDescent="0.25">
      <c r="A92" t="s">
        <v>393</v>
      </c>
      <c r="B92" t="s">
        <v>72</v>
      </c>
      <c r="C92" t="s">
        <v>394</v>
      </c>
      <c r="H92" s="1">
        <f t="shared" si="2"/>
        <v>0</v>
      </c>
      <c r="J92">
        <v>57.05</v>
      </c>
      <c r="K92">
        <v>10.616</v>
      </c>
      <c r="L92">
        <v>26.54</v>
      </c>
      <c r="M92" t="s">
        <v>74</v>
      </c>
      <c r="N92" t="s">
        <v>75</v>
      </c>
      <c r="P92">
        <v>0.75</v>
      </c>
      <c r="Q92" t="s">
        <v>82</v>
      </c>
      <c r="R92">
        <v>0.5</v>
      </c>
      <c r="S92">
        <v>0.5</v>
      </c>
      <c r="T92" t="s">
        <v>18</v>
      </c>
      <c r="U92">
        <v>0.8</v>
      </c>
      <c r="V92">
        <v>0.12531681602790701</v>
      </c>
      <c r="W92">
        <v>5.50007692240451E-2</v>
      </c>
      <c r="X92">
        <v>0.35812016285781001</v>
      </c>
      <c r="Y92">
        <v>0.12685332163226301</v>
      </c>
      <c r="Z92" t="s">
        <v>76</v>
      </c>
      <c r="AB92">
        <v>679.17667998980505</v>
      </c>
      <c r="AC92" t="s">
        <v>393</v>
      </c>
      <c r="AD92" t="s">
        <v>18</v>
      </c>
      <c r="AE92" t="s">
        <v>393</v>
      </c>
      <c r="AG92">
        <v>735.78631676109501</v>
      </c>
      <c r="AH92">
        <v>947.32231504255003</v>
      </c>
      <c r="AI92">
        <v>679.12000287664898</v>
      </c>
      <c r="AK92">
        <v>969.851233541282</v>
      </c>
      <c r="AL92">
        <v>679.17667998980505</v>
      </c>
      <c r="AP92">
        <v>466.05408907405399</v>
      </c>
      <c r="AQ92">
        <v>420.666129821281</v>
      </c>
      <c r="AR92">
        <v>381.368265096296</v>
      </c>
      <c r="AS92">
        <v>715.466608858001</v>
      </c>
      <c r="AT92">
        <v>741.53545464436195</v>
      </c>
      <c r="AU92">
        <v>167.977806893006</v>
      </c>
    </row>
    <row r="93" spans="1:47" x14ac:dyDescent="0.25">
      <c r="A93" t="s">
        <v>395</v>
      </c>
      <c r="B93" t="s">
        <v>72</v>
      </c>
      <c r="C93" t="s">
        <v>396</v>
      </c>
      <c r="H93" s="1">
        <f t="shared" si="2"/>
        <v>0</v>
      </c>
      <c r="J93">
        <v>85.1</v>
      </c>
      <c r="K93">
        <v>10.667999999999999</v>
      </c>
      <c r="L93">
        <v>26.67</v>
      </c>
      <c r="M93" t="s">
        <v>74</v>
      </c>
      <c r="N93" t="s">
        <v>75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>
        <v>0.14484834117161099</v>
      </c>
      <c r="W93">
        <v>0.12640933977451199</v>
      </c>
      <c r="X93">
        <v>0.30172066124688501</v>
      </c>
      <c r="Y93">
        <v>0.36210290424521901</v>
      </c>
      <c r="Z93" t="s">
        <v>76</v>
      </c>
      <c r="AA93">
        <v>0.15301326148053301</v>
      </c>
      <c r="AB93">
        <v>375.14028586209201</v>
      </c>
      <c r="AC93" t="s">
        <v>395</v>
      </c>
      <c r="AD93" t="s">
        <v>18</v>
      </c>
      <c r="AE93" t="s">
        <v>395</v>
      </c>
      <c r="AF93">
        <v>448.77830612592697</v>
      </c>
      <c r="AG93">
        <v>750.22268312652898</v>
      </c>
      <c r="AH93">
        <v>674.236937030837</v>
      </c>
      <c r="AI93">
        <v>650.59946948621803</v>
      </c>
      <c r="AJ93">
        <v>356.61589392680003</v>
      </c>
      <c r="AK93">
        <v>487.26386441228902</v>
      </c>
      <c r="AL93">
        <v>302.93348356072698</v>
      </c>
      <c r="AM93">
        <v>348.58672433253201</v>
      </c>
      <c r="AN93">
        <v>342.45142919959</v>
      </c>
      <c r="AO93">
        <v>316.28371665974299</v>
      </c>
      <c r="AP93">
        <v>377.53489598651299</v>
      </c>
      <c r="AQ93">
        <v>308.52010032783301</v>
      </c>
      <c r="AR93">
        <v>248.458490251976</v>
      </c>
      <c r="AS93">
        <v>415.46927714818298</v>
      </c>
      <c r="AT93">
        <v>372.74567573767001</v>
      </c>
      <c r="AU93">
        <v>410.730055449281</v>
      </c>
    </row>
    <row r="94" spans="1:47" x14ac:dyDescent="0.25">
      <c r="A94" t="s">
        <v>397</v>
      </c>
      <c r="B94" t="s">
        <v>72</v>
      </c>
      <c r="C94" t="s">
        <v>398</v>
      </c>
      <c r="H94" s="1">
        <f t="shared" si="2"/>
        <v>0</v>
      </c>
      <c r="J94">
        <v>71.05</v>
      </c>
      <c r="K94">
        <v>10.672000000000001</v>
      </c>
      <c r="L94">
        <v>26.68</v>
      </c>
      <c r="M94" t="s">
        <v>74</v>
      </c>
      <c r="N94" t="s">
        <v>75</v>
      </c>
      <c r="P94" t="s">
        <v>18</v>
      </c>
      <c r="Q94" t="s">
        <v>82</v>
      </c>
      <c r="R94" t="s">
        <v>18</v>
      </c>
      <c r="S94">
        <v>0.75</v>
      </c>
      <c r="T94" t="s">
        <v>18</v>
      </c>
      <c r="U94">
        <v>0.8</v>
      </c>
      <c r="V94">
        <v>7.5426447155428095E-2</v>
      </c>
      <c r="W94">
        <v>8.5412852405036793E-2</v>
      </c>
      <c r="X94">
        <v>0.19196719752805</v>
      </c>
      <c r="Y94">
        <v>0.16972059077885601</v>
      </c>
      <c r="Z94" t="s">
        <v>76</v>
      </c>
      <c r="AB94">
        <v>575.49685196519295</v>
      </c>
      <c r="AC94" t="s">
        <v>397</v>
      </c>
      <c r="AD94" t="s">
        <v>18</v>
      </c>
      <c r="AE94" t="s">
        <v>397</v>
      </c>
      <c r="AF94">
        <v>491.51998042787898</v>
      </c>
      <c r="AG94">
        <v>810.99383432939806</v>
      </c>
      <c r="AH94">
        <v>581.63041669838503</v>
      </c>
      <c r="AI94">
        <v>734.53222161051997</v>
      </c>
      <c r="AJ94">
        <v>445.257815116693</v>
      </c>
      <c r="AK94">
        <v>263.68133826064098</v>
      </c>
      <c r="AL94">
        <v>458.52132668748698</v>
      </c>
      <c r="AM94">
        <v>436.85857884776698</v>
      </c>
      <c r="AN94">
        <v>575.49685196519295</v>
      </c>
      <c r="AO94">
        <v>387.92890449514499</v>
      </c>
      <c r="AQ94">
        <v>373.19857202525799</v>
      </c>
      <c r="AR94">
        <v>839.796247542488</v>
      </c>
      <c r="AS94">
        <v>797.61930361927898</v>
      </c>
      <c r="AT94">
        <v>934.63797885250995</v>
      </c>
      <c r="AU94">
        <v>900.64686325260402</v>
      </c>
    </row>
    <row r="95" spans="1:47" x14ac:dyDescent="0.25">
      <c r="A95" t="s">
        <v>399</v>
      </c>
      <c r="B95" t="s">
        <v>72</v>
      </c>
      <c r="C95" t="s">
        <v>400</v>
      </c>
      <c r="H95" s="1">
        <f t="shared" si="2"/>
        <v>0</v>
      </c>
      <c r="J95">
        <v>58.1</v>
      </c>
      <c r="K95">
        <v>11.016</v>
      </c>
      <c r="L95">
        <v>27.54</v>
      </c>
      <c r="M95" t="s">
        <v>74</v>
      </c>
      <c r="N95" t="s">
        <v>75</v>
      </c>
      <c r="P95">
        <v>0.75</v>
      </c>
      <c r="Q95" t="s">
        <v>82</v>
      </c>
      <c r="R95">
        <v>0.5</v>
      </c>
      <c r="S95" t="s">
        <v>18</v>
      </c>
      <c r="T95" t="s">
        <v>18</v>
      </c>
      <c r="U95" t="s">
        <v>18</v>
      </c>
      <c r="V95">
        <v>0.124732603972368</v>
      </c>
      <c r="W95">
        <v>0.145874149672584</v>
      </c>
      <c r="X95">
        <v>0.236200340457726</v>
      </c>
      <c r="Y95">
        <v>0.28962058686501602</v>
      </c>
      <c r="Z95" t="s">
        <v>76</v>
      </c>
      <c r="AB95">
        <v>153.77557090884099</v>
      </c>
      <c r="AC95" t="s">
        <v>399</v>
      </c>
      <c r="AD95" t="s">
        <v>18</v>
      </c>
      <c r="AE95" t="s">
        <v>399</v>
      </c>
      <c r="AG95">
        <v>224.67392327220901</v>
      </c>
      <c r="AH95">
        <v>222.334506741068</v>
      </c>
      <c r="AI95">
        <v>215.358985518152</v>
      </c>
      <c r="AJ95">
        <v>116.958932618155</v>
      </c>
      <c r="AL95">
        <v>115.892982716372</v>
      </c>
      <c r="AN95">
        <v>153.77557090884099</v>
      </c>
      <c r="AO95">
        <v>108.920896859226</v>
      </c>
      <c r="AP95">
        <v>122.874708093706</v>
      </c>
      <c r="AQ95">
        <v>112.799219155918</v>
      </c>
      <c r="AR95">
        <v>251.02962176222101</v>
      </c>
      <c r="AS95">
        <v>307.31205888080501</v>
      </c>
      <c r="AT95">
        <v>299.45626401455502</v>
      </c>
      <c r="AU95">
        <v>107.10172024847699</v>
      </c>
    </row>
    <row r="96" spans="1:47" x14ac:dyDescent="0.25">
      <c r="A96" t="s">
        <v>401</v>
      </c>
      <c r="B96" t="s">
        <v>72</v>
      </c>
      <c r="C96" t="s">
        <v>402</v>
      </c>
      <c r="H96" s="1">
        <f t="shared" si="2"/>
        <v>0</v>
      </c>
      <c r="J96">
        <v>83.1</v>
      </c>
      <c r="K96">
        <v>11.012</v>
      </c>
      <c r="L96">
        <v>27.53</v>
      </c>
      <c r="M96" t="s">
        <v>74</v>
      </c>
      <c r="N96" t="s">
        <v>75</v>
      </c>
      <c r="P96">
        <v>0.75</v>
      </c>
      <c r="Q96">
        <v>0.4</v>
      </c>
      <c r="R96">
        <v>0.25</v>
      </c>
      <c r="S96" t="s">
        <v>18</v>
      </c>
      <c r="T96" t="s">
        <v>18</v>
      </c>
      <c r="U96">
        <v>0.8</v>
      </c>
      <c r="V96">
        <v>0.146143897277831</v>
      </c>
      <c r="W96">
        <v>9.6249686807752005E-2</v>
      </c>
      <c r="X96">
        <v>0.20302745796456301</v>
      </c>
      <c r="Y96">
        <v>0.202481984131756</v>
      </c>
      <c r="Z96" t="s">
        <v>76</v>
      </c>
      <c r="AA96">
        <v>0.24838292834123199</v>
      </c>
      <c r="AB96">
        <v>233.833499741298</v>
      </c>
      <c r="AC96" t="s">
        <v>401</v>
      </c>
      <c r="AD96" t="s">
        <v>18</v>
      </c>
      <c r="AE96" t="s">
        <v>401</v>
      </c>
      <c r="AG96">
        <v>201.279920565178</v>
      </c>
      <c r="AH96">
        <v>304.11883206333101</v>
      </c>
      <c r="AI96">
        <v>279.82806646153801</v>
      </c>
      <c r="AJ96">
        <v>101.587524092509</v>
      </c>
      <c r="AN96">
        <v>253.75254519161899</v>
      </c>
      <c r="AO96">
        <v>226.682357448853</v>
      </c>
      <c r="AP96">
        <v>172.00000256965799</v>
      </c>
      <c r="AQ96">
        <v>170.72348098922001</v>
      </c>
      <c r="AR96">
        <v>502.91492675639802</v>
      </c>
      <c r="AS96">
        <v>240.984642033744</v>
      </c>
      <c r="AT96">
        <v>135.73431777643501</v>
      </c>
      <c r="AU96">
        <v>602.03159909676504</v>
      </c>
    </row>
    <row r="97" spans="1:47" x14ac:dyDescent="0.25">
      <c r="A97" t="s">
        <v>403</v>
      </c>
      <c r="B97" t="s">
        <v>72</v>
      </c>
      <c r="C97" t="s">
        <v>404</v>
      </c>
      <c r="D97" s="1"/>
      <c r="E97" s="1"/>
      <c r="F97" s="1"/>
      <c r="G97" s="1"/>
      <c r="H97" s="1">
        <f t="shared" si="2"/>
        <v>0</v>
      </c>
      <c r="I97" s="1"/>
      <c r="J97">
        <v>70.099999999999994</v>
      </c>
      <c r="K97">
        <v>11.02</v>
      </c>
      <c r="L97">
        <v>27.55</v>
      </c>
      <c r="M97" t="s">
        <v>74</v>
      </c>
      <c r="N97" t="s">
        <v>75</v>
      </c>
      <c r="P97" t="s">
        <v>18</v>
      </c>
      <c r="Q97">
        <v>0.2</v>
      </c>
      <c r="R97">
        <v>0.5</v>
      </c>
      <c r="S97" t="s">
        <v>18</v>
      </c>
      <c r="T97" t="s">
        <v>18</v>
      </c>
      <c r="U97" t="s">
        <v>18</v>
      </c>
      <c r="V97">
        <v>0.192411085267086</v>
      </c>
      <c r="W97">
        <v>0.15843394653710899</v>
      </c>
      <c r="X97">
        <v>0.265816322833273</v>
      </c>
      <c r="Y97">
        <v>0.396835804921021</v>
      </c>
      <c r="Z97" t="s">
        <v>76</v>
      </c>
      <c r="AA97">
        <v>0.30136711486865397</v>
      </c>
      <c r="AB97">
        <v>274.36146096682</v>
      </c>
      <c r="AC97" t="s">
        <v>405</v>
      </c>
      <c r="AD97">
        <f>11.028*2.5</f>
        <v>27.57</v>
      </c>
      <c r="AE97" t="s">
        <v>406</v>
      </c>
      <c r="AF97">
        <v>257.21910404977598</v>
      </c>
      <c r="AG97">
        <v>296.86471646449297</v>
      </c>
      <c r="AH97">
        <v>273.06242036548099</v>
      </c>
      <c r="AI97">
        <v>275.66050156815902</v>
      </c>
      <c r="AJ97">
        <v>107.168804791585</v>
      </c>
      <c r="AL97">
        <v>154.26005311540999</v>
      </c>
      <c r="AN97">
        <v>300.35601681331099</v>
      </c>
      <c r="AO97">
        <v>254.39050757315599</v>
      </c>
      <c r="AP97">
        <v>204.69524417333599</v>
      </c>
      <c r="AQ97">
        <v>236.97531186055701</v>
      </c>
      <c r="AR97">
        <v>561.31393563074903</v>
      </c>
      <c r="AS97">
        <v>723.00012193187604</v>
      </c>
      <c r="AT97">
        <v>529.59251602308905</v>
      </c>
      <c r="AU97">
        <v>684.09184439233604</v>
      </c>
    </row>
    <row r="98" spans="1:47" x14ac:dyDescent="0.25">
      <c r="A98" t="s">
        <v>407</v>
      </c>
      <c r="B98" t="s">
        <v>72</v>
      </c>
      <c r="C98" t="s">
        <v>408</v>
      </c>
      <c r="H98" s="1">
        <f t="shared" si="2"/>
        <v>0</v>
      </c>
      <c r="J98">
        <v>55.05</v>
      </c>
      <c r="K98">
        <v>11.023999999999999</v>
      </c>
      <c r="L98">
        <v>27.56</v>
      </c>
      <c r="M98" t="s">
        <v>74</v>
      </c>
      <c r="N98" t="s">
        <v>75</v>
      </c>
      <c r="P98" t="s">
        <v>18</v>
      </c>
      <c r="Q98" t="s">
        <v>82</v>
      </c>
      <c r="R98" t="s">
        <v>82</v>
      </c>
      <c r="S98" t="s">
        <v>18</v>
      </c>
      <c r="T98" t="s">
        <v>18</v>
      </c>
      <c r="U98" t="s">
        <v>18</v>
      </c>
      <c r="V98">
        <v>0.19023056650796799</v>
      </c>
      <c r="W98">
        <v>0.114097082954194</v>
      </c>
      <c r="X98">
        <v>0.30609002355331699</v>
      </c>
      <c r="Y98">
        <v>0.28774710140787002</v>
      </c>
      <c r="Z98" t="s">
        <v>76</v>
      </c>
      <c r="AB98">
        <v>715.68930164787696</v>
      </c>
      <c r="AC98" t="s">
        <v>407</v>
      </c>
      <c r="AD98" t="s">
        <v>18</v>
      </c>
      <c r="AE98" t="s">
        <v>407</v>
      </c>
      <c r="AF98">
        <v>735.21003044676502</v>
      </c>
      <c r="AG98">
        <v>712.94946834601797</v>
      </c>
      <c r="AH98">
        <v>718.42913494973595</v>
      </c>
      <c r="AI98">
        <v>835.74098549849703</v>
      </c>
      <c r="AN98">
        <v>820.48195770067298</v>
      </c>
      <c r="AO98">
        <v>634.89270835421496</v>
      </c>
      <c r="AP98">
        <v>488.16541428703999</v>
      </c>
      <c r="AQ98">
        <v>500.52119716198098</v>
      </c>
      <c r="AR98">
        <v>434.83272286902297</v>
      </c>
      <c r="AS98">
        <v>391.59984334057901</v>
      </c>
      <c r="AT98">
        <v>1590.17884230357</v>
      </c>
      <c r="AU98">
        <v>1727.2155349393299</v>
      </c>
    </row>
    <row r="99" spans="1:47" x14ac:dyDescent="0.25">
      <c r="A99" t="s">
        <v>409</v>
      </c>
      <c r="B99" t="s">
        <v>72</v>
      </c>
      <c r="C99" t="s">
        <v>410</v>
      </c>
      <c r="H99" s="1">
        <f t="shared" si="2"/>
        <v>0</v>
      </c>
      <c r="J99" t="s">
        <v>119</v>
      </c>
      <c r="K99">
        <v>11.348000000000001</v>
      </c>
      <c r="L99">
        <v>28.37</v>
      </c>
      <c r="M99" t="s">
        <v>74</v>
      </c>
      <c r="N99" t="s">
        <v>75</v>
      </c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>
        <v>0.19177126349725199</v>
      </c>
      <c r="W99">
        <v>0.13306790932631099</v>
      </c>
      <c r="X99">
        <v>0.35515629466123599</v>
      </c>
      <c r="Y99">
        <v>0.21894535904610901</v>
      </c>
      <c r="Z99" t="s">
        <v>76</v>
      </c>
      <c r="AA99">
        <v>0.31046182107919601</v>
      </c>
      <c r="AB99">
        <v>239.29629122218901</v>
      </c>
      <c r="AC99" t="s">
        <v>409</v>
      </c>
      <c r="AD99" t="s">
        <v>18</v>
      </c>
      <c r="AE99" t="s">
        <v>409</v>
      </c>
      <c r="AF99">
        <v>239.73661142963999</v>
      </c>
      <c r="AG99">
        <v>290.90864085239002</v>
      </c>
      <c r="AH99">
        <v>281.638938922541</v>
      </c>
      <c r="AI99">
        <v>289.01307135494898</v>
      </c>
      <c r="AJ99">
        <v>211.53209176238201</v>
      </c>
      <c r="AK99">
        <v>205.09772322200399</v>
      </c>
      <c r="AL99">
        <v>526.21332676720101</v>
      </c>
      <c r="AM99">
        <v>197.871114687643</v>
      </c>
      <c r="AN99">
        <v>183.27871039400401</v>
      </c>
      <c r="AO99">
        <v>173.92721591282699</v>
      </c>
      <c r="AP99">
        <v>149.97241721194001</v>
      </c>
      <c r="AQ99">
        <v>132.48355629924899</v>
      </c>
      <c r="AR99">
        <v>257.19224865637801</v>
      </c>
      <c r="AS99">
        <v>248.545297853785</v>
      </c>
      <c r="AT99">
        <v>238.855971014739</v>
      </c>
      <c r="AU99">
        <v>280.75652885924899</v>
      </c>
    </row>
    <row r="100" spans="1:47" x14ac:dyDescent="0.25">
      <c r="A100" t="s">
        <v>411</v>
      </c>
      <c r="B100" t="s">
        <v>72</v>
      </c>
      <c r="C100" t="s">
        <v>412</v>
      </c>
      <c r="H100" s="1">
        <f t="shared" si="2"/>
        <v>0</v>
      </c>
      <c r="J100">
        <v>55.05</v>
      </c>
      <c r="K100">
        <v>11.592000000000001</v>
      </c>
      <c r="L100">
        <v>28.98</v>
      </c>
      <c r="M100" t="s">
        <v>74</v>
      </c>
      <c r="N100" t="s">
        <v>75</v>
      </c>
      <c r="P100" t="s">
        <v>18</v>
      </c>
      <c r="Q100" t="s">
        <v>82</v>
      </c>
      <c r="R100" t="s">
        <v>82</v>
      </c>
      <c r="S100">
        <v>0.5</v>
      </c>
      <c r="T100" t="s">
        <v>18</v>
      </c>
      <c r="U100">
        <v>0.8</v>
      </c>
      <c r="V100">
        <v>0.152557047635033</v>
      </c>
      <c r="W100">
        <v>0.18031226808730999</v>
      </c>
      <c r="X100">
        <v>0.20003753393453599</v>
      </c>
      <c r="Y100">
        <v>0.27216194314978498</v>
      </c>
      <c r="Z100" t="s">
        <v>76</v>
      </c>
      <c r="AB100">
        <v>766.02399427766102</v>
      </c>
      <c r="AC100" t="s">
        <v>411</v>
      </c>
      <c r="AD100" t="s">
        <v>18</v>
      </c>
      <c r="AE100" t="s">
        <v>411</v>
      </c>
      <c r="AF100">
        <v>590.34347378248799</v>
      </c>
      <c r="AG100">
        <v>783.07568836385894</v>
      </c>
      <c r="AH100">
        <v>363.20142252978201</v>
      </c>
      <c r="AI100">
        <v>666.06385599701105</v>
      </c>
      <c r="AN100">
        <v>1567.79039603039</v>
      </c>
      <c r="AO100">
        <v>384.40036067449398</v>
      </c>
      <c r="AR100">
        <v>748.97230019146298</v>
      </c>
      <c r="AS100">
        <v>1012.77506491913</v>
      </c>
      <c r="AT100">
        <v>994.27801415963097</v>
      </c>
      <c r="AU100">
        <v>947.919993951479</v>
      </c>
    </row>
    <row r="101" spans="1:47" x14ac:dyDescent="0.25">
      <c r="A101" t="s">
        <v>413</v>
      </c>
      <c r="B101" t="s">
        <v>72</v>
      </c>
      <c r="C101" t="s">
        <v>414</v>
      </c>
      <c r="D101" s="1"/>
      <c r="E101" s="1"/>
      <c r="F101" s="1"/>
      <c r="G101" s="1"/>
      <c r="H101" s="1">
        <f t="shared" si="2"/>
        <v>0</v>
      </c>
      <c r="I101" s="1"/>
      <c r="J101">
        <v>70.099999999999994</v>
      </c>
      <c r="K101">
        <v>11.6</v>
      </c>
      <c r="L101" t="s">
        <v>36</v>
      </c>
      <c r="M101" t="s">
        <v>74</v>
      </c>
      <c r="N101" t="s">
        <v>75</v>
      </c>
      <c r="P101" t="s">
        <v>18</v>
      </c>
      <c r="Q101" t="s">
        <v>82</v>
      </c>
      <c r="R101" t="s">
        <v>82</v>
      </c>
      <c r="S101">
        <v>0.75</v>
      </c>
      <c r="T101" t="s">
        <v>18</v>
      </c>
      <c r="U101" t="s">
        <v>18</v>
      </c>
      <c r="V101">
        <v>0.20095359558451201</v>
      </c>
      <c r="W101">
        <v>0.137476439753737</v>
      </c>
      <c r="X101">
        <v>0.120579248566432</v>
      </c>
      <c r="Y101">
        <v>0.158908654327439</v>
      </c>
      <c r="Z101" t="s">
        <v>76</v>
      </c>
      <c r="AB101">
        <v>280.22969708724401</v>
      </c>
      <c r="AC101" t="s">
        <v>415</v>
      </c>
      <c r="AD101" t="s">
        <v>19</v>
      </c>
      <c r="AE101" t="s">
        <v>416</v>
      </c>
      <c r="AF101">
        <v>192.991755507357</v>
      </c>
      <c r="AG101">
        <v>280.22969708724401</v>
      </c>
      <c r="AH101">
        <v>231.35390988110899</v>
      </c>
      <c r="AI101">
        <v>201.89161081480501</v>
      </c>
      <c r="AN101">
        <v>1074.6828018025201</v>
      </c>
      <c r="AO101">
        <v>187.75673917009499</v>
      </c>
      <c r="AQ101">
        <v>97.843275185007002</v>
      </c>
      <c r="AR101">
        <v>332.542274628077</v>
      </c>
      <c r="AS101">
        <v>386.48730388898099</v>
      </c>
      <c r="AT101">
        <v>347.22972694242202</v>
      </c>
      <c r="AU101">
        <v>363.34650750246101</v>
      </c>
    </row>
    <row r="102" spans="1:47" x14ac:dyDescent="0.25">
      <c r="A102" t="s">
        <v>417</v>
      </c>
      <c r="B102" t="s">
        <v>72</v>
      </c>
      <c r="C102" t="s">
        <v>418</v>
      </c>
      <c r="H102" s="1">
        <f t="shared" si="2"/>
        <v>0</v>
      </c>
      <c r="J102" t="s">
        <v>90</v>
      </c>
      <c r="K102">
        <v>11.724</v>
      </c>
      <c r="L102">
        <v>29.31</v>
      </c>
      <c r="M102" t="s">
        <v>74</v>
      </c>
      <c r="N102" t="s">
        <v>75</v>
      </c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>
        <v>0.17065834539170999</v>
      </c>
      <c r="W102">
        <v>0.18523535523833201</v>
      </c>
      <c r="X102">
        <v>0.30688355690386598</v>
      </c>
      <c r="Y102">
        <v>0.39882235001043898</v>
      </c>
      <c r="Z102" t="s">
        <v>76</v>
      </c>
      <c r="AA102">
        <v>0.37410535040029502</v>
      </c>
      <c r="AB102">
        <v>248.83773653004701</v>
      </c>
      <c r="AC102" t="s">
        <v>417</v>
      </c>
      <c r="AD102" t="s">
        <v>18</v>
      </c>
      <c r="AE102" t="s">
        <v>417</v>
      </c>
      <c r="AF102">
        <v>370.04884774121598</v>
      </c>
      <c r="AG102">
        <v>453.07041776591302</v>
      </c>
      <c r="AH102">
        <v>366.30640034205999</v>
      </c>
      <c r="AI102">
        <v>400.32563132851902</v>
      </c>
      <c r="AJ102">
        <v>422.09744057539302</v>
      </c>
      <c r="AK102">
        <v>237.35960238940999</v>
      </c>
      <c r="AL102">
        <v>224.44754763916299</v>
      </c>
      <c r="AM102">
        <v>226.58177024185599</v>
      </c>
      <c r="AN102">
        <v>234.79653362088399</v>
      </c>
      <c r="AO102">
        <v>207.174900701908</v>
      </c>
      <c r="AP102">
        <v>189.25437703009499</v>
      </c>
      <c r="AQ102">
        <v>167.313030270143</v>
      </c>
      <c r="AR102">
        <v>227.20492574756801</v>
      </c>
      <c r="AS102">
        <v>270.76976429869097</v>
      </c>
      <c r="AT102">
        <v>269.60617048267</v>
      </c>
      <c r="AU102">
        <v>260.31587067068301</v>
      </c>
    </row>
    <row r="103" spans="1:47" x14ac:dyDescent="0.25">
      <c r="A103" t="s">
        <v>419</v>
      </c>
      <c r="B103" t="s">
        <v>72</v>
      </c>
      <c r="C103" t="s">
        <v>420</v>
      </c>
      <c r="H103" s="1">
        <f t="shared" ref="H103:H134" si="3">ABS(F103-G103)</f>
        <v>0</v>
      </c>
      <c r="J103" t="s">
        <v>182</v>
      </c>
      <c r="K103">
        <v>11.904</v>
      </c>
      <c r="L103">
        <v>29.76</v>
      </c>
      <c r="M103" t="s">
        <v>74</v>
      </c>
      <c r="N103" t="s">
        <v>75</v>
      </c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>
        <v>4.5344553661749699E-2</v>
      </c>
      <c r="W103">
        <v>3.7723577388957499E-2</v>
      </c>
      <c r="X103">
        <v>0.140635563398889</v>
      </c>
      <c r="Y103">
        <v>0.18649181380410401</v>
      </c>
      <c r="Z103" t="s">
        <v>76</v>
      </c>
      <c r="AA103">
        <v>0.24972043660047799</v>
      </c>
      <c r="AB103">
        <v>296.88309803087498</v>
      </c>
      <c r="AC103" t="s">
        <v>419</v>
      </c>
      <c r="AD103" t="s">
        <v>18</v>
      </c>
      <c r="AE103" t="s">
        <v>419</v>
      </c>
      <c r="AF103">
        <v>288.79820479343198</v>
      </c>
      <c r="AG103">
        <v>219.48959921096599</v>
      </c>
      <c r="AH103">
        <v>307.300416132956</v>
      </c>
      <c r="AI103">
        <v>301.30557310501098</v>
      </c>
      <c r="AJ103">
        <v>294.576481940343</v>
      </c>
      <c r="AK103">
        <v>273.46522485457899</v>
      </c>
      <c r="AL103">
        <v>228.65945718167299</v>
      </c>
      <c r="AM103">
        <v>264.96079332238202</v>
      </c>
      <c r="AN103">
        <v>313.21276889150602</v>
      </c>
      <c r="AO103">
        <v>228.12168308285001</v>
      </c>
      <c r="AP103">
        <v>314.709644173649</v>
      </c>
      <c r="AQ103">
        <v>232.584004946216</v>
      </c>
      <c r="AR103">
        <v>303.01733631493698</v>
      </c>
      <c r="AS103">
        <v>347.44023438995498</v>
      </c>
      <c r="AT103">
        <v>299.18971412140701</v>
      </c>
      <c r="AU103">
        <v>318.27067035776997</v>
      </c>
    </row>
    <row r="104" spans="1:47" x14ac:dyDescent="0.25">
      <c r="A104" t="s">
        <v>421</v>
      </c>
      <c r="B104" t="s">
        <v>72</v>
      </c>
      <c r="C104" t="s">
        <v>422</v>
      </c>
      <c r="D104" s="1"/>
      <c r="E104" s="1"/>
      <c r="F104" s="1"/>
      <c r="G104" s="1"/>
      <c r="H104" s="1">
        <f t="shared" si="3"/>
        <v>0</v>
      </c>
      <c r="I104" s="1"/>
      <c r="J104">
        <v>55.05</v>
      </c>
      <c r="K104">
        <v>12.156000000000001</v>
      </c>
      <c r="L104">
        <v>30.39</v>
      </c>
      <c r="M104" t="s">
        <v>74</v>
      </c>
      <c r="N104" t="s">
        <v>75</v>
      </c>
      <c r="P104" t="s">
        <v>18</v>
      </c>
      <c r="Q104" t="s">
        <v>82</v>
      </c>
      <c r="R104">
        <v>0.5</v>
      </c>
      <c r="S104" t="s">
        <v>18</v>
      </c>
      <c r="T104" t="s">
        <v>18</v>
      </c>
      <c r="U104" t="s">
        <v>18</v>
      </c>
      <c r="V104">
        <v>0.199774554444244</v>
      </c>
      <c r="W104">
        <v>0.13867115075404199</v>
      </c>
      <c r="X104">
        <v>0.233483071994492</v>
      </c>
      <c r="Y104">
        <v>0.31887065891511601</v>
      </c>
      <c r="Z104" t="s">
        <v>76</v>
      </c>
      <c r="AB104">
        <v>695.47444656377502</v>
      </c>
      <c r="AC104" t="s">
        <v>423</v>
      </c>
      <c r="AD104" t="s">
        <v>19</v>
      </c>
      <c r="AE104" t="s">
        <v>424</v>
      </c>
      <c r="AF104">
        <v>1123.85435059888</v>
      </c>
      <c r="AG104">
        <v>744.37816507429204</v>
      </c>
      <c r="AH104">
        <v>526.58603024731201</v>
      </c>
      <c r="AI104">
        <v>727.43222215031699</v>
      </c>
      <c r="AK104">
        <v>826.261890597709</v>
      </c>
      <c r="AM104">
        <v>612.02063294054506</v>
      </c>
      <c r="AN104">
        <v>763.75848299519896</v>
      </c>
      <c r="AO104">
        <v>382.072642613776</v>
      </c>
      <c r="AP104">
        <v>401.66884444972402</v>
      </c>
      <c r="AQ104">
        <v>383.61850016985602</v>
      </c>
      <c r="AR104">
        <v>2279.41028087119</v>
      </c>
      <c r="AS104">
        <v>663.51667097723202</v>
      </c>
      <c r="AT104">
        <v>598.02726078305</v>
      </c>
      <c r="AU104">
        <v>1125.1559681101501</v>
      </c>
    </row>
    <row r="105" spans="1:47" x14ac:dyDescent="0.25">
      <c r="A105" t="s">
        <v>425</v>
      </c>
      <c r="B105" t="s">
        <v>72</v>
      </c>
      <c r="C105" t="s">
        <v>426</v>
      </c>
      <c r="H105" s="1">
        <f t="shared" si="3"/>
        <v>0</v>
      </c>
      <c r="J105" t="s">
        <v>90</v>
      </c>
      <c r="K105">
        <v>12.156000000000001</v>
      </c>
      <c r="L105">
        <v>30.39</v>
      </c>
      <c r="M105" t="s">
        <v>74</v>
      </c>
      <c r="N105" t="s">
        <v>75</v>
      </c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>
        <v>0.18579083961172399</v>
      </c>
      <c r="W105">
        <v>0.16654032143175301</v>
      </c>
      <c r="X105">
        <v>0.23753710680451201</v>
      </c>
      <c r="Y105">
        <v>0.25264312942954897</v>
      </c>
      <c r="Z105" t="s">
        <v>76</v>
      </c>
      <c r="AA105">
        <v>0.17394443189261399</v>
      </c>
      <c r="AB105">
        <v>599.57032344850404</v>
      </c>
      <c r="AC105" t="s">
        <v>425</v>
      </c>
      <c r="AD105" t="s">
        <v>18</v>
      </c>
      <c r="AE105" t="s">
        <v>425</v>
      </c>
      <c r="AF105">
        <v>1696.2455837290299</v>
      </c>
      <c r="AG105">
        <v>699.49844023077196</v>
      </c>
      <c r="AH105">
        <v>612.069186160924</v>
      </c>
      <c r="AI105">
        <v>900.11340797558705</v>
      </c>
      <c r="AJ105">
        <v>392.01599586409998</v>
      </c>
      <c r="AK105">
        <v>820.09706978479505</v>
      </c>
      <c r="AL105">
        <v>779.23911249062996</v>
      </c>
      <c r="AM105">
        <v>587.07146073608499</v>
      </c>
      <c r="AN105">
        <v>526.49132277257695</v>
      </c>
      <c r="AO105">
        <v>334.25101462117999</v>
      </c>
      <c r="AP105">
        <v>324.82674662601102</v>
      </c>
      <c r="AQ105">
        <v>316.54995224146302</v>
      </c>
      <c r="AR105">
        <v>1280.3196022777199</v>
      </c>
      <c r="AS105">
        <v>536.51288127049099</v>
      </c>
      <c r="AT105">
        <v>503.56064628566202</v>
      </c>
      <c r="AU105">
        <v>944.080178142828</v>
      </c>
    </row>
    <row r="106" spans="1:47" x14ac:dyDescent="0.25">
      <c r="A106" t="s">
        <v>427</v>
      </c>
      <c r="B106" t="s">
        <v>72</v>
      </c>
      <c r="C106" t="s">
        <v>428</v>
      </c>
      <c r="H106" s="1">
        <f t="shared" si="3"/>
        <v>0</v>
      </c>
      <c r="J106" t="s">
        <v>119</v>
      </c>
      <c r="K106">
        <v>12.64</v>
      </c>
      <c r="L106">
        <v>31.6</v>
      </c>
      <c r="M106" t="s">
        <v>74</v>
      </c>
      <c r="N106" t="s">
        <v>75</v>
      </c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>
        <v>0.133505318379884</v>
      </c>
      <c r="W106">
        <v>0.17109579294813401</v>
      </c>
      <c r="X106">
        <v>0.319927899162397</v>
      </c>
      <c r="Y106">
        <v>0.35028453283599598</v>
      </c>
      <c r="Z106" t="s">
        <v>76</v>
      </c>
      <c r="AA106">
        <v>0.39234456552572</v>
      </c>
      <c r="AB106">
        <v>199.52612342540999</v>
      </c>
      <c r="AC106" t="s">
        <v>427</v>
      </c>
      <c r="AD106" t="s">
        <v>18</v>
      </c>
      <c r="AE106" t="s">
        <v>427</v>
      </c>
      <c r="AF106">
        <v>232.69190512846501</v>
      </c>
      <c r="AG106">
        <v>265.09324784820399</v>
      </c>
      <c r="AH106">
        <v>247.94867463076099</v>
      </c>
      <c r="AI106">
        <v>236.37162763635601</v>
      </c>
      <c r="AJ106">
        <v>172.73042568165599</v>
      </c>
      <c r="AK106">
        <v>170.24397009672001</v>
      </c>
      <c r="AL106">
        <v>162.01812701724199</v>
      </c>
      <c r="AM106">
        <v>153.457779782953</v>
      </c>
      <c r="AN106">
        <v>155.01689702718701</v>
      </c>
      <c r="AO106">
        <v>304.01427115992601</v>
      </c>
      <c r="AP106">
        <v>170.64586098733801</v>
      </c>
      <c r="AQ106">
        <v>236.37960821391201</v>
      </c>
      <c r="AR106">
        <v>326.24584134018301</v>
      </c>
      <c r="AS106">
        <v>174.24417773652601</v>
      </c>
      <c r="AT106">
        <v>198.45983163161</v>
      </c>
      <c r="AU106">
        <v>200.59241521920899</v>
      </c>
    </row>
    <row r="107" spans="1:47" x14ac:dyDescent="0.25">
      <c r="A107" t="s">
        <v>429</v>
      </c>
      <c r="B107" t="s">
        <v>72</v>
      </c>
      <c r="C107" t="s">
        <v>430</v>
      </c>
      <c r="H107" s="1">
        <f t="shared" si="3"/>
        <v>0</v>
      </c>
      <c r="J107" t="s">
        <v>119</v>
      </c>
      <c r="K107">
        <v>12.96</v>
      </c>
      <c r="L107">
        <v>32.4</v>
      </c>
      <c r="M107" t="s">
        <v>74</v>
      </c>
      <c r="N107" t="s">
        <v>75</v>
      </c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>
        <v>0.13685471977028399</v>
      </c>
      <c r="W107">
        <v>6.6352863485443003E-2</v>
      </c>
      <c r="X107">
        <v>0.20842626660350599</v>
      </c>
      <c r="Y107">
        <v>9.5485806981850496E-2</v>
      </c>
      <c r="Z107" t="s">
        <v>76</v>
      </c>
      <c r="AA107">
        <v>0.28112807346294499</v>
      </c>
      <c r="AB107">
        <v>306.546407374002</v>
      </c>
      <c r="AC107" t="s">
        <v>429</v>
      </c>
      <c r="AD107" t="s">
        <v>18</v>
      </c>
      <c r="AE107" t="s">
        <v>429</v>
      </c>
      <c r="AF107">
        <v>316.01819110067999</v>
      </c>
      <c r="AG107">
        <v>423.79556571277698</v>
      </c>
      <c r="AH107">
        <v>360.85169686373001</v>
      </c>
      <c r="AI107">
        <v>375.61503605249999</v>
      </c>
      <c r="AJ107">
        <v>569.32065926389498</v>
      </c>
      <c r="AK107">
        <v>223.02648342104499</v>
      </c>
      <c r="AL107">
        <v>177.64794738664401</v>
      </c>
      <c r="AM107">
        <v>231.54017756590699</v>
      </c>
      <c r="AN107">
        <v>295.25596145388897</v>
      </c>
      <c r="AO107">
        <v>314.33229493137299</v>
      </c>
      <c r="AP107">
        <v>200.919086998453</v>
      </c>
      <c r="AQ107">
        <v>187.04049105439299</v>
      </c>
      <c r="AR107">
        <v>349.84074094825303</v>
      </c>
      <c r="AS107">
        <v>303.65261755884802</v>
      </c>
      <c r="AT107">
        <v>309.44019718915598</v>
      </c>
      <c r="AU107">
        <v>285.93700950403598</v>
      </c>
    </row>
    <row r="108" spans="1:47" x14ac:dyDescent="0.25">
      <c r="A108" t="s">
        <v>431</v>
      </c>
      <c r="B108" t="s">
        <v>72</v>
      </c>
      <c r="C108" t="s">
        <v>432</v>
      </c>
      <c r="H108" s="1">
        <f t="shared" si="3"/>
        <v>0</v>
      </c>
      <c r="J108" t="s">
        <v>90</v>
      </c>
      <c r="K108">
        <v>13.856</v>
      </c>
      <c r="L108">
        <v>34.64</v>
      </c>
      <c r="M108" t="s">
        <v>74</v>
      </c>
      <c r="N108" t="s">
        <v>75</v>
      </c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>
        <v>0.148236181307975</v>
      </c>
      <c r="W108">
        <v>8.7479058579364805E-2</v>
      </c>
      <c r="X108">
        <v>0.34269072869867701</v>
      </c>
      <c r="Y108">
        <v>0.20680381939158299</v>
      </c>
      <c r="Z108" t="s">
        <v>76</v>
      </c>
      <c r="AA108">
        <v>0.44497698686064702</v>
      </c>
      <c r="AB108">
        <v>234.843487569302</v>
      </c>
      <c r="AC108" t="s">
        <v>431</v>
      </c>
      <c r="AD108" t="s">
        <v>18</v>
      </c>
      <c r="AE108" t="s">
        <v>431</v>
      </c>
      <c r="AF108">
        <v>318.84795933116999</v>
      </c>
      <c r="AG108">
        <v>375.48266091084702</v>
      </c>
      <c r="AH108">
        <v>303.67027280538099</v>
      </c>
      <c r="AI108">
        <v>339.90778865682302</v>
      </c>
      <c r="AJ108">
        <v>202.85387599682599</v>
      </c>
      <c r="AK108">
        <v>231.23750235468901</v>
      </c>
      <c r="AL108">
        <v>196.02586148528701</v>
      </c>
      <c r="AM108">
        <v>245.65549335265999</v>
      </c>
      <c r="AN108">
        <v>204.54273142847299</v>
      </c>
      <c r="AO108">
        <v>193.86675865931301</v>
      </c>
      <c r="AP108">
        <v>165.06533529388301</v>
      </c>
      <c r="AQ108">
        <v>152.955054223345</v>
      </c>
      <c r="AR108">
        <v>192.781337113391</v>
      </c>
      <c r="AS108">
        <v>238.44947278391501</v>
      </c>
      <c r="AT108">
        <v>247.38770734752001</v>
      </c>
      <c r="AU108">
        <v>255.30099221318</v>
      </c>
    </row>
    <row r="109" spans="1:47" x14ac:dyDescent="0.25">
      <c r="A109" t="s">
        <v>433</v>
      </c>
      <c r="B109" t="s">
        <v>72</v>
      </c>
      <c r="C109" t="s">
        <v>434</v>
      </c>
      <c r="D109" s="1"/>
      <c r="E109" s="1"/>
      <c r="F109" s="1"/>
      <c r="G109" s="1"/>
      <c r="H109" s="1">
        <f t="shared" si="3"/>
        <v>0</v>
      </c>
      <c r="I109" s="1"/>
      <c r="J109" t="s">
        <v>164</v>
      </c>
      <c r="K109">
        <v>14.092000000000001</v>
      </c>
      <c r="L109">
        <v>35.229999999999997</v>
      </c>
      <c r="M109" t="s">
        <v>74</v>
      </c>
      <c r="N109" t="s">
        <v>75</v>
      </c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>
        <v>0.12616274671469299</v>
      </c>
      <c r="W109">
        <v>0.17422329036760101</v>
      </c>
      <c r="X109">
        <v>2.99727359383851E-3</v>
      </c>
      <c r="Y109">
        <v>0.30067485035258801</v>
      </c>
      <c r="Z109" t="s">
        <v>76</v>
      </c>
      <c r="AA109">
        <v>0.39856220748096999</v>
      </c>
      <c r="AB109">
        <v>251.00000548317101</v>
      </c>
      <c r="AC109" t="s">
        <v>433</v>
      </c>
      <c r="AD109" t="s">
        <v>18</v>
      </c>
      <c r="AE109" t="s">
        <v>433</v>
      </c>
      <c r="AF109">
        <v>418.65589665609002</v>
      </c>
      <c r="AG109">
        <v>281.28696547829799</v>
      </c>
      <c r="AH109">
        <v>211.467410634945</v>
      </c>
      <c r="AI109">
        <v>296.48381677388397</v>
      </c>
      <c r="AJ109">
        <v>231.31439588815999</v>
      </c>
      <c r="AK109">
        <v>156.16054127346499</v>
      </c>
      <c r="AL109">
        <v>135.61640381234801</v>
      </c>
      <c r="AM109">
        <v>181.500188057163</v>
      </c>
      <c r="AN109">
        <v>47480.559328931296</v>
      </c>
      <c r="AO109">
        <v>3653.6607236995401</v>
      </c>
      <c r="AP109">
        <v>478.53905474253997</v>
      </c>
      <c r="AQ109">
        <v>223.17216881685101</v>
      </c>
      <c r="AR109">
        <v>323.03078337129699</v>
      </c>
      <c r="AS109">
        <v>249.92225690512001</v>
      </c>
      <c r="AT109">
        <v>247.41126240561999</v>
      </c>
      <c r="AU109">
        <v>252.07775406122201</v>
      </c>
    </row>
    <row r="110" spans="1:47" x14ac:dyDescent="0.25">
      <c r="A110" t="s">
        <v>435</v>
      </c>
      <c r="B110" t="s">
        <v>72</v>
      </c>
      <c r="C110" t="s">
        <v>436</v>
      </c>
      <c r="H110" s="1">
        <f t="shared" si="3"/>
        <v>0</v>
      </c>
      <c r="J110">
        <v>83.1</v>
      </c>
      <c r="K110">
        <v>14.128</v>
      </c>
      <c r="L110">
        <v>35.32</v>
      </c>
      <c r="M110" t="s">
        <v>74</v>
      </c>
      <c r="N110" t="s">
        <v>75</v>
      </c>
      <c r="P110" t="s">
        <v>18</v>
      </c>
      <c r="Q110">
        <v>0.6</v>
      </c>
      <c r="R110" t="s">
        <v>18</v>
      </c>
      <c r="S110" t="s">
        <v>18</v>
      </c>
      <c r="T110">
        <v>0.5</v>
      </c>
      <c r="U110">
        <v>0.8</v>
      </c>
      <c r="V110">
        <v>0.12218285169741799</v>
      </c>
      <c r="W110">
        <v>0.14512633270383701</v>
      </c>
      <c r="X110">
        <v>1.85613191426288E-3</v>
      </c>
      <c r="Y110">
        <v>0.31832603772561502</v>
      </c>
      <c r="Z110" t="s">
        <v>76</v>
      </c>
      <c r="AA110">
        <v>0.43205809309894899</v>
      </c>
      <c r="AB110">
        <v>106.977626571218</v>
      </c>
      <c r="AC110" t="s">
        <v>435</v>
      </c>
      <c r="AD110" t="s">
        <v>18</v>
      </c>
      <c r="AE110" t="s">
        <v>435</v>
      </c>
      <c r="AF110">
        <v>127.935445157648</v>
      </c>
      <c r="AG110">
        <v>119.797889605522</v>
      </c>
      <c r="AH110">
        <v>102.272777266739</v>
      </c>
      <c r="AI110">
        <v>137.96745914036501</v>
      </c>
      <c r="AJ110">
        <v>106.719181512761</v>
      </c>
      <c r="AK110">
        <v>79.550894675166205</v>
      </c>
      <c r="AL110">
        <v>73.186640499303294</v>
      </c>
      <c r="AM110">
        <v>106.34924340501399</v>
      </c>
      <c r="AN110">
        <v>23626.2564581847</v>
      </c>
      <c r="AO110">
        <v>610.75583542467905</v>
      </c>
      <c r="AP110">
        <v>117.88671331091901</v>
      </c>
      <c r="AQ110">
        <v>85.049137229558994</v>
      </c>
      <c r="AS110">
        <v>107.236071629676</v>
      </c>
      <c r="AT110">
        <v>62.678914693675701</v>
      </c>
    </row>
    <row r="111" spans="1:47" x14ac:dyDescent="0.25">
      <c r="A111" t="s">
        <v>437</v>
      </c>
      <c r="B111" t="s">
        <v>72</v>
      </c>
      <c r="C111" t="s">
        <v>438</v>
      </c>
      <c r="H111" s="1">
        <f t="shared" si="3"/>
        <v>0</v>
      </c>
      <c r="J111">
        <v>68.05</v>
      </c>
      <c r="K111">
        <v>14.336</v>
      </c>
      <c r="L111">
        <v>35.840000000000003</v>
      </c>
      <c r="M111" t="s">
        <v>74</v>
      </c>
      <c r="N111" t="s">
        <v>75</v>
      </c>
      <c r="P111" t="s">
        <v>82</v>
      </c>
      <c r="Q111" t="s">
        <v>82</v>
      </c>
      <c r="R111" t="s">
        <v>82</v>
      </c>
      <c r="S111" t="s">
        <v>18</v>
      </c>
      <c r="T111" t="s">
        <v>18</v>
      </c>
      <c r="U111">
        <v>0.8</v>
      </c>
      <c r="V111">
        <v>0.17834130084472499</v>
      </c>
      <c r="W111">
        <v>0.18243305002430699</v>
      </c>
      <c r="X111">
        <v>0.11805370513210101</v>
      </c>
      <c r="Y111">
        <v>0.15458404096002501</v>
      </c>
      <c r="Z111" t="s">
        <v>76</v>
      </c>
      <c r="AB111">
        <v>668.05216153669596</v>
      </c>
      <c r="AC111" t="s">
        <v>437</v>
      </c>
      <c r="AD111" t="s">
        <v>18</v>
      </c>
      <c r="AE111" t="s">
        <v>437</v>
      </c>
      <c r="AN111">
        <v>2215.3134476908999</v>
      </c>
      <c r="AO111">
        <v>1488.3271614206701</v>
      </c>
      <c r="AP111">
        <v>985.122105946744</v>
      </c>
      <c r="AQ111">
        <v>1108.2722582137101</v>
      </c>
      <c r="AR111">
        <v>305.25781864630198</v>
      </c>
      <c r="AS111">
        <v>350.98221712664798</v>
      </c>
      <c r="AT111">
        <v>311.01146872124298</v>
      </c>
      <c r="AU111">
        <v>318.057542262298</v>
      </c>
    </row>
    <row r="112" spans="1:47" x14ac:dyDescent="0.25">
      <c r="A112" t="s">
        <v>439</v>
      </c>
      <c r="B112" t="s">
        <v>72</v>
      </c>
      <c r="C112" t="s">
        <v>440</v>
      </c>
      <c r="H112" s="1">
        <f t="shared" si="3"/>
        <v>0</v>
      </c>
      <c r="J112">
        <v>79.099999999999994</v>
      </c>
      <c r="K112">
        <v>14.348000000000001</v>
      </c>
      <c r="L112">
        <v>35.869999999999997</v>
      </c>
      <c r="M112" t="s">
        <v>74</v>
      </c>
      <c r="N112" t="s">
        <v>75</v>
      </c>
      <c r="P112" t="s">
        <v>18</v>
      </c>
      <c r="Q112">
        <v>0.8</v>
      </c>
      <c r="R112" t="s">
        <v>18</v>
      </c>
      <c r="S112" t="s">
        <v>18</v>
      </c>
      <c r="T112" t="s">
        <v>18</v>
      </c>
      <c r="U112" t="s">
        <v>18</v>
      </c>
      <c r="V112">
        <v>0.357046009054583</v>
      </c>
      <c r="W112">
        <v>0.136137476647962</v>
      </c>
      <c r="X112">
        <v>0.60523211988649706</v>
      </c>
      <c r="Y112">
        <v>0.25074345528254599</v>
      </c>
      <c r="Z112" t="s">
        <v>76</v>
      </c>
      <c r="AA112">
        <v>0.25740329348302599</v>
      </c>
      <c r="AB112">
        <v>215.04912300836199</v>
      </c>
      <c r="AC112" t="s">
        <v>439</v>
      </c>
      <c r="AD112" t="s">
        <v>18</v>
      </c>
      <c r="AE112" t="s">
        <v>439</v>
      </c>
      <c r="AF112">
        <v>272.24537295704499</v>
      </c>
      <c r="AG112">
        <v>228.25565152320701</v>
      </c>
      <c r="AH112">
        <v>246.03333305177301</v>
      </c>
      <c r="AI112">
        <v>254.16746569383901</v>
      </c>
      <c r="AJ112">
        <v>128.46381879640001</v>
      </c>
      <c r="AK112">
        <v>208.88794619321001</v>
      </c>
      <c r="AL112">
        <v>158.54827880630299</v>
      </c>
      <c r="AM112">
        <v>163.44910290612</v>
      </c>
      <c r="AN112">
        <v>306.02821911282598</v>
      </c>
      <c r="AO112">
        <v>349.264061731308</v>
      </c>
      <c r="AP112">
        <v>412.58699463387001</v>
      </c>
      <c r="AQ112">
        <v>153.70313936438001</v>
      </c>
      <c r="AR112">
        <v>176.546922867539</v>
      </c>
      <c r="AS112">
        <v>213.670906922678</v>
      </c>
      <c r="AT112">
        <v>81.168941867796903</v>
      </c>
      <c r="AU112">
        <v>216.42733909404501</v>
      </c>
    </row>
    <row r="113" spans="1:47" x14ac:dyDescent="0.25">
      <c r="A113" t="s">
        <v>441</v>
      </c>
      <c r="B113" t="s">
        <v>72</v>
      </c>
      <c r="C113" t="s">
        <v>442</v>
      </c>
      <c r="H113" s="1">
        <f t="shared" si="3"/>
        <v>0</v>
      </c>
      <c r="J113" t="s">
        <v>443</v>
      </c>
      <c r="K113">
        <v>14.404</v>
      </c>
      <c r="L113">
        <v>36.01</v>
      </c>
      <c r="M113" t="s">
        <v>74</v>
      </c>
      <c r="N113" t="s">
        <v>75</v>
      </c>
      <c r="P113" t="s">
        <v>18</v>
      </c>
      <c r="Q113" t="s">
        <v>82</v>
      </c>
      <c r="R113" t="s">
        <v>18</v>
      </c>
      <c r="S113" t="s">
        <v>18</v>
      </c>
      <c r="T113" t="s">
        <v>18</v>
      </c>
      <c r="U113" t="s">
        <v>18</v>
      </c>
      <c r="V113">
        <v>6.0025077861064403E-2</v>
      </c>
      <c r="W113">
        <v>5.8792101248365002E-2</v>
      </c>
      <c r="X113">
        <v>0.30213575024267098</v>
      </c>
      <c r="Y113">
        <v>0.31224840423849498</v>
      </c>
      <c r="Z113" t="s">
        <v>76</v>
      </c>
      <c r="AB113">
        <v>661.56443646596904</v>
      </c>
      <c r="AC113" t="s">
        <v>441</v>
      </c>
      <c r="AD113" t="s">
        <v>18</v>
      </c>
      <c r="AE113" t="s">
        <v>441</v>
      </c>
      <c r="AF113">
        <v>960.10238176220798</v>
      </c>
      <c r="AG113">
        <v>1090.5522647232699</v>
      </c>
      <c r="AH113">
        <v>982.70620445832799</v>
      </c>
      <c r="AI113">
        <v>900.18158357658103</v>
      </c>
      <c r="AJ113">
        <v>581.56317480892005</v>
      </c>
      <c r="AK113">
        <v>533.20733853496495</v>
      </c>
      <c r="AL113">
        <v>678.57348054059003</v>
      </c>
      <c r="AM113">
        <v>507.72619595841002</v>
      </c>
      <c r="AN113">
        <v>707.46172868967301</v>
      </c>
      <c r="AO113">
        <v>578.07133458973101</v>
      </c>
      <c r="AP113">
        <v>495.76617142920497</v>
      </c>
      <c r="AQ113">
        <v>491.12710381916798</v>
      </c>
      <c r="AR113">
        <v>644.55539239134896</v>
      </c>
      <c r="AS113">
        <v>770.42909337021501</v>
      </c>
      <c r="AT113">
        <v>685.23537240795304</v>
      </c>
      <c r="AU113">
        <v>601.88870483857602</v>
      </c>
    </row>
    <row r="114" spans="1:47" x14ac:dyDescent="0.25">
      <c r="A114" t="s">
        <v>444</v>
      </c>
      <c r="B114" t="s">
        <v>72</v>
      </c>
      <c r="C114" t="s">
        <v>445</v>
      </c>
      <c r="H114" s="1">
        <f t="shared" si="3"/>
        <v>0</v>
      </c>
      <c r="J114">
        <v>93.1</v>
      </c>
      <c r="K114">
        <v>16.899999999999999</v>
      </c>
      <c r="L114">
        <v>42.25</v>
      </c>
      <c r="M114" t="s">
        <v>74</v>
      </c>
      <c r="N114" t="s">
        <v>75</v>
      </c>
      <c r="P114">
        <v>0.75</v>
      </c>
      <c r="Q114">
        <v>0.8</v>
      </c>
      <c r="R114">
        <v>0.75</v>
      </c>
      <c r="S114" t="s">
        <v>18</v>
      </c>
      <c r="T114" t="s">
        <v>18</v>
      </c>
      <c r="U114" t="s">
        <v>18</v>
      </c>
      <c r="V114">
        <v>0.34500035020626901</v>
      </c>
      <c r="W114">
        <v>0.15470058019563199</v>
      </c>
      <c r="X114">
        <v>0.50484861351233701</v>
      </c>
      <c r="Y114">
        <v>0.22080503927817499</v>
      </c>
      <c r="Z114" t="s">
        <v>76</v>
      </c>
      <c r="AA114">
        <v>0.24100305583578399</v>
      </c>
      <c r="AB114">
        <v>258.690062245641</v>
      </c>
      <c r="AC114" t="s">
        <v>444</v>
      </c>
      <c r="AD114" t="s">
        <v>18</v>
      </c>
      <c r="AE114" t="s">
        <v>444</v>
      </c>
      <c r="AF114">
        <v>173.697282207489</v>
      </c>
      <c r="AG114">
        <v>227.37234573134</v>
      </c>
      <c r="AI114">
        <v>220.603574764581</v>
      </c>
      <c r="AJ114">
        <v>145.20205987098899</v>
      </c>
      <c r="AL114">
        <v>125.509121780337</v>
      </c>
      <c r="AM114">
        <v>103.105139216545</v>
      </c>
      <c r="AN114">
        <v>290.00777875994203</v>
      </c>
      <c r="AO114">
        <v>594.61055119047398</v>
      </c>
      <c r="AP114">
        <v>676.76122340673101</v>
      </c>
      <c r="AQ114">
        <v>133.55703459388101</v>
      </c>
      <c r="AR114">
        <v>456.11561853701397</v>
      </c>
      <c r="AS114">
        <v>460.174001846176</v>
      </c>
      <c r="AT114">
        <v>456.28176534481003</v>
      </c>
      <c r="AU114">
        <v>296.63760845502497</v>
      </c>
    </row>
    <row r="115" spans="1:47" x14ac:dyDescent="0.25">
      <c r="A115" t="s">
        <v>446</v>
      </c>
      <c r="B115" t="s">
        <v>72</v>
      </c>
      <c r="C115" t="s">
        <v>447</v>
      </c>
      <c r="H115" s="1">
        <f t="shared" si="3"/>
        <v>0</v>
      </c>
      <c r="J115" t="s">
        <v>232</v>
      </c>
      <c r="K115">
        <v>16.899999999999999</v>
      </c>
      <c r="L115">
        <v>42.25</v>
      </c>
      <c r="M115" t="s">
        <v>74</v>
      </c>
      <c r="N115" t="s">
        <v>75</v>
      </c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>
        <v>0.26826981724297</v>
      </c>
      <c r="W115">
        <v>0.12904903609387999</v>
      </c>
      <c r="X115">
        <v>0.50769132666751005</v>
      </c>
      <c r="Y115">
        <v>0.191868237732158</v>
      </c>
      <c r="Z115" t="s">
        <v>76</v>
      </c>
      <c r="AA115">
        <v>0.29262708520262398</v>
      </c>
      <c r="AB115">
        <v>300.74984760361701</v>
      </c>
      <c r="AC115" t="s">
        <v>446</v>
      </c>
      <c r="AD115" t="s">
        <v>18</v>
      </c>
      <c r="AE115" t="s">
        <v>446</v>
      </c>
      <c r="AF115">
        <v>284.55010924733898</v>
      </c>
      <c r="AG115">
        <v>416.53407732743102</v>
      </c>
      <c r="AH115">
        <v>312.16843120072502</v>
      </c>
      <c r="AI115">
        <v>363.23869391368601</v>
      </c>
      <c r="AJ115">
        <v>176.672198214551</v>
      </c>
      <c r="AK115">
        <v>149.32813026885799</v>
      </c>
      <c r="AL115">
        <v>147.68154502452299</v>
      </c>
      <c r="AM115">
        <v>145.59795678407201</v>
      </c>
      <c r="AN115">
        <v>533.96544983147101</v>
      </c>
      <c r="AO115">
        <v>415.13195781282701</v>
      </c>
      <c r="AP115">
        <v>540.59316258086403</v>
      </c>
      <c r="AQ115">
        <v>271.00777832114102</v>
      </c>
      <c r="AR115">
        <v>244.63806930599401</v>
      </c>
      <c r="AS115">
        <v>289.33126400651003</v>
      </c>
      <c r="AT115">
        <v>562.55745916290198</v>
      </c>
      <c r="AU115">
        <v>822.47291833211398</v>
      </c>
    </row>
    <row r="116" spans="1:47" x14ac:dyDescent="0.25">
      <c r="A116" t="s">
        <v>448</v>
      </c>
      <c r="B116" t="s">
        <v>72</v>
      </c>
      <c r="C116" t="s">
        <v>449</v>
      </c>
      <c r="H116" s="1">
        <f t="shared" si="3"/>
        <v>0</v>
      </c>
      <c r="J116">
        <v>105.1</v>
      </c>
      <c r="K116">
        <v>17.288</v>
      </c>
      <c r="L116">
        <v>43.22</v>
      </c>
      <c r="M116" t="s">
        <v>74</v>
      </c>
      <c r="N116" t="s">
        <v>75</v>
      </c>
      <c r="P116" t="s">
        <v>18</v>
      </c>
      <c r="Q116" t="s">
        <v>18</v>
      </c>
      <c r="R116">
        <v>0.75</v>
      </c>
      <c r="S116">
        <v>0.75</v>
      </c>
      <c r="T116" t="s">
        <v>18</v>
      </c>
      <c r="U116" t="s">
        <v>18</v>
      </c>
      <c r="V116">
        <v>0.18059729371984501</v>
      </c>
      <c r="W116">
        <v>0.10261323450120099</v>
      </c>
      <c r="X116">
        <v>0.23304937584618199</v>
      </c>
      <c r="Y116">
        <v>0.20933297876495699</v>
      </c>
      <c r="Z116" t="s">
        <v>76</v>
      </c>
      <c r="AA116">
        <v>0.27983087866926798</v>
      </c>
      <c r="AB116">
        <v>270.79505146749898</v>
      </c>
      <c r="AC116" t="s">
        <v>448</v>
      </c>
      <c r="AD116" t="s">
        <v>18</v>
      </c>
      <c r="AE116" t="s">
        <v>448</v>
      </c>
      <c r="AF116">
        <v>391.71891969293398</v>
      </c>
      <c r="AG116">
        <v>482.528555549624</v>
      </c>
      <c r="AH116">
        <v>371.05526265846999</v>
      </c>
      <c r="AI116">
        <v>551.08134311396202</v>
      </c>
      <c r="AK116">
        <v>93.561440411898204</v>
      </c>
      <c r="AL116">
        <v>124.523591630385</v>
      </c>
      <c r="AM116">
        <v>126.345075838364</v>
      </c>
      <c r="AN116">
        <v>218.55854461012899</v>
      </c>
      <c r="AO116">
        <v>141.875038736346</v>
      </c>
      <c r="AP116">
        <v>117.141768826434</v>
      </c>
      <c r="AR116">
        <v>245.33584438532</v>
      </c>
      <c r="AS116">
        <v>663.339034340588</v>
      </c>
      <c r="AT116">
        <v>419.55584483621698</v>
      </c>
      <c r="AU116">
        <v>296.25425854967898</v>
      </c>
    </row>
    <row r="117" spans="1:47" x14ac:dyDescent="0.25">
      <c r="A117" t="s">
        <v>450</v>
      </c>
      <c r="B117" t="s">
        <v>72</v>
      </c>
      <c r="C117" t="s">
        <v>451</v>
      </c>
      <c r="H117" s="1">
        <f t="shared" si="3"/>
        <v>0</v>
      </c>
      <c r="J117">
        <v>92.1</v>
      </c>
      <c r="K117">
        <v>17.303999999999998</v>
      </c>
      <c r="L117">
        <v>43.26</v>
      </c>
      <c r="M117" t="s">
        <v>74</v>
      </c>
      <c r="N117" t="s">
        <v>75</v>
      </c>
      <c r="P117" t="s">
        <v>18</v>
      </c>
      <c r="Q117" t="s">
        <v>18</v>
      </c>
      <c r="R117">
        <v>0.75</v>
      </c>
      <c r="S117" t="s">
        <v>18</v>
      </c>
      <c r="T117" t="s">
        <v>18</v>
      </c>
      <c r="U117" t="s">
        <v>18</v>
      </c>
      <c r="V117">
        <v>0.103540490229947</v>
      </c>
      <c r="W117">
        <v>0.117314519823779</v>
      </c>
      <c r="X117">
        <v>0.107096660949855</v>
      </c>
      <c r="Y117">
        <v>0.25420662999230698</v>
      </c>
      <c r="Z117" t="s">
        <v>76</v>
      </c>
      <c r="AA117">
        <v>0.33387618463843799</v>
      </c>
      <c r="AB117">
        <v>133.065120528715</v>
      </c>
      <c r="AC117" t="s">
        <v>450</v>
      </c>
      <c r="AD117" t="s">
        <v>18</v>
      </c>
      <c r="AE117" t="s">
        <v>450</v>
      </c>
      <c r="AF117">
        <v>145.656432657924</v>
      </c>
      <c r="AG117">
        <v>134.61152286838399</v>
      </c>
      <c r="AH117">
        <v>133.065120528715</v>
      </c>
      <c r="AI117">
        <v>138.96489327230699</v>
      </c>
      <c r="AK117">
        <v>75.682290387950999</v>
      </c>
      <c r="AL117">
        <v>58.191009585520497</v>
      </c>
      <c r="AM117">
        <v>55.771081837849401</v>
      </c>
      <c r="AN117">
        <v>80.897723958849099</v>
      </c>
      <c r="AO117">
        <v>91.212958594194106</v>
      </c>
      <c r="AP117">
        <v>81.934700503746797</v>
      </c>
      <c r="AQ117">
        <v>41.889929446589697</v>
      </c>
      <c r="AR117">
        <v>380.09799891212401</v>
      </c>
      <c r="AS117">
        <v>354.417404555095</v>
      </c>
      <c r="AT117">
        <v>418.104670491006</v>
      </c>
      <c r="AU117">
        <v>247.29341843872501</v>
      </c>
    </row>
    <row r="118" spans="1:47" x14ac:dyDescent="0.25">
      <c r="A118" t="s">
        <v>244</v>
      </c>
      <c r="B118" t="s">
        <v>72</v>
      </c>
      <c r="C118" t="s">
        <v>245</v>
      </c>
      <c r="D118" t="s">
        <v>493</v>
      </c>
      <c r="E118">
        <v>843</v>
      </c>
      <c r="F118">
        <v>1524.0709999999999</v>
      </c>
      <c r="G118">
        <v>1524</v>
      </c>
      <c r="H118" s="2">
        <f t="shared" si="3"/>
        <v>7.0999999999912689E-2</v>
      </c>
      <c r="I118" s="2" t="s">
        <v>495</v>
      </c>
      <c r="J118" t="s">
        <v>246</v>
      </c>
      <c r="K118">
        <v>6.4</v>
      </c>
      <c r="L118" t="s">
        <v>29</v>
      </c>
      <c r="M118" t="s">
        <v>74</v>
      </c>
      <c r="N118" t="s">
        <v>75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>
        <v>0.245687406273042</v>
      </c>
      <c r="W118">
        <v>9.8345914693771103E-2</v>
      </c>
      <c r="X118">
        <v>0.37719772671415902</v>
      </c>
      <c r="Y118">
        <v>0.27381478851298602</v>
      </c>
      <c r="Z118" t="s">
        <v>76</v>
      </c>
      <c r="AA118">
        <v>0.19979470486178499</v>
      </c>
      <c r="AB118">
        <v>308.95380610535398</v>
      </c>
      <c r="AC118" t="s">
        <v>244</v>
      </c>
      <c r="AD118" t="s">
        <v>18</v>
      </c>
      <c r="AE118" t="s">
        <v>244</v>
      </c>
      <c r="AF118">
        <v>482.10610352392899</v>
      </c>
      <c r="AG118">
        <v>663.68413624407799</v>
      </c>
      <c r="AH118">
        <v>713.46981255103799</v>
      </c>
      <c r="AI118">
        <v>530.99957012236905</v>
      </c>
      <c r="AJ118">
        <v>85.226392610895999</v>
      </c>
      <c r="AK118">
        <v>85.103632761900002</v>
      </c>
      <c r="AL118">
        <v>85.935892968394995</v>
      </c>
      <c r="AM118">
        <v>91.651364724652595</v>
      </c>
      <c r="AN118">
        <v>255.45687912786701</v>
      </c>
      <c r="AO118">
        <v>172.99368915519401</v>
      </c>
      <c r="AP118">
        <v>119.90244493978</v>
      </c>
      <c r="AQ118">
        <v>102.287512952461</v>
      </c>
      <c r="AR118">
        <v>362.45073308284202</v>
      </c>
      <c r="AS118">
        <v>372.57003704700702</v>
      </c>
      <c r="AT118">
        <v>462.52134701876099</v>
      </c>
      <c r="AU118">
        <v>433.52457138237401</v>
      </c>
    </row>
    <row r="119" spans="1:47" x14ac:dyDescent="0.25">
      <c r="A119" t="s">
        <v>273</v>
      </c>
      <c r="B119" t="s">
        <v>72</v>
      </c>
      <c r="C119" t="s">
        <v>274</v>
      </c>
      <c r="D119" t="s">
        <v>484</v>
      </c>
      <c r="E119">
        <v>765</v>
      </c>
      <c r="F119">
        <v>1653.9480000000001</v>
      </c>
      <c r="G119">
        <v>1663</v>
      </c>
      <c r="H119" s="2">
        <f t="shared" si="3"/>
        <v>9.0519999999999072</v>
      </c>
      <c r="I119" t="s">
        <v>485</v>
      </c>
      <c r="J119" t="s">
        <v>275</v>
      </c>
      <c r="K119">
        <v>7.4039999999999999</v>
      </c>
      <c r="L119">
        <v>18.510000000000002</v>
      </c>
      <c r="M119" t="s">
        <v>74</v>
      </c>
      <c r="N119" t="s">
        <v>75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>
        <v>0.124263138588056</v>
      </c>
      <c r="W119">
        <v>9.3947932122996194E-2</v>
      </c>
      <c r="X119">
        <v>9.30129067573644E-2</v>
      </c>
      <c r="Y119">
        <v>0.15784833278357699</v>
      </c>
      <c r="Z119" t="s">
        <v>76</v>
      </c>
      <c r="AA119">
        <v>0.129529927301794</v>
      </c>
      <c r="AB119">
        <v>224.044179679123</v>
      </c>
      <c r="AC119" t="s">
        <v>276</v>
      </c>
      <c r="AD119" t="s">
        <v>19</v>
      </c>
      <c r="AE119" t="s">
        <v>277</v>
      </c>
      <c r="AF119">
        <v>420.84278039889199</v>
      </c>
      <c r="AG119">
        <v>348.56595988400699</v>
      </c>
      <c r="AH119">
        <v>328.19530655350701</v>
      </c>
      <c r="AI119">
        <v>362.810532496657</v>
      </c>
      <c r="AJ119">
        <v>556.67336959552699</v>
      </c>
      <c r="AK119">
        <v>732.22268082273501</v>
      </c>
      <c r="AL119">
        <v>740.17966020912604</v>
      </c>
      <c r="AM119">
        <v>640.152583335092</v>
      </c>
      <c r="AN119">
        <v>65.156693265336898</v>
      </c>
      <c r="AO119">
        <v>65.331681318238196</v>
      </c>
      <c r="AP119">
        <v>64.306175082049705</v>
      </c>
      <c r="AQ119">
        <v>60.783598111974797</v>
      </c>
      <c r="AR119">
        <v>119.89305280473801</v>
      </c>
      <c r="AS119">
        <v>113.056169836839</v>
      </c>
      <c r="AT119">
        <v>93.999997723478998</v>
      </c>
      <c r="AU119">
        <v>106.38443029947599</v>
      </c>
    </row>
    <row r="120" spans="1:47" x14ac:dyDescent="0.25">
      <c r="A120" t="s">
        <v>180</v>
      </c>
      <c r="B120" t="s">
        <v>72</v>
      </c>
      <c r="C120" t="s">
        <v>181</v>
      </c>
      <c r="D120" t="s">
        <v>491</v>
      </c>
      <c r="E120">
        <v>764</v>
      </c>
      <c r="F120">
        <v>1316.62</v>
      </c>
      <c r="G120">
        <v>1306</v>
      </c>
      <c r="H120" s="2">
        <f t="shared" si="3"/>
        <v>10.619999999999891</v>
      </c>
      <c r="I120" t="s">
        <v>492</v>
      </c>
      <c r="J120" t="s">
        <v>182</v>
      </c>
      <c r="K120">
        <v>4.6479999999999997</v>
      </c>
      <c r="L120">
        <v>11.62</v>
      </c>
      <c r="M120" t="s">
        <v>74</v>
      </c>
      <c r="N120" t="s">
        <v>75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>
        <v>0.23127204050132399</v>
      </c>
      <c r="W120">
        <v>0.16335767485676</v>
      </c>
      <c r="X120">
        <v>0.28968425259295799</v>
      </c>
      <c r="Y120">
        <v>0.28136712766463901</v>
      </c>
      <c r="Z120" t="s">
        <v>76</v>
      </c>
      <c r="AA120">
        <v>0.16864681894189601</v>
      </c>
      <c r="AB120">
        <v>317.29821237208301</v>
      </c>
      <c r="AC120" t="s">
        <v>180</v>
      </c>
      <c r="AD120" t="s">
        <v>18</v>
      </c>
      <c r="AE120" t="s">
        <v>180</v>
      </c>
      <c r="AF120">
        <v>307.67972717253701</v>
      </c>
      <c r="AG120">
        <v>451.68111552541501</v>
      </c>
      <c r="AH120">
        <v>365.73172885967602</v>
      </c>
      <c r="AI120">
        <v>452.056701040441</v>
      </c>
      <c r="AJ120">
        <v>154.83752011227801</v>
      </c>
      <c r="AK120">
        <v>198.67284194179899</v>
      </c>
      <c r="AL120">
        <v>172.740112416464</v>
      </c>
      <c r="AM120">
        <v>326.91669757162799</v>
      </c>
      <c r="AN120">
        <v>71.359790146135694</v>
      </c>
      <c r="AO120">
        <v>102.887685853627</v>
      </c>
      <c r="AP120">
        <v>101.235128602541</v>
      </c>
      <c r="AQ120">
        <v>75.184959407054393</v>
      </c>
      <c r="AR120">
        <v>888.54321314100196</v>
      </c>
      <c r="AS120">
        <v>349.66808631200001</v>
      </c>
      <c r="AT120">
        <v>867.987721582777</v>
      </c>
      <c r="AU120">
        <v>549.14360089864999</v>
      </c>
    </row>
    <row r="121" spans="1:47" x14ac:dyDescent="0.25">
      <c r="A121" t="s">
        <v>88</v>
      </c>
      <c r="B121" t="s">
        <v>72</v>
      </c>
      <c r="C121" t="s">
        <v>89</v>
      </c>
      <c r="D121" s="2" t="s">
        <v>481</v>
      </c>
      <c r="E121" s="2">
        <v>811</v>
      </c>
      <c r="F121" s="2">
        <v>931.11559999999997</v>
      </c>
      <c r="G121" s="2">
        <v>920</v>
      </c>
      <c r="H121" s="2">
        <f t="shared" si="3"/>
        <v>11.115599999999972</v>
      </c>
      <c r="I121" s="2" t="s">
        <v>482</v>
      </c>
      <c r="J121" t="s">
        <v>90</v>
      </c>
      <c r="K121">
        <v>1.5920000000000001</v>
      </c>
      <c r="L121">
        <v>3.98</v>
      </c>
      <c r="M121" t="s">
        <v>74</v>
      </c>
      <c r="N121" t="s">
        <v>75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>
        <v>0.149580604569961</v>
      </c>
      <c r="W121">
        <v>0.150098321196561</v>
      </c>
      <c r="X121">
        <v>0.36463323968105799</v>
      </c>
      <c r="Y121">
        <v>0.21677422632506699</v>
      </c>
      <c r="Z121" t="s">
        <v>76</v>
      </c>
      <c r="AA121">
        <v>0.135944867766359</v>
      </c>
      <c r="AB121">
        <v>1394.44212700554</v>
      </c>
      <c r="AC121" t="s">
        <v>91</v>
      </c>
      <c r="AD121">
        <v>3</v>
      </c>
      <c r="AE121" t="s">
        <v>92</v>
      </c>
      <c r="AF121">
        <v>1761.54628207924</v>
      </c>
      <c r="AG121">
        <v>1495.9378331796099</v>
      </c>
      <c r="AH121">
        <v>1339.00235748658</v>
      </c>
      <c r="AI121">
        <v>1586.79834912617</v>
      </c>
      <c r="AJ121">
        <v>1819.0630232072999</v>
      </c>
      <c r="AK121">
        <v>2159.08700482108</v>
      </c>
      <c r="AL121">
        <v>2024.96938600934</v>
      </c>
      <c r="AM121">
        <v>2216.6063771998101</v>
      </c>
      <c r="AN121">
        <v>461.76309857534602</v>
      </c>
      <c r="AO121">
        <v>403.36518210964499</v>
      </c>
      <c r="AP121">
        <v>387.86031183923097</v>
      </c>
      <c r="AQ121">
        <v>392.14686247817298</v>
      </c>
      <c r="AR121">
        <v>1314.0133888575399</v>
      </c>
      <c r="AS121">
        <v>1449.88189652449</v>
      </c>
      <c r="AT121">
        <v>1224.09658332445</v>
      </c>
      <c r="AU121">
        <v>1031.81537946808</v>
      </c>
    </row>
    <row r="122" spans="1:47" x14ac:dyDescent="0.25">
      <c r="A122" t="s">
        <v>120</v>
      </c>
      <c r="B122" t="s">
        <v>72</v>
      </c>
      <c r="C122" t="s">
        <v>121</v>
      </c>
      <c r="D122" t="s">
        <v>486</v>
      </c>
      <c r="E122">
        <v>817</v>
      </c>
      <c r="F122" s="2">
        <v>1042.625</v>
      </c>
      <c r="G122" s="2">
        <v>1056</v>
      </c>
      <c r="H122" s="2">
        <f t="shared" si="3"/>
        <v>13.375</v>
      </c>
      <c r="I122" t="s">
        <v>487</v>
      </c>
      <c r="J122">
        <v>71.05</v>
      </c>
      <c r="K122">
        <v>2.34</v>
      </c>
      <c r="L122">
        <v>5.85</v>
      </c>
      <c r="M122" t="s">
        <v>74</v>
      </c>
      <c r="N122" t="s">
        <v>75</v>
      </c>
      <c r="P122" t="s">
        <v>18</v>
      </c>
      <c r="Q122" t="s">
        <v>82</v>
      </c>
      <c r="R122" t="s">
        <v>18</v>
      </c>
      <c r="S122" t="s">
        <v>82</v>
      </c>
      <c r="T122" t="s">
        <v>82</v>
      </c>
      <c r="U122" t="s">
        <v>18</v>
      </c>
      <c r="V122">
        <v>0.110220974886304</v>
      </c>
      <c r="W122">
        <v>6.6904598967509193E-2</v>
      </c>
      <c r="X122">
        <v>0.29055076699446702</v>
      </c>
      <c r="Y122">
        <v>0.23708170406918799</v>
      </c>
      <c r="Z122" t="s">
        <v>76</v>
      </c>
      <c r="AB122">
        <v>983.18514249793395</v>
      </c>
      <c r="AC122" t="s">
        <v>120</v>
      </c>
      <c r="AD122" t="s">
        <v>18</v>
      </c>
      <c r="AE122" t="s">
        <v>120</v>
      </c>
      <c r="AF122">
        <v>898.54086787444498</v>
      </c>
      <c r="AG122">
        <v>988.14701964752999</v>
      </c>
      <c r="AH122">
        <v>740.78435174326296</v>
      </c>
      <c r="AI122">
        <v>960.10163882711697</v>
      </c>
      <c r="AJ122">
        <v>978.22326534833803</v>
      </c>
      <c r="AK122">
        <v>1241.40321004814</v>
      </c>
      <c r="AL122">
        <v>1096.12699403545</v>
      </c>
      <c r="AM122">
        <v>1339.98175019624</v>
      </c>
    </row>
    <row r="123" spans="1:47" x14ac:dyDescent="0.25">
      <c r="A123" t="s">
        <v>333</v>
      </c>
      <c r="B123" t="s">
        <v>72</v>
      </c>
      <c r="C123" t="s">
        <v>334</v>
      </c>
      <c r="D123" t="s">
        <v>479</v>
      </c>
      <c r="E123">
        <v>611</v>
      </c>
      <c r="F123">
        <v>1851.7550000000001</v>
      </c>
      <c r="G123">
        <v>1837</v>
      </c>
      <c r="H123" s="2">
        <f t="shared" si="3"/>
        <v>14.755000000000109</v>
      </c>
      <c r="I123" t="s">
        <v>480</v>
      </c>
      <c r="J123" t="s">
        <v>232</v>
      </c>
      <c r="K123">
        <v>8.8239999999999998</v>
      </c>
      <c r="L123">
        <v>22.06</v>
      </c>
      <c r="M123" t="s">
        <v>74</v>
      </c>
      <c r="N123" t="s">
        <v>75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>
        <v>0.21312281387943799</v>
      </c>
      <c r="W123">
        <v>0.18669707886467099</v>
      </c>
      <c r="X123">
        <v>0.38696461965804202</v>
      </c>
      <c r="Y123">
        <v>0.28173210015455802</v>
      </c>
      <c r="Z123" t="s">
        <v>76</v>
      </c>
      <c r="AA123">
        <v>2.5982895186383401E-2</v>
      </c>
      <c r="AB123">
        <v>5027.0479192862203</v>
      </c>
      <c r="AC123" t="s">
        <v>335</v>
      </c>
      <c r="AD123" t="s">
        <v>336</v>
      </c>
      <c r="AE123" t="s">
        <v>337</v>
      </c>
      <c r="AF123">
        <v>6622.8542440226302</v>
      </c>
      <c r="AG123">
        <v>7177.3840206492096</v>
      </c>
      <c r="AH123">
        <v>6908.4396342042601</v>
      </c>
      <c r="AI123">
        <v>1213.3360581007701</v>
      </c>
      <c r="AJ123">
        <v>5023.21841640192</v>
      </c>
      <c r="AK123">
        <v>5361.2167460986102</v>
      </c>
      <c r="AL123">
        <v>5030.8774221705198</v>
      </c>
      <c r="AM123">
        <v>508.26924301778502</v>
      </c>
      <c r="AN123">
        <v>2773.3128561047502</v>
      </c>
      <c r="AO123">
        <v>2330.1101946639701</v>
      </c>
      <c r="AP123">
        <v>1866.09771227343</v>
      </c>
      <c r="AQ123">
        <v>873.94932190469001</v>
      </c>
      <c r="AR123">
        <v>6079.31835690753</v>
      </c>
      <c r="AS123">
        <v>7634.03989659947</v>
      </c>
      <c r="AT123">
        <v>7786.0095828264402</v>
      </c>
      <c r="AU123">
        <v>2551.7122208143001</v>
      </c>
    </row>
    <row r="124" spans="1:47" x14ac:dyDescent="0.25">
      <c r="A124" t="s">
        <v>86</v>
      </c>
      <c r="B124" t="s">
        <v>72</v>
      </c>
      <c r="C124" t="s">
        <v>87</v>
      </c>
      <c r="D124" t="s">
        <v>475</v>
      </c>
      <c r="E124">
        <v>753</v>
      </c>
      <c r="F124">
        <v>902.7</v>
      </c>
      <c r="G124">
        <v>883</v>
      </c>
      <c r="H124" s="2">
        <f t="shared" si="3"/>
        <v>19.700000000000045</v>
      </c>
      <c r="I124" t="s">
        <v>477</v>
      </c>
      <c r="J124">
        <v>71.05</v>
      </c>
      <c r="K124">
        <v>1.4239999999999999</v>
      </c>
      <c r="L124">
        <v>3.56</v>
      </c>
      <c r="M124" t="s">
        <v>74</v>
      </c>
      <c r="N124" t="s">
        <v>75</v>
      </c>
      <c r="P124" t="s">
        <v>18</v>
      </c>
      <c r="Q124" t="s">
        <v>82</v>
      </c>
      <c r="R124" t="s">
        <v>18</v>
      </c>
      <c r="S124" t="s">
        <v>82</v>
      </c>
      <c r="T124" t="s">
        <v>82</v>
      </c>
      <c r="U124" t="s">
        <v>18</v>
      </c>
      <c r="V124">
        <v>0.15163367109452999</v>
      </c>
      <c r="W124">
        <v>0.125632282067903</v>
      </c>
      <c r="X124">
        <v>0.21144976262105999</v>
      </c>
      <c r="Y124">
        <v>0.14605285977527399</v>
      </c>
      <c r="Z124" t="s">
        <v>76</v>
      </c>
      <c r="AB124">
        <v>912.12235731482599</v>
      </c>
      <c r="AC124" t="s">
        <v>86</v>
      </c>
      <c r="AD124" t="s">
        <v>18</v>
      </c>
      <c r="AE124" t="s">
        <v>86</v>
      </c>
      <c r="AF124">
        <v>628.34601787959195</v>
      </c>
      <c r="AG124">
        <v>663.84618417335798</v>
      </c>
      <c r="AH124">
        <v>628.39819261209698</v>
      </c>
      <c r="AI124">
        <v>610.41384643566505</v>
      </c>
      <c r="AJ124">
        <v>1160.39853045629</v>
      </c>
      <c r="AK124">
        <v>1475.0660543828301</v>
      </c>
      <c r="AL124">
        <v>1235.3275465972899</v>
      </c>
      <c r="AM124">
        <v>1468.18792913418</v>
      </c>
    </row>
    <row r="125" spans="1:47" x14ac:dyDescent="0.25">
      <c r="A125" t="s">
        <v>369</v>
      </c>
      <c r="B125" t="s">
        <v>72</v>
      </c>
      <c r="C125" t="s">
        <v>370</v>
      </c>
      <c r="D125" s="2" t="s">
        <v>494</v>
      </c>
      <c r="E125" s="2">
        <v>715</v>
      </c>
      <c r="F125" s="2">
        <v>1991</v>
      </c>
      <c r="G125" s="2">
        <v>2018</v>
      </c>
      <c r="H125" s="2">
        <f t="shared" si="3"/>
        <v>27</v>
      </c>
      <c r="I125" s="2" t="s">
        <v>495</v>
      </c>
      <c r="J125">
        <v>81.05</v>
      </c>
      <c r="K125">
        <v>9.7279999999999998</v>
      </c>
      <c r="L125">
        <v>24.32</v>
      </c>
      <c r="M125" t="s">
        <v>74</v>
      </c>
      <c r="N125" t="s">
        <v>75</v>
      </c>
      <c r="P125" t="s">
        <v>18</v>
      </c>
      <c r="Q125" t="s">
        <v>82</v>
      </c>
      <c r="R125" t="s">
        <v>82</v>
      </c>
      <c r="S125" t="s">
        <v>82</v>
      </c>
      <c r="T125">
        <v>0.25</v>
      </c>
      <c r="U125">
        <v>0.8</v>
      </c>
      <c r="V125">
        <v>0.12766805840245901</v>
      </c>
      <c r="W125">
        <v>0.15051630180591499</v>
      </c>
      <c r="X125">
        <v>7.8196044981988497E-2</v>
      </c>
      <c r="Y125">
        <v>0.36653546895146299</v>
      </c>
      <c r="Z125" t="s">
        <v>76</v>
      </c>
      <c r="AB125">
        <v>2315.6665091945802</v>
      </c>
      <c r="AC125" t="s">
        <v>371</v>
      </c>
      <c r="AD125">
        <f>9.744*2.5</f>
        <v>24.36</v>
      </c>
      <c r="AE125" t="s">
        <v>372</v>
      </c>
      <c r="AF125">
        <v>2457.0441757198</v>
      </c>
      <c r="AG125">
        <v>2415.3352002737001</v>
      </c>
      <c r="AH125">
        <v>2133.2514963270301</v>
      </c>
      <c r="AI125">
        <v>2315.6665091945802</v>
      </c>
      <c r="AS125">
        <v>472.87885436924199</v>
      </c>
    </row>
    <row r="126" spans="1:47" x14ac:dyDescent="0.25">
      <c r="A126" t="s">
        <v>122</v>
      </c>
      <c r="B126" t="s">
        <v>72</v>
      </c>
      <c r="C126" t="s">
        <v>123</v>
      </c>
      <c r="D126" s="1" t="s">
        <v>488</v>
      </c>
      <c r="E126" s="1"/>
      <c r="F126" s="1">
        <v>1064.4290000000001</v>
      </c>
      <c r="G126" s="1">
        <v>1021</v>
      </c>
      <c r="H126" s="1">
        <f t="shared" si="3"/>
        <v>43.429000000000087</v>
      </c>
      <c r="I126" s="1"/>
      <c r="J126">
        <v>71.05</v>
      </c>
      <c r="K126">
        <v>2.504</v>
      </c>
      <c r="L126">
        <v>6.26</v>
      </c>
      <c r="M126" t="s">
        <v>74</v>
      </c>
      <c r="N126" t="s">
        <v>75</v>
      </c>
      <c r="P126" t="s">
        <v>18</v>
      </c>
      <c r="Q126" t="s">
        <v>82</v>
      </c>
      <c r="R126" t="s">
        <v>18</v>
      </c>
      <c r="S126" t="s">
        <v>82</v>
      </c>
      <c r="T126" t="s">
        <v>82</v>
      </c>
      <c r="U126">
        <v>0.8</v>
      </c>
      <c r="V126">
        <v>0.1077962332362</v>
      </c>
      <c r="W126">
        <v>0.111876978766675</v>
      </c>
      <c r="X126">
        <v>7.7577881578729899E-2</v>
      </c>
      <c r="Y126">
        <v>7.0847586306902799E-2</v>
      </c>
      <c r="Z126" t="s">
        <v>76</v>
      </c>
      <c r="AB126">
        <v>948.89169320190501</v>
      </c>
      <c r="AC126" t="s">
        <v>122</v>
      </c>
      <c r="AD126" t="s">
        <v>18</v>
      </c>
      <c r="AE126" t="s">
        <v>122</v>
      </c>
      <c r="AF126">
        <v>368.86599685315798</v>
      </c>
      <c r="AG126">
        <v>375.74686468969799</v>
      </c>
      <c r="AH126">
        <v>408.76756780785399</v>
      </c>
      <c r="AI126">
        <v>421.766380753703</v>
      </c>
      <c r="AJ126">
        <v>1476.0170056501099</v>
      </c>
      <c r="AK126">
        <v>2010.01377474586</v>
      </c>
      <c r="AL126">
        <v>1668.8698626421699</v>
      </c>
      <c r="AM126">
        <v>1856.34160749802</v>
      </c>
    </row>
    <row r="127" spans="1:47" x14ac:dyDescent="0.25">
      <c r="A127" t="s">
        <v>149</v>
      </c>
      <c r="B127" t="s">
        <v>72</v>
      </c>
      <c r="C127" t="s">
        <v>150</v>
      </c>
      <c r="D127" s="1" t="s">
        <v>489</v>
      </c>
      <c r="E127" s="1">
        <v>738</v>
      </c>
      <c r="F127" s="1">
        <v>1167.3440000000001</v>
      </c>
      <c r="G127" s="1">
        <v>1222</v>
      </c>
      <c r="H127" s="1">
        <f t="shared" si="3"/>
        <v>54.655999999999949</v>
      </c>
      <c r="I127" s="1"/>
      <c r="J127" t="s">
        <v>119</v>
      </c>
      <c r="K127">
        <v>3.3439999999999999</v>
      </c>
      <c r="L127">
        <v>8.36</v>
      </c>
      <c r="M127" t="s">
        <v>74</v>
      </c>
      <c r="N127" t="s">
        <v>75</v>
      </c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>
        <v>0.20985739781578699</v>
      </c>
      <c r="W127">
        <v>0.17328879360287699</v>
      </c>
      <c r="X127">
        <v>0.15601194838600299</v>
      </c>
      <c r="Y127">
        <v>0.18573948933984299</v>
      </c>
      <c r="Z127" t="s">
        <v>76</v>
      </c>
      <c r="AA127">
        <v>0.272152667695501</v>
      </c>
      <c r="AB127">
        <v>404.398175721119</v>
      </c>
      <c r="AC127" t="s">
        <v>149</v>
      </c>
      <c r="AD127" t="s">
        <v>18</v>
      </c>
      <c r="AE127" t="s">
        <v>149</v>
      </c>
      <c r="AF127">
        <v>394.23545148293903</v>
      </c>
      <c r="AG127">
        <v>383.99701963202301</v>
      </c>
      <c r="AH127">
        <v>412.98471778217998</v>
      </c>
      <c r="AI127">
        <v>448.55490606820899</v>
      </c>
      <c r="AJ127">
        <v>869.77429693956105</v>
      </c>
      <c r="AK127">
        <v>1894.89277237275</v>
      </c>
      <c r="AL127">
        <v>1623.7837955643099</v>
      </c>
      <c r="AM127">
        <v>1096.96606944573</v>
      </c>
      <c r="AN127">
        <v>155.785080079198</v>
      </c>
      <c r="AO127">
        <v>141.170047465279</v>
      </c>
      <c r="AP127">
        <v>127.421535362542</v>
      </c>
      <c r="AQ127">
        <v>110.33749530833499</v>
      </c>
      <c r="AR127">
        <v>309.15488980752599</v>
      </c>
      <c r="AS127">
        <v>395.81163366005802</v>
      </c>
      <c r="AT127">
        <v>427.764476638438</v>
      </c>
      <c r="AU127">
        <v>429.23144238175098</v>
      </c>
    </row>
    <row r="128" spans="1:47" x14ac:dyDescent="0.25">
      <c r="A128" t="s">
        <v>175</v>
      </c>
      <c r="B128" t="s">
        <v>72</v>
      </c>
      <c r="C128" t="s">
        <v>176</v>
      </c>
      <c r="D128" s="1" t="s">
        <v>490</v>
      </c>
      <c r="E128" s="1">
        <v>771</v>
      </c>
      <c r="F128" s="1">
        <v>1282.2239999999999</v>
      </c>
      <c r="G128" s="1">
        <v>1344</v>
      </c>
      <c r="H128" s="1">
        <f t="shared" si="3"/>
        <v>61.776000000000067</v>
      </c>
      <c r="I128" s="1"/>
      <c r="J128" t="s">
        <v>119</v>
      </c>
      <c r="K128">
        <v>4.3479999999999999</v>
      </c>
      <c r="L128">
        <v>10.87</v>
      </c>
      <c r="M128" t="s">
        <v>74</v>
      </c>
      <c r="N128" t="s">
        <v>75</v>
      </c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>
        <v>7.5664796211736898E-2</v>
      </c>
      <c r="W128">
        <v>8.2230896057506997E-2</v>
      </c>
      <c r="X128">
        <v>9.3115744619940197E-2</v>
      </c>
      <c r="Y128">
        <v>0.105519937414008</v>
      </c>
      <c r="Z128" t="s">
        <v>76</v>
      </c>
      <c r="AA128">
        <v>0.15977098205677101</v>
      </c>
      <c r="AB128">
        <v>514.83123034446305</v>
      </c>
      <c r="AC128" t="s">
        <v>175</v>
      </c>
      <c r="AD128" t="s">
        <v>18</v>
      </c>
      <c r="AE128" t="s">
        <v>175</v>
      </c>
      <c r="AF128">
        <v>976.06223105532194</v>
      </c>
      <c r="AG128">
        <v>1291.1792178533201</v>
      </c>
      <c r="AH128">
        <v>795.67342675221505</v>
      </c>
      <c r="AI128">
        <v>1035.90980017982</v>
      </c>
      <c r="AJ128">
        <v>457.62940779622102</v>
      </c>
      <c r="AK128">
        <v>404.08565683262799</v>
      </c>
      <c r="AL128">
        <v>543.67516804436298</v>
      </c>
      <c r="AM128">
        <v>665.77154122033403</v>
      </c>
      <c r="AN128">
        <v>318.27883877631001</v>
      </c>
      <c r="AO128">
        <v>310.056170264191</v>
      </c>
      <c r="AP128">
        <v>227.425580975782</v>
      </c>
      <c r="AQ128">
        <v>328.00270919186801</v>
      </c>
      <c r="AR128">
        <v>485.98729264456301</v>
      </c>
      <c r="AS128">
        <v>614.39408970405395</v>
      </c>
      <c r="AT128">
        <v>445.31701739860301</v>
      </c>
      <c r="AU128">
        <v>574.67422053527002</v>
      </c>
    </row>
    <row r="129" spans="1:47" x14ac:dyDescent="0.25">
      <c r="A129" t="s">
        <v>113</v>
      </c>
      <c r="B129" t="s">
        <v>72</v>
      </c>
      <c r="C129" t="s">
        <v>114</v>
      </c>
      <c r="D129" s="1"/>
      <c r="E129" s="1"/>
      <c r="F129" s="1">
        <v>1002.615</v>
      </c>
      <c r="G129" s="1">
        <v>938</v>
      </c>
      <c r="H129" s="1">
        <f t="shared" si="3"/>
        <v>64.615000000000009</v>
      </c>
      <c r="I129" s="1"/>
      <c r="J129">
        <v>83.05</v>
      </c>
      <c r="K129">
        <v>2.02</v>
      </c>
      <c r="L129">
        <v>5.05</v>
      </c>
      <c r="M129" t="s">
        <v>74</v>
      </c>
      <c r="N129" t="s">
        <v>75</v>
      </c>
      <c r="P129" t="s">
        <v>18</v>
      </c>
      <c r="Q129" t="s">
        <v>82</v>
      </c>
      <c r="R129" t="s">
        <v>82</v>
      </c>
      <c r="S129" t="s">
        <v>82</v>
      </c>
      <c r="T129" t="s">
        <v>82</v>
      </c>
      <c r="U129" t="s">
        <v>18</v>
      </c>
      <c r="V129">
        <v>0.22302403173788299</v>
      </c>
      <c r="W129">
        <v>0.10316114831703101</v>
      </c>
      <c r="X129">
        <v>0.57108325367630397</v>
      </c>
      <c r="Y129">
        <v>0.28222931478179197</v>
      </c>
      <c r="Z129" t="s">
        <v>76</v>
      </c>
      <c r="AB129">
        <v>2114.7041748780298</v>
      </c>
      <c r="AC129" t="s">
        <v>113</v>
      </c>
      <c r="AD129" t="s">
        <v>18</v>
      </c>
      <c r="AE129" t="s">
        <v>113</v>
      </c>
      <c r="AF129">
        <v>2213.1064911042799</v>
      </c>
      <c r="AG129">
        <v>2457.6591849715201</v>
      </c>
      <c r="AH129">
        <v>1912.1049149109999</v>
      </c>
      <c r="AI129">
        <v>2016.3018586517801</v>
      </c>
    </row>
    <row r="130" spans="1:47" x14ac:dyDescent="0.25">
      <c r="A130" t="s">
        <v>130</v>
      </c>
      <c r="B130" t="s">
        <v>72</v>
      </c>
      <c r="C130" t="s">
        <v>131</v>
      </c>
      <c r="D130" s="1" t="s">
        <v>483</v>
      </c>
      <c r="E130" s="1">
        <v>721</v>
      </c>
      <c r="F130" s="1">
        <v>1094.6890000000001</v>
      </c>
      <c r="G130" s="1">
        <v>1007</v>
      </c>
      <c r="H130" s="1">
        <f t="shared" si="3"/>
        <v>87.689000000000078</v>
      </c>
      <c r="I130" s="1"/>
      <c r="J130" t="s">
        <v>85</v>
      </c>
      <c r="K130">
        <v>2.7320000000000002</v>
      </c>
      <c r="L130">
        <v>6.83</v>
      </c>
      <c r="M130" t="s">
        <v>74</v>
      </c>
      <c r="N130" t="s">
        <v>75</v>
      </c>
      <c r="P130" t="s">
        <v>18</v>
      </c>
      <c r="Q130">
        <v>0.6</v>
      </c>
      <c r="R130" t="s">
        <v>18</v>
      </c>
      <c r="S130" t="s">
        <v>18</v>
      </c>
      <c r="T130" t="s">
        <v>18</v>
      </c>
      <c r="U130" t="s">
        <v>18</v>
      </c>
      <c r="V130">
        <v>0.136218584839642</v>
      </c>
      <c r="W130">
        <v>8.3934206716663504E-2</v>
      </c>
      <c r="X130">
        <v>8.1697629254056506E-2</v>
      </c>
      <c r="Y130">
        <v>0.12909864659829101</v>
      </c>
      <c r="Z130" t="s">
        <v>76</v>
      </c>
      <c r="AA130">
        <v>0.388997088313013</v>
      </c>
      <c r="AB130">
        <v>273.59367106445302</v>
      </c>
      <c r="AC130" t="s">
        <v>132</v>
      </c>
      <c r="AE130" t="s">
        <v>133</v>
      </c>
      <c r="AF130">
        <v>303.95677398244601</v>
      </c>
      <c r="AG130">
        <v>358.47354559239898</v>
      </c>
      <c r="AH130">
        <v>327.326060176304</v>
      </c>
      <c r="AI130">
        <v>266.38444352916201</v>
      </c>
      <c r="AJ130">
        <v>621.695128711351</v>
      </c>
      <c r="AK130">
        <v>1224.1633525106599</v>
      </c>
      <c r="AL130">
        <v>1079.7582272295199</v>
      </c>
      <c r="AM130">
        <v>1288.8454908838701</v>
      </c>
      <c r="AN130">
        <v>145.04651183360301</v>
      </c>
      <c r="AO130">
        <v>153.72524358055699</v>
      </c>
      <c r="AP130">
        <v>141.15360981741199</v>
      </c>
      <c r="AQ130">
        <v>108.40173555703601</v>
      </c>
      <c r="AR130">
        <v>224.40059901400201</v>
      </c>
      <c r="AS130">
        <v>237.04544628880899</v>
      </c>
      <c r="AT130">
        <v>280.80289859974403</v>
      </c>
      <c r="AU130">
        <v>242.95605088065699</v>
      </c>
    </row>
    <row r="131" spans="1:47" x14ac:dyDescent="0.25">
      <c r="A131" t="s">
        <v>106</v>
      </c>
      <c r="B131" t="s">
        <v>72</v>
      </c>
      <c r="C131" t="s">
        <v>107</v>
      </c>
      <c r="D131" s="1"/>
      <c r="E131" s="1"/>
      <c r="F131" s="1">
        <v>989</v>
      </c>
      <c r="G131" s="1">
        <v>882</v>
      </c>
      <c r="H131" s="1">
        <f t="shared" si="3"/>
        <v>107</v>
      </c>
      <c r="I131" s="1"/>
      <c r="J131">
        <v>56.05</v>
      </c>
      <c r="K131">
        <v>1.944</v>
      </c>
      <c r="L131">
        <v>4.8600000000000003</v>
      </c>
      <c r="M131" t="s">
        <v>74</v>
      </c>
      <c r="N131" t="s">
        <v>75</v>
      </c>
      <c r="P131" t="s">
        <v>18</v>
      </c>
      <c r="Q131" t="s">
        <v>82</v>
      </c>
      <c r="R131" t="s">
        <v>82</v>
      </c>
      <c r="S131" t="s">
        <v>82</v>
      </c>
      <c r="T131">
        <v>0.5</v>
      </c>
      <c r="U131">
        <v>0.8</v>
      </c>
      <c r="V131">
        <v>9.2804786654100704E-2</v>
      </c>
      <c r="W131">
        <v>9.1616587942505601E-2</v>
      </c>
      <c r="X131">
        <v>0.15316123315107699</v>
      </c>
      <c r="Y131">
        <v>0.156622068797064</v>
      </c>
      <c r="Z131" t="s">
        <v>76</v>
      </c>
      <c r="AB131">
        <v>592.86337442146703</v>
      </c>
      <c r="AC131" t="s">
        <v>106</v>
      </c>
      <c r="AD131" t="s">
        <v>18</v>
      </c>
      <c r="AE131" t="s">
        <v>106</v>
      </c>
      <c r="AF131">
        <v>978.08696207820606</v>
      </c>
      <c r="AG131">
        <v>736.15280178548198</v>
      </c>
      <c r="AH131">
        <v>323.27136404260898</v>
      </c>
      <c r="AI131">
        <v>772.88402693140301</v>
      </c>
      <c r="AS131">
        <v>442.06081115969403</v>
      </c>
      <c r="AT131">
        <v>449.57394705745202</v>
      </c>
    </row>
    <row r="132" spans="1:47" x14ac:dyDescent="0.25">
      <c r="A132" t="s">
        <v>215</v>
      </c>
      <c r="B132" t="s">
        <v>72</v>
      </c>
      <c r="C132" t="s">
        <v>216</v>
      </c>
      <c r="D132" s="1"/>
      <c r="E132" s="1"/>
      <c r="F132" s="1">
        <v>1465.104</v>
      </c>
      <c r="G132" s="1">
        <v>1306</v>
      </c>
      <c r="H132" s="1">
        <f t="shared" si="3"/>
        <v>159.10400000000004</v>
      </c>
      <c r="I132" s="1"/>
      <c r="J132">
        <v>56.05</v>
      </c>
      <c r="K132">
        <v>5.92</v>
      </c>
      <c r="L132">
        <v>14.8</v>
      </c>
      <c r="M132" t="s">
        <v>74</v>
      </c>
      <c r="N132" t="s">
        <v>75</v>
      </c>
      <c r="P132" t="s">
        <v>18</v>
      </c>
      <c r="Q132" t="s">
        <v>82</v>
      </c>
      <c r="R132">
        <v>0.25</v>
      </c>
      <c r="S132" t="s">
        <v>82</v>
      </c>
      <c r="T132">
        <v>0.25</v>
      </c>
      <c r="U132" t="s">
        <v>18</v>
      </c>
      <c r="V132">
        <v>0.25551428600160098</v>
      </c>
      <c r="W132">
        <v>0.18632649997720799</v>
      </c>
      <c r="X132">
        <v>9.4865890287919502E-2</v>
      </c>
      <c r="Y132">
        <v>0.27429938260132702</v>
      </c>
      <c r="Z132" t="s">
        <v>76</v>
      </c>
      <c r="AB132">
        <v>7261.3337547781002</v>
      </c>
      <c r="AC132" t="s">
        <v>217</v>
      </c>
      <c r="AD132">
        <f>5.916*2.5</f>
        <v>14.790000000000001</v>
      </c>
      <c r="AE132" t="s">
        <v>218</v>
      </c>
      <c r="AF132">
        <v>7890.89787159151</v>
      </c>
      <c r="AG132">
        <v>7840.9332887539604</v>
      </c>
      <c r="AH132">
        <v>7241.2325792433403</v>
      </c>
      <c r="AI132">
        <v>7281.4349303128502</v>
      </c>
      <c r="AM132">
        <v>390.24742551219902</v>
      </c>
      <c r="AR132">
        <v>367.05111061833998</v>
      </c>
    </row>
    <row r="133" spans="1:47" x14ac:dyDescent="0.25">
      <c r="A133" t="s">
        <v>251</v>
      </c>
      <c r="B133" t="s">
        <v>72</v>
      </c>
      <c r="C133" t="s">
        <v>252</v>
      </c>
      <c r="D133" s="1"/>
      <c r="E133" s="1"/>
      <c r="F133" s="1">
        <v>1564.02</v>
      </c>
      <c r="G133" s="1">
        <v>1385</v>
      </c>
      <c r="H133" s="1">
        <f t="shared" si="3"/>
        <v>179.01999999999998</v>
      </c>
      <c r="I133" s="1"/>
      <c r="J133" t="s">
        <v>253</v>
      </c>
      <c r="K133">
        <v>6.7160000000000002</v>
      </c>
      <c r="L133">
        <v>16.79</v>
      </c>
      <c r="M133" t="s">
        <v>74</v>
      </c>
      <c r="N133" t="s">
        <v>75</v>
      </c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>
        <v>0.194968578042925</v>
      </c>
      <c r="W133">
        <v>0.12360611795693301</v>
      </c>
      <c r="X133">
        <v>0.43094613482896399</v>
      </c>
      <c r="Y133">
        <v>0.28812243437569302</v>
      </c>
      <c r="Z133" t="s">
        <v>76</v>
      </c>
      <c r="AA133">
        <v>0.22376295957113099</v>
      </c>
      <c r="AB133">
        <v>186.20026047847699</v>
      </c>
      <c r="AC133" t="s">
        <v>251</v>
      </c>
      <c r="AD133" t="s">
        <v>18</v>
      </c>
      <c r="AE133" t="s">
        <v>251</v>
      </c>
      <c r="AF133">
        <v>127.578197449954</v>
      </c>
      <c r="AG133">
        <v>399.29176122613302</v>
      </c>
      <c r="AH133">
        <v>397.600656861505</v>
      </c>
      <c r="AI133">
        <v>417.463495399198</v>
      </c>
      <c r="AJ133">
        <v>375.68824426344798</v>
      </c>
      <c r="AK133">
        <v>219.870871738033</v>
      </c>
      <c r="AL133">
        <v>179.51230433856199</v>
      </c>
      <c r="AM133">
        <v>133.43053358103401</v>
      </c>
      <c r="AN133">
        <v>79.498902432871205</v>
      </c>
      <c r="AO133">
        <v>80.844428134661499</v>
      </c>
      <c r="AP133">
        <v>73.553635030427003</v>
      </c>
      <c r="AQ133">
        <v>93.977648537603201</v>
      </c>
      <c r="AR133">
        <v>184.534278785808</v>
      </c>
      <c r="AS133">
        <v>230.29171824588701</v>
      </c>
      <c r="AT133">
        <v>187.86624217114601</v>
      </c>
      <c r="AU133">
        <v>219.83363179113701</v>
      </c>
    </row>
    <row r="134" spans="1:47" x14ac:dyDescent="0.25">
      <c r="A134" t="s">
        <v>80</v>
      </c>
      <c r="B134" t="s">
        <v>72</v>
      </c>
      <c r="C134" t="s">
        <v>81</v>
      </c>
      <c r="D134" s="1" t="s">
        <v>474</v>
      </c>
      <c r="E134" s="1">
        <v>725</v>
      </c>
      <c r="F134" s="1">
        <v>886.30079999999998</v>
      </c>
      <c r="G134" s="1">
        <v>700</v>
      </c>
      <c r="H134" s="1">
        <f t="shared" si="3"/>
        <v>186.30079999999998</v>
      </c>
      <c r="I134" s="1"/>
      <c r="J134">
        <v>72.05</v>
      </c>
      <c r="K134">
        <v>1.3120000000000001</v>
      </c>
      <c r="L134">
        <v>3.28</v>
      </c>
      <c r="M134" t="s">
        <v>74</v>
      </c>
      <c r="N134" t="s">
        <v>75</v>
      </c>
      <c r="P134" t="s">
        <v>18</v>
      </c>
      <c r="Q134" t="s">
        <v>82</v>
      </c>
      <c r="R134" t="s">
        <v>18</v>
      </c>
      <c r="S134">
        <v>0.25</v>
      </c>
      <c r="T134">
        <v>0.5</v>
      </c>
      <c r="U134" t="s">
        <v>18</v>
      </c>
      <c r="V134">
        <v>0.10935216521765199</v>
      </c>
      <c r="W134">
        <v>8.8068589319336602E-2</v>
      </c>
      <c r="X134">
        <v>0.11533072204761</v>
      </c>
      <c r="Y134">
        <v>6.9124011211102496E-2</v>
      </c>
      <c r="Z134" t="s">
        <v>76</v>
      </c>
      <c r="AB134">
        <v>1091.47834346986</v>
      </c>
      <c r="AC134" t="s">
        <v>80</v>
      </c>
      <c r="AD134" t="s">
        <v>18</v>
      </c>
      <c r="AE134" t="s">
        <v>80</v>
      </c>
      <c r="AF134">
        <v>1156.1188427392999</v>
      </c>
      <c r="AG134">
        <v>813.83978195278098</v>
      </c>
      <c r="AH134">
        <v>1091.47834346986</v>
      </c>
      <c r="AI134">
        <v>998.63740737695696</v>
      </c>
      <c r="AJ134">
        <v>1137.92283732948</v>
      </c>
      <c r="AK134">
        <v>1551.1523347106299</v>
      </c>
      <c r="AL134">
        <v>1786.3657604412499</v>
      </c>
      <c r="AM134">
        <v>1719.84638064507</v>
      </c>
      <c r="AO134">
        <v>301.60876400660902</v>
      </c>
      <c r="AR134">
        <v>338.64325531889199</v>
      </c>
      <c r="AU134">
        <v>344.277881543614</v>
      </c>
    </row>
    <row r="135" spans="1:47" x14ac:dyDescent="0.25">
      <c r="A135" t="s">
        <v>83</v>
      </c>
      <c r="B135" t="s">
        <v>72</v>
      </c>
      <c r="C135" t="s">
        <v>84</v>
      </c>
      <c r="D135" s="1" t="s">
        <v>473</v>
      </c>
      <c r="E135" s="1">
        <v>749</v>
      </c>
      <c r="F135" s="1">
        <v>895.8</v>
      </c>
      <c r="G135" s="1">
        <v>700</v>
      </c>
      <c r="H135" s="1">
        <f t="shared" ref="H135:H166" si="4">ABS(F135-G135)</f>
        <v>195.79999999999995</v>
      </c>
      <c r="I135" s="1"/>
      <c r="J135" t="s">
        <v>85</v>
      </c>
      <c r="K135">
        <v>1.3879999999999999</v>
      </c>
      <c r="L135">
        <v>3.47</v>
      </c>
      <c r="M135" t="s">
        <v>74</v>
      </c>
      <c r="N135" t="s">
        <v>75</v>
      </c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>
        <v>0.14234129853844199</v>
      </c>
      <c r="W135">
        <v>0.135574801253178</v>
      </c>
      <c r="X135">
        <v>0.128918452537577</v>
      </c>
      <c r="Y135">
        <v>0.22853717508477001</v>
      </c>
      <c r="Z135" t="s">
        <v>76</v>
      </c>
      <c r="AA135">
        <v>8.3219547226717094E-2</v>
      </c>
      <c r="AB135">
        <v>1392.4794799229301</v>
      </c>
      <c r="AC135" t="s">
        <v>83</v>
      </c>
      <c r="AD135" t="s">
        <v>18</v>
      </c>
      <c r="AE135" t="s">
        <v>83</v>
      </c>
      <c r="AF135">
        <v>2022.4150034888401</v>
      </c>
      <c r="AG135">
        <v>2250.2939576507501</v>
      </c>
      <c r="AH135">
        <v>1839.69721202082</v>
      </c>
      <c r="AI135">
        <v>1777.78060924548</v>
      </c>
      <c r="AJ135">
        <v>4701.9435221338699</v>
      </c>
      <c r="AK135">
        <v>5998.7356587619397</v>
      </c>
      <c r="AL135">
        <v>7175.5535477618096</v>
      </c>
      <c r="AM135">
        <v>6490.0898108292604</v>
      </c>
      <c r="AN135">
        <v>197.25688746781299</v>
      </c>
      <c r="AO135">
        <v>224.65382216025199</v>
      </c>
      <c r="AP135">
        <v>189.233103046476</v>
      </c>
      <c r="AQ135">
        <v>154.07764364354</v>
      </c>
      <c r="AR135">
        <v>948.68412473253397</v>
      </c>
      <c r="AS135">
        <v>1007.17835060038</v>
      </c>
      <c r="AT135">
        <v>905.156689980647</v>
      </c>
      <c r="AU135">
        <v>965.987593078548</v>
      </c>
    </row>
    <row r="136" spans="1:47" x14ac:dyDescent="0.25">
      <c r="A136" t="s">
        <v>101</v>
      </c>
      <c r="B136" t="s">
        <v>72</v>
      </c>
      <c r="C136" t="s">
        <v>102</v>
      </c>
      <c r="D136" s="1"/>
      <c r="E136" s="1"/>
      <c r="F136" s="1">
        <v>972.69820000000004</v>
      </c>
      <c r="G136" s="1">
        <v>1183</v>
      </c>
      <c r="H136" s="1">
        <f t="shared" si="4"/>
        <v>210.30179999999996</v>
      </c>
      <c r="I136" s="1"/>
      <c r="J136" t="s">
        <v>103</v>
      </c>
      <c r="K136">
        <v>1.8440000000000001</v>
      </c>
      <c r="L136">
        <v>4.6100000000000003</v>
      </c>
      <c r="M136" t="s">
        <v>74</v>
      </c>
      <c r="N136" t="s">
        <v>75</v>
      </c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>
        <v>0.12934938693431799</v>
      </c>
      <c r="W136">
        <v>0.111461136396814</v>
      </c>
      <c r="X136">
        <v>0.24655618687476499</v>
      </c>
      <c r="Y136">
        <v>0.22426517440247101</v>
      </c>
      <c r="Z136" t="s">
        <v>76</v>
      </c>
      <c r="AA136">
        <v>1.9323554803321302E-2</v>
      </c>
      <c r="AB136">
        <v>4217.0316671262099</v>
      </c>
      <c r="AC136" t="s">
        <v>101</v>
      </c>
      <c r="AD136" t="s">
        <v>18</v>
      </c>
      <c r="AE136" t="s">
        <v>101</v>
      </c>
      <c r="AF136">
        <v>2770.4898717271599</v>
      </c>
      <c r="AG136">
        <v>5208.4067886925104</v>
      </c>
      <c r="AH136">
        <v>3792.3392573020301</v>
      </c>
      <c r="AI136">
        <v>2865.3060629433398</v>
      </c>
      <c r="AJ136">
        <v>779.18379202439496</v>
      </c>
      <c r="AK136">
        <v>1079.70025420552</v>
      </c>
      <c r="AL136">
        <v>1043.5343046867999</v>
      </c>
      <c r="AM136">
        <v>1056.19932052474</v>
      </c>
      <c r="AN136">
        <v>11700.3760811061</v>
      </c>
      <c r="AO136">
        <v>7177.4574023138803</v>
      </c>
      <c r="AP136">
        <v>4641.7240769503996</v>
      </c>
      <c r="AQ136">
        <v>2653.2182514905599</v>
      </c>
      <c r="AR136">
        <v>11859.9595965182</v>
      </c>
      <c r="AS136">
        <v>8811.2927255681498</v>
      </c>
      <c r="AT136">
        <v>9820.47910077905</v>
      </c>
      <c r="AU136">
        <v>5216.0674773523397</v>
      </c>
    </row>
    <row r="137" spans="1:47" x14ac:dyDescent="0.25">
      <c r="A137" t="s">
        <v>99</v>
      </c>
      <c r="B137" t="s">
        <v>72</v>
      </c>
      <c r="C137" t="s">
        <v>100</v>
      </c>
      <c r="D137" s="1"/>
      <c r="E137" s="1"/>
      <c r="F137" s="1">
        <v>966.56590000000006</v>
      </c>
      <c r="G137" s="1">
        <v>723</v>
      </c>
      <c r="H137" s="1">
        <f t="shared" si="4"/>
        <v>243.56590000000006</v>
      </c>
      <c r="I137" s="1"/>
      <c r="J137" t="s">
        <v>90</v>
      </c>
      <c r="K137">
        <v>1.804</v>
      </c>
      <c r="L137">
        <v>4.51</v>
      </c>
      <c r="M137" t="s">
        <v>74</v>
      </c>
      <c r="N137" t="s">
        <v>75</v>
      </c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>
        <v>0.14518802576633899</v>
      </c>
      <c r="W137">
        <v>0.17999718686439101</v>
      </c>
      <c r="X137">
        <v>0.12353542507401399</v>
      </c>
      <c r="Y137">
        <v>0.227748475008545</v>
      </c>
      <c r="Z137" t="s">
        <v>76</v>
      </c>
      <c r="AA137">
        <v>0.19665580983184699</v>
      </c>
      <c r="AB137">
        <v>620.80732385367901</v>
      </c>
      <c r="AC137" t="s">
        <v>99</v>
      </c>
      <c r="AD137" t="s">
        <v>18</v>
      </c>
      <c r="AE137" t="s">
        <v>99</v>
      </c>
      <c r="AF137">
        <v>481.36521591090599</v>
      </c>
      <c r="AG137">
        <v>578.89576460005503</v>
      </c>
      <c r="AH137">
        <v>632.17187169889405</v>
      </c>
      <c r="AI137">
        <v>1453.0057560081</v>
      </c>
      <c r="AJ137">
        <v>1871.2007641315599</v>
      </c>
      <c r="AK137">
        <v>2346.96032892328</v>
      </c>
      <c r="AL137">
        <v>2126.3431029590201</v>
      </c>
      <c r="AM137">
        <v>2550.0343242106101</v>
      </c>
      <c r="AN137">
        <v>211.843431548984</v>
      </c>
      <c r="AO137">
        <v>224.63044363891501</v>
      </c>
      <c r="AP137">
        <v>227.28345141989001</v>
      </c>
      <c r="AQ137">
        <v>254.55012970071601</v>
      </c>
      <c r="AR137">
        <v>609.44277600846306</v>
      </c>
      <c r="AS137">
        <v>699.52088547901201</v>
      </c>
      <c r="AT137">
        <v>721.07751894678904</v>
      </c>
      <c r="AU137">
        <v>572.51785610196396</v>
      </c>
    </row>
    <row r="138" spans="1:47" x14ac:dyDescent="0.25">
      <c r="A138" t="s">
        <v>233</v>
      </c>
      <c r="B138" t="s">
        <v>72</v>
      </c>
      <c r="C138" t="s">
        <v>234</v>
      </c>
      <c r="D138" s="1"/>
      <c r="E138" s="1"/>
      <c r="F138" s="1">
        <v>1490.0419999999999</v>
      </c>
      <c r="G138" s="1">
        <v>1246</v>
      </c>
      <c r="H138" s="1">
        <f t="shared" si="4"/>
        <v>244.04199999999992</v>
      </c>
      <c r="I138" s="1"/>
      <c r="J138">
        <v>56.05</v>
      </c>
      <c r="K138">
        <v>6.1239999999999997</v>
      </c>
      <c r="L138">
        <v>15.31</v>
      </c>
      <c r="M138" t="s">
        <v>74</v>
      </c>
      <c r="N138" t="s">
        <v>75</v>
      </c>
      <c r="P138" t="s">
        <v>18</v>
      </c>
      <c r="Q138" t="s">
        <v>82</v>
      </c>
      <c r="R138" t="s">
        <v>82</v>
      </c>
      <c r="S138" t="s">
        <v>82</v>
      </c>
      <c r="T138">
        <v>0.25</v>
      </c>
      <c r="U138">
        <v>0.8</v>
      </c>
      <c r="V138">
        <v>6.8932043169428706E-2</v>
      </c>
      <c r="W138">
        <v>6.9760844114175199E-2</v>
      </c>
      <c r="X138">
        <v>3.48767301680694E-2</v>
      </c>
      <c r="Y138">
        <v>0.14507146037861299</v>
      </c>
      <c r="Z138" t="s">
        <v>76</v>
      </c>
      <c r="AB138">
        <v>2186.5791497712898</v>
      </c>
      <c r="AC138" t="s">
        <v>235</v>
      </c>
      <c r="AD138">
        <f>6.136*2.5</f>
        <v>15.34</v>
      </c>
      <c r="AE138" t="s">
        <v>236</v>
      </c>
      <c r="AF138">
        <v>2380.7208153117099</v>
      </c>
      <c r="AG138">
        <v>2186.5791497712898</v>
      </c>
      <c r="AH138">
        <v>2198.95434811409</v>
      </c>
      <c r="AI138">
        <v>2051.97468901093</v>
      </c>
      <c r="AS138">
        <v>396.694116546928</v>
      </c>
    </row>
    <row r="139" spans="1:47" x14ac:dyDescent="0.25">
      <c r="A139" t="s">
        <v>308</v>
      </c>
      <c r="B139" t="s">
        <v>72</v>
      </c>
      <c r="C139" t="s">
        <v>309</v>
      </c>
      <c r="D139" s="1"/>
      <c r="E139" s="1">
        <v>702</v>
      </c>
      <c r="F139" s="1">
        <v>1782.529</v>
      </c>
      <c r="G139" s="1">
        <v>1529</v>
      </c>
      <c r="H139" s="1">
        <f t="shared" si="4"/>
        <v>253.529</v>
      </c>
      <c r="I139" s="1"/>
      <c r="J139" t="s">
        <v>310</v>
      </c>
      <c r="K139">
        <v>8.3439999999999994</v>
      </c>
      <c r="L139">
        <v>20.86</v>
      </c>
      <c r="M139" t="s">
        <v>74</v>
      </c>
      <c r="N139" t="s">
        <v>75</v>
      </c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>
        <v>7.9569989119128604E-2</v>
      </c>
      <c r="W139">
        <v>6.2128109269205499E-3</v>
      </c>
      <c r="X139">
        <v>5.4489151381008898E-2</v>
      </c>
      <c r="Y139">
        <v>2.2321462764107701E-2</v>
      </c>
      <c r="Z139" t="s">
        <v>76</v>
      </c>
      <c r="AA139">
        <v>0.41026499695447899</v>
      </c>
      <c r="AB139">
        <v>82.706946439784204</v>
      </c>
      <c r="AC139" t="s">
        <v>308</v>
      </c>
      <c r="AD139" t="s">
        <v>18</v>
      </c>
      <c r="AE139" t="s">
        <v>308</v>
      </c>
      <c r="AF139">
        <v>636.71797375961398</v>
      </c>
      <c r="AG139">
        <v>330.048141216825</v>
      </c>
      <c r="AH139">
        <v>501.57797991974797</v>
      </c>
      <c r="AI139">
        <v>493.93078164494602</v>
      </c>
      <c r="AJ139">
        <v>57.173197777515597</v>
      </c>
      <c r="AK139">
        <v>52.998966460468502</v>
      </c>
      <c r="AL139">
        <v>57.219802261081497</v>
      </c>
      <c r="AM139">
        <v>84.0410485823747</v>
      </c>
      <c r="AN139">
        <v>44.869446855467103</v>
      </c>
      <c r="AO139">
        <v>57.043556410125298</v>
      </c>
      <c r="AP139">
        <v>44.9014865919305</v>
      </c>
      <c r="AQ139">
        <v>46.582291927266297</v>
      </c>
      <c r="AR139">
        <v>115.00091499260699</v>
      </c>
      <c r="AS139">
        <v>101.648264877995</v>
      </c>
      <c r="AT139">
        <v>81.372844297193694</v>
      </c>
      <c r="AU139">
        <v>91.995419703979906</v>
      </c>
    </row>
    <row r="140" spans="1:47" x14ac:dyDescent="0.25">
      <c r="A140" t="s">
        <v>242</v>
      </c>
      <c r="B140" t="s">
        <v>72</v>
      </c>
      <c r="C140" t="s">
        <v>243</v>
      </c>
      <c r="D140" s="1"/>
      <c r="E140" s="1"/>
      <c r="F140" s="1">
        <v>1513</v>
      </c>
      <c r="G140" s="1">
        <v>1789</v>
      </c>
      <c r="H140" s="1">
        <f t="shared" si="4"/>
        <v>276</v>
      </c>
      <c r="I140" s="1"/>
      <c r="J140">
        <v>83.1</v>
      </c>
      <c r="K140">
        <v>6.3120000000000003</v>
      </c>
      <c r="L140">
        <v>15.78</v>
      </c>
      <c r="M140" t="s">
        <v>74</v>
      </c>
      <c r="N140" t="s">
        <v>75</v>
      </c>
      <c r="P140">
        <v>0.75</v>
      </c>
      <c r="Q140">
        <v>0.2</v>
      </c>
      <c r="R140" t="s">
        <v>18</v>
      </c>
      <c r="S140" t="s">
        <v>82</v>
      </c>
      <c r="T140">
        <v>0.75</v>
      </c>
      <c r="U140" t="s">
        <v>18</v>
      </c>
      <c r="V140">
        <v>8.1681246560796797E-2</v>
      </c>
      <c r="W140">
        <v>9.0103693027979007E-2</v>
      </c>
      <c r="X140">
        <v>6.6549254898228702E-2</v>
      </c>
      <c r="Y140">
        <v>0.194077021326307</v>
      </c>
      <c r="Z140" t="s">
        <v>76</v>
      </c>
      <c r="AA140">
        <v>0.31454933713389199</v>
      </c>
      <c r="AB140">
        <v>124.892849120384</v>
      </c>
      <c r="AC140" t="s">
        <v>242</v>
      </c>
      <c r="AD140" t="s">
        <v>18</v>
      </c>
      <c r="AE140" t="s">
        <v>242</v>
      </c>
      <c r="AF140">
        <v>382.36746663420797</v>
      </c>
      <c r="AG140">
        <v>392.13563104515498</v>
      </c>
      <c r="AI140">
        <v>560.77987912073195</v>
      </c>
      <c r="AJ140">
        <v>74.583727525184301</v>
      </c>
      <c r="AK140">
        <v>120.99426612713999</v>
      </c>
      <c r="AL140">
        <v>77.123037254300201</v>
      </c>
      <c r="AM140">
        <v>143.82694849407901</v>
      </c>
      <c r="AS140">
        <v>105.99538403083299</v>
      </c>
      <c r="AT140">
        <v>113.38624832971099</v>
      </c>
      <c r="AU140">
        <v>128.79143211362799</v>
      </c>
    </row>
    <row r="141" spans="1:47" x14ac:dyDescent="0.25">
      <c r="A141" t="s">
        <v>204</v>
      </c>
      <c r="B141" t="s">
        <v>72</v>
      </c>
      <c r="C141" t="s">
        <v>205</v>
      </c>
      <c r="D141" s="1"/>
      <c r="E141" s="1"/>
      <c r="F141" s="1">
        <v>1365.1669999999999</v>
      </c>
      <c r="G141" s="1">
        <v>1077</v>
      </c>
      <c r="H141" s="1">
        <f t="shared" si="4"/>
        <v>288.16699999999992</v>
      </c>
      <c r="I141" s="1"/>
      <c r="J141">
        <v>55.05</v>
      </c>
      <c r="K141">
        <v>5.0679999999999996</v>
      </c>
      <c r="L141">
        <v>12.67</v>
      </c>
      <c r="M141" t="s">
        <v>74</v>
      </c>
      <c r="N141" t="s">
        <v>75</v>
      </c>
      <c r="P141" t="s">
        <v>18</v>
      </c>
      <c r="Q141" t="s">
        <v>82</v>
      </c>
      <c r="R141" t="s">
        <v>18</v>
      </c>
      <c r="S141" t="s">
        <v>82</v>
      </c>
      <c r="T141" t="s">
        <v>18</v>
      </c>
      <c r="U141">
        <v>0.8</v>
      </c>
      <c r="V141">
        <v>8.8479995865168706E-2</v>
      </c>
      <c r="W141">
        <v>4.4961786268354897E-2</v>
      </c>
      <c r="X141">
        <v>4.8170383849728202E-2</v>
      </c>
      <c r="Y141">
        <v>0.20296128967087401</v>
      </c>
      <c r="Z141" t="s">
        <v>76</v>
      </c>
      <c r="AB141">
        <v>673.27565273092</v>
      </c>
      <c r="AC141" t="s">
        <v>206</v>
      </c>
      <c r="AD141">
        <f>5.072*2.5</f>
        <v>12.68</v>
      </c>
      <c r="AE141" t="s">
        <v>207</v>
      </c>
      <c r="AF141">
        <v>4061.95344487081</v>
      </c>
      <c r="AG141">
        <v>4112.0581200614197</v>
      </c>
      <c r="AH141">
        <v>3513.4425764505099</v>
      </c>
      <c r="AI141">
        <v>3655.0070289681698</v>
      </c>
      <c r="AJ141">
        <v>533.99818574221399</v>
      </c>
      <c r="AK141">
        <v>617.45867762545095</v>
      </c>
      <c r="AL141">
        <v>544.26543979712005</v>
      </c>
      <c r="AM141">
        <v>467.73523225392597</v>
      </c>
      <c r="AR141">
        <v>589.88908938423197</v>
      </c>
      <c r="AS141">
        <v>676.89801770196402</v>
      </c>
      <c r="AT141">
        <v>696.80782595228095</v>
      </c>
      <c r="AU141">
        <v>669.65328775987496</v>
      </c>
    </row>
    <row r="142" spans="1:47" x14ac:dyDescent="0.25">
      <c r="A142" t="s">
        <v>117</v>
      </c>
      <c r="B142" t="s">
        <v>72</v>
      </c>
      <c r="C142" t="s">
        <v>118</v>
      </c>
      <c r="D142" s="1"/>
      <c r="E142" s="1"/>
      <c r="F142" s="1">
        <v>1015.69</v>
      </c>
      <c r="G142" s="1">
        <v>722</v>
      </c>
      <c r="H142" s="1">
        <f t="shared" si="4"/>
        <v>293.69000000000005</v>
      </c>
      <c r="I142" s="1"/>
      <c r="J142" t="s">
        <v>119</v>
      </c>
      <c r="K142">
        <v>2.1320000000000001</v>
      </c>
      <c r="L142">
        <v>5.33</v>
      </c>
      <c r="M142" t="s">
        <v>74</v>
      </c>
      <c r="N142" t="s">
        <v>75</v>
      </c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>
        <v>0.180933066041086</v>
      </c>
      <c r="W142">
        <v>0.17678813004890501</v>
      </c>
      <c r="X142">
        <v>0.134535669406778</v>
      </c>
      <c r="Y142">
        <v>0.22290623055022701</v>
      </c>
      <c r="Z142" t="s">
        <v>76</v>
      </c>
      <c r="AA142">
        <v>0.32809720038268397</v>
      </c>
      <c r="AB142">
        <v>578.76535368349903</v>
      </c>
      <c r="AC142" t="s">
        <v>117</v>
      </c>
      <c r="AD142" t="s">
        <v>18</v>
      </c>
      <c r="AE142" t="s">
        <v>117</v>
      </c>
      <c r="AF142">
        <v>3255.7671588419998</v>
      </c>
      <c r="AG142">
        <v>1164.2270592477601</v>
      </c>
      <c r="AH142">
        <v>1243.7036499395999</v>
      </c>
      <c r="AI142">
        <v>1332.6350572925401</v>
      </c>
      <c r="AJ142">
        <v>661.18571962155795</v>
      </c>
      <c r="AK142">
        <v>646.00784400504006</v>
      </c>
      <c r="AL142">
        <v>665.90214609935799</v>
      </c>
      <c r="AM142">
        <v>1265.88053435661</v>
      </c>
      <c r="AN142">
        <v>179.64056403374801</v>
      </c>
      <c r="AO142">
        <v>181.971044037029</v>
      </c>
      <c r="AP142">
        <v>183.87541522811199</v>
      </c>
      <c r="AQ142">
        <v>184.29249439569301</v>
      </c>
      <c r="AR142">
        <v>446.13712380368401</v>
      </c>
      <c r="AS142">
        <v>511.52286336195698</v>
      </c>
      <c r="AT142">
        <v>470.69128199258699</v>
      </c>
      <c r="AU142">
        <v>446.96829884769602</v>
      </c>
    </row>
    <row r="143" spans="1:47" x14ac:dyDescent="0.25">
      <c r="A143" t="s">
        <v>93</v>
      </c>
      <c r="B143" t="s">
        <v>72</v>
      </c>
      <c r="C143" t="s">
        <v>94</v>
      </c>
      <c r="D143" s="1" t="s">
        <v>478</v>
      </c>
      <c r="E143" s="1">
        <v>825</v>
      </c>
      <c r="F143" s="1">
        <v>966.56590000000006</v>
      </c>
      <c r="G143" s="1">
        <v>501</v>
      </c>
      <c r="H143" s="1">
        <f t="shared" si="4"/>
        <v>465.56590000000006</v>
      </c>
      <c r="I143" s="1"/>
      <c r="J143" t="s">
        <v>95</v>
      </c>
      <c r="K143">
        <v>1.6479999999999999</v>
      </c>
      <c r="L143">
        <v>4.12</v>
      </c>
      <c r="M143" t="s">
        <v>74</v>
      </c>
      <c r="N143" t="s">
        <v>75</v>
      </c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>
        <v>9.8578895424910495E-2</v>
      </c>
      <c r="W143">
        <v>9.79808062433601E-2</v>
      </c>
      <c r="X143">
        <v>0.22046498158647801</v>
      </c>
      <c r="Y143">
        <v>0.234704062905398</v>
      </c>
      <c r="Z143" t="s">
        <v>76</v>
      </c>
      <c r="AA143">
        <v>0.26681421040708497</v>
      </c>
      <c r="AB143">
        <v>292.57529481118098</v>
      </c>
      <c r="AC143" t="s">
        <v>93</v>
      </c>
      <c r="AD143" t="s">
        <v>18</v>
      </c>
      <c r="AE143" t="s">
        <v>93</v>
      </c>
      <c r="AF143">
        <v>279.12888813742302</v>
      </c>
      <c r="AG143">
        <v>378.91667220117898</v>
      </c>
      <c r="AH143">
        <v>339.46089309173698</v>
      </c>
      <c r="AI143">
        <v>406.70261677105998</v>
      </c>
      <c r="AJ143">
        <v>491.41336844934301</v>
      </c>
      <c r="AK143">
        <v>576.89383660777196</v>
      </c>
      <c r="AL143">
        <v>526.29847435439001</v>
      </c>
      <c r="AM143">
        <v>522.55579059112597</v>
      </c>
      <c r="AN143">
        <v>145.07798484190101</v>
      </c>
      <c r="AO143">
        <v>147.07165026984299</v>
      </c>
      <c r="AP143">
        <v>100.004062416897</v>
      </c>
      <c r="AQ143">
        <v>131.299812675071</v>
      </c>
      <c r="AR143">
        <v>294.793513987685</v>
      </c>
      <c r="AS143">
        <v>290.35707563467798</v>
      </c>
      <c r="AT143">
        <v>177.54486050981899</v>
      </c>
      <c r="AU143">
        <v>188.11665952025999</v>
      </c>
    </row>
    <row r="144" spans="1:47" x14ac:dyDescent="0.25">
      <c r="A144" t="s">
        <v>196</v>
      </c>
      <c r="B144" t="s">
        <v>72</v>
      </c>
      <c r="C144" t="s">
        <v>197</v>
      </c>
      <c r="D144" s="1"/>
      <c r="E144" s="1"/>
      <c r="F144" s="1">
        <v>1353.3389999999999</v>
      </c>
      <c r="G144" s="1">
        <v>742</v>
      </c>
      <c r="H144" s="1">
        <f t="shared" si="4"/>
        <v>611.33899999999994</v>
      </c>
      <c r="I144" s="1"/>
      <c r="J144" t="s">
        <v>198</v>
      </c>
      <c r="K144">
        <v>4.968</v>
      </c>
      <c r="L144">
        <v>12.42</v>
      </c>
      <c r="M144" t="s">
        <v>74</v>
      </c>
      <c r="N144" t="s">
        <v>75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>
        <v>0.18557448407740301</v>
      </c>
      <c r="W144">
        <v>0.13815939256120099</v>
      </c>
      <c r="X144">
        <v>0.21941947304850501</v>
      </c>
      <c r="Y144">
        <v>0.13901924531597301</v>
      </c>
      <c r="Z144" t="s">
        <v>76</v>
      </c>
      <c r="AA144">
        <v>0.104195191835581</v>
      </c>
      <c r="AB144">
        <v>1728.4842487932799</v>
      </c>
      <c r="AC144" t="s">
        <v>199</v>
      </c>
      <c r="AD144">
        <f>4.968*2.5</f>
        <v>12.42</v>
      </c>
      <c r="AE144" t="s">
        <v>200</v>
      </c>
      <c r="AF144">
        <v>2299.41856133287</v>
      </c>
      <c r="AG144">
        <v>4184.0361415314301</v>
      </c>
      <c r="AH144">
        <v>3121.7888396963999</v>
      </c>
      <c r="AI144">
        <v>3219.5924676160598</v>
      </c>
      <c r="AJ144">
        <v>2461.88474902397</v>
      </c>
      <c r="AK144">
        <v>2098.92644511452</v>
      </c>
      <c r="AL144">
        <v>1814.19070160922</v>
      </c>
      <c r="AM144">
        <v>1212.53203460233</v>
      </c>
      <c r="AN144">
        <v>779.05610819167396</v>
      </c>
      <c r="AO144">
        <v>564.67945412072299</v>
      </c>
      <c r="AP144">
        <v>314.43959674265102</v>
      </c>
      <c r="AQ144">
        <v>260.73910676327199</v>
      </c>
      <c r="AR144">
        <v>2504.1922183924198</v>
      </c>
      <c r="AS144">
        <v>1642.77779597735</v>
      </c>
      <c r="AT144">
        <v>1149.6206195904399</v>
      </c>
      <c r="AU144">
        <v>1044.8625786955099</v>
      </c>
    </row>
    <row r="145" spans="1:47" x14ac:dyDescent="0.25">
      <c r="A145" t="s">
        <v>115</v>
      </c>
      <c r="B145" t="s">
        <v>72</v>
      </c>
      <c r="C145" t="s">
        <v>116</v>
      </c>
      <c r="D145" s="1"/>
      <c r="E145" s="1"/>
      <c r="F145" s="1">
        <v>1004.446</v>
      </c>
      <c r="G145" s="1">
        <v>1690</v>
      </c>
      <c r="H145" s="1">
        <f t="shared" si="4"/>
        <v>685.55399999999997</v>
      </c>
      <c r="I145" s="1"/>
      <c r="J145">
        <v>89.05</v>
      </c>
      <c r="K145">
        <v>2.044</v>
      </c>
      <c r="L145">
        <v>5.1100000000000003</v>
      </c>
      <c r="M145" t="s">
        <v>74</v>
      </c>
      <c r="N145" t="s">
        <v>75</v>
      </c>
      <c r="P145">
        <v>0.25</v>
      </c>
      <c r="Q145" t="s">
        <v>82</v>
      </c>
      <c r="R145" t="s">
        <v>18</v>
      </c>
      <c r="S145" t="s">
        <v>82</v>
      </c>
      <c r="T145" t="s">
        <v>82</v>
      </c>
      <c r="U145">
        <v>0.8</v>
      </c>
      <c r="V145">
        <v>0.107163500472717</v>
      </c>
      <c r="W145">
        <v>0.12996595066831301</v>
      </c>
      <c r="X145">
        <v>5.9356196977039401E-2</v>
      </c>
      <c r="Y145">
        <v>7.2267318428180197E-2</v>
      </c>
      <c r="Z145" t="s">
        <v>76</v>
      </c>
      <c r="AB145">
        <v>2936.57007700654</v>
      </c>
      <c r="AC145" t="s">
        <v>115</v>
      </c>
      <c r="AD145" t="s">
        <v>18</v>
      </c>
      <c r="AE145" t="s">
        <v>115</v>
      </c>
      <c r="AH145">
        <v>1392.9437385957201</v>
      </c>
      <c r="AJ145">
        <v>1761.07969270802</v>
      </c>
      <c r="AK145">
        <v>5799.0988326281904</v>
      </c>
      <c r="AL145">
        <v>3698.46676931909</v>
      </c>
      <c r="AM145">
        <v>2936.57007700654</v>
      </c>
    </row>
    <row r="146" spans="1:47" x14ac:dyDescent="0.25">
      <c r="A146" t="s">
        <v>126</v>
      </c>
      <c r="B146" t="s">
        <v>72</v>
      </c>
      <c r="C146" t="s">
        <v>127</v>
      </c>
      <c r="D146" s="1"/>
      <c r="E146" s="1"/>
      <c r="F146" s="1">
        <v>1076.883</v>
      </c>
      <c r="G146" s="1"/>
      <c r="H146" s="1">
        <f t="shared" si="4"/>
        <v>1076.883</v>
      </c>
      <c r="I146" s="1"/>
      <c r="J146">
        <v>90.05</v>
      </c>
      <c r="K146">
        <v>2.5960000000000001</v>
      </c>
      <c r="L146">
        <v>6.49</v>
      </c>
      <c r="M146" t="s">
        <v>74</v>
      </c>
      <c r="N146" t="s">
        <v>75</v>
      </c>
      <c r="P146" t="s">
        <v>82</v>
      </c>
      <c r="Q146" t="s">
        <v>82</v>
      </c>
      <c r="R146" t="s">
        <v>82</v>
      </c>
      <c r="S146" t="s">
        <v>18</v>
      </c>
      <c r="T146" t="s">
        <v>82</v>
      </c>
      <c r="U146" t="s">
        <v>18</v>
      </c>
      <c r="V146">
        <v>0.169981375347629</v>
      </c>
      <c r="W146">
        <v>0.193609943154401</v>
      </c>
      <c r="X146">
        <v>0.22442196877100701</v>
      </c>
      <c r="Y146">
        <v>0.21818293456431401</v>
      </c>
      <c r="Z146" t="s">
        <v>76</v>
      </c>
      <c r="AB146">
        <v>3137.9191948867701</v>
      </c>
      <c r="AC146" t="s">
        <v>128</v>
      </c>
      <c r="AE146" t="s">
        <v>129</v>
      </c>
      <c r="AN146">
        <v>3870.1152337138401</v>
      </c>
      <c r="AO146">
        <v>3582.5753361042098</v>
      </c>
      <c r="AP146">
        <v>2693.26305366934</v>
      </c>
      <c r="AQ146">
        <v>2521.0049585690699</v>
      </c>
    </row>
    <row r="147" spans="1:47" x14ac:dyDescent="0.25">
      <c r="A147" t="s">
        <v>219</v>
      </c>
      <c r="B147" t="s">
        <v>72</v>
      </c>
      <c r="C147" t="s">
        <v>220</v>
      </c>
      <c r="D147" s="1"/>
      <c r="E147" s="1"/>
      <c r="F147" s="1">
        <v>1466.1110000000001</v>
      </c>
      <c r="G147" s="1">
        <v>359</v>
      </c>
      <c r="H147" s="1">
        <f t="shared" si="4"/>
        <v>1107.1110000000001</v>
      </c>
      <c r="I147" s="1"/>
      <c r="J147">
        <v>82.05</v>
      </c>
      <c r="K147">
        <v>5.9240000000000004</v>
      </c>
      <c r="L147">
        <v>14.81</v>
      </c>
      <c r="M147" t="s">
        <v>74</v>
      </c>
      <c r="N147" t="s">
        <v>75</v>
      </c>
      <c r="P147" t="s">
        <v>18</v>
      </c>
      <c r="Q147" t="s">
        <v>82</v>
      </c>
      <c r="R147" t="s">
        <v>82</v>
      </c>
      <c r="S147" t="s">
        <v>82</v>
      </c>
      <c r="T147" t="s">
        <v>82</v>
      </c>
      <c r="U147">
        <v>0.8</v>
      </c>
      <c r="V147">
        <v>0.19511781667485401</v>
      </c>
      <c r="W147">
        <v>9.8933445607286702E-2</v>
      </c>
      <c r="X147">
        <v>0.10099353509919699</v>
      </c>
      <c r="Y147">
        <v>0.215483247266894</v>
      </c>
      <c r="Z147" t="s">
        <v>76</v>
      </c>
      <c r="AB147">
        <v>3047.1730601619802</v>
      </c>
      <c r="AC147" t="s">
        <v>221</v>
      </c>
      <c r="AD147">
        <f>5.928*2.5</f>
        <v>14.82</v>
      </c>
      <c r="AE147" t="s">
        <v>222</v>
      </c>
      <c r="AF147">
        <v>3211.3298945092502</v>
      </c>
      <c r="AG147">
        <v>3265.7954202119099</v>
      </c>
      <c r="AH147">
        <v>2883.0162258147102</v>
      </c>
      <c r="AI147">
        <v>866.84344757094402</v>
      </c>
    </row>
    <row r="148" spans="1:47" x14ac:dyDescent="0.25">
      <c r="A148" t="s">
        <v>292</v>
      </c>
      <c r="B148" t="s">
        <v>72</v>
      </c>
      <c r="C148" t="s">
        <v>293</v>
      </c>
      <c r="D148" s="1"/>
      <c r="E148" s="1"/>
      <c r="F148" s="1">
        <v>1710.6859999999999</v>
      </c>
      <c r="G148" s="1"/>
      <c r="H148" s="1">
        <f t="shared" si="4"/>
        <v>1710.6859999999999</v>
      </c>
      <c r="I148" s="1"/>
      <c r="J148">
        <v>71.05</v>
      </c>
      <c r="K148">
        <v>7.8280000000000003</v>
      </c>
      <c r="L148">
        <v>19.57</v>
      </c>
      <c r="M148" t="s">
        <v>74</v>
      </c>
      <c r="N148" t="s">
        <v>75</v>
      </c>
      <c r="P148" t="s">
        <v>18</v>
      </c>
      <c r="Q148" t="s">
        <v>82</v>
      </c>
      <c r="R148" t="s">
        <v>18</v>
      </c>
      <c r="S148">
        <v>0.5</v>
      </c>
      <c r="T148" t="s">
        <v>18</v>
      </c>
      <c r="U148" t="s">
        <v>18</v>
      </c>
      <c r="V148">
        <v>0.44190233292928499</v>
      </c>
      <c r="W148">
        <v>0.17958128222108999</v>
      </c>
      <c r="X148">
        <v>0.91988806522361799</v>
      </c>
      <c r="Y148">
        <v>0.38660886114529402</v>
      </c>
      <c r="Z148" t="s">
        <v>76</v>
      </c>
      <c r="AB148">
        <v>1106.6522401791899</v>
      </c>
      <c r="AC148" t="s">
        <v>294</v>
      </c>
      <c r="AD148">
        <f>7.82*2.5</f>
        <v>19.55</v>
      </c>
      <c r="AE148" t="s">
        <v>295</v>
      </c>
      <c r="AF148">
        <v>1554.6580159991199</v>
      </c>
      <c r="AG148">
        <v>2312.8040357886598</v>
      </c>
      <c r="AH148">
        <v>2054.9155267183201</v>
      </c>
      <c r="AI148">
        <v>2134.8227909039801</v>
      </c>
      <c r="AJ148">
        <v>732.879464500822</v>
      </c>
      <c r="AK148">
        <v>1195.92636302254</v>
      </c>
      <c r="AL148">
        <v>759.27415384042001</v>
      </c>
      <c r="AM148">
        <v>912.51564480888999</v>
      </c>
      <c r="AO148">
        <v>753.38459671722399</v>
      </c>
      <c r="AQ148">
        <v>579.87780685397195</v>
      </c>
      <c r="AR148">
        <v>1237.3727620519401</v>
      </c>
      <c r="AS148">
        <v>933.59459418469601</v>
      </c>
      <c r="AT148">
        <v>1017.37811733584</v>
      </c>
      <c r="AU148">
        <v>1386.08394385263</v>
      </c>
    </row>
    <row r="149" spans="1:47" x14ac:dyDescent="0.25">
      <c r="A149" t="s">
        <v>71</v>
      </c>
      <c r="B149" t="s">
        <v>72</v>
      </c>
      <c r="C149" t="s">
        <v>73</v>
      </c>
      <c r="J149">
        <v>56.05</v>
      </c>
      <c r="K149">
        <v>1.272</v>
      </c>
      <c r="L149">
        <v>3.18</v>
      </c>
      <c r="M149" t="s">
        <v>74</v>
      </c>
      <c r="N149" t="s">
        <v>75</v>
      </c>
      <c r="P149" t="s">
        <v>18</v>
      </c>
      <c r="Q149">
        <v>0.4</v>
      </c>
      <c r="R149" t="s">
        <v>18</v>
      </c>
      <c r="S149" t="s">
        <v>18</v>
      </c>
      <c r="T149">
        <v>0.75</v>
      </c>
      <c r="U149" t="s">
        <v>18</v>
      </c>
      <c r="V149">
        <v>0.105611541167846</v>
      </c>
      <c r="W149">
        <v>0.108225874186395</v>
      </c>
      <c r="X149">
        <v>0.16854885936723599</v>
      </c>
      <c r="Y149">
        <v>0.233673575453966</v>
      </c>
      <c r="Z149" t="s">
        <v>76</v>
      </c>
      <c r="AA149">
        <v>0.18248102898156801</v>
      </c>
      <c r="AB149">
        <v>1507.8539739840301</v>
      </c>
      <c r="AC149" t="s">
        <v>71</v>
      </c>
      <c r="AD149" t="s">
        <v>18</v>
      </c>
      <c r="AE149" t="s">
        <v>71</v>
      </c>
      <c r="AF149">
        <v>1632.6070350312</v>
      </c>
      <c r="AG149">
        <v>1507.8539739840301</v>
      </c>
      <c r="AH149">
        <v>1593.03046257297</v>
      </c>
      <c r="AI149">
        <v>1734.5862123867801</v>
      </c>
      <c r="AJ149">
        <v>1810.55330928849</v>
      </c>
      <c r="AK149">
        <v>1901.1112137325299</v>
      </c>
      <c r="AL149">
        <v>1903.0274049950599</v>
      </c>
      <c r="AM149">
        <v>1880.86413977345</v>
      </c>
      <c r="AN149">
        <v>333.556128040543</v>
      </c>
      <c r="AO149">
        <v>411.760487522029</v>
      </c>
      <c r="AP149">
        <v>334.96352922007702</v>
      </c>
      <c r="AQ149">
        <v>333.50672889183198</v>
      </c>
      <c r="AS149">
        <v>622.56953787773102</v>
      </c>
      <c r="AT149">
        <v>592.439561784793</v>
      </c>
      <c r="AU149">
        <v>485.82363738853201</v>
      </c>
    </row>
    <row r="150" spans="1:47" x14ac:dyDescent="0.25">
      <c r="A150" t="s">
        <v>77</v>
      </c>
      <c r="B150" t="s">
        <v>72</v>
      </c>
      <c r="C150" t="s">
        <v>78</v>
      </c>
      <c r="J150" t="s">
        <v>79</v>
      </c>
      <c r="K150">
        <v>1.296</v>
      </c>
      <c r="L150">
        <v>3.24</v>
      </c>
      <c r="M150" t="s">
        <v>74</v>
      </c>
      <c r="N150" t="s">
        <v>75</v>
      </c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>
        <v>8.3613171293889399E-2</v>
      </c>
      <c r="W150">
        <v>8.4544464037484099E-2</v>
      </c>
      <c r="X150">
        <v>9.3851536491584203E-2</v>
      </c>
      <c r="Y150">
        <v>0.11792541199689199</v>
      </c>
      <c r="Z150" t="s">
        <v>76</v>
      </c>
      <c r="AA150">
        <v>0.42893804128670598</v>
      </c>
      <c r="AB150">
        <v>699.55704419737594</v>
      </c>
      <c r="AC150" t="s">
        <v>77</v>
      </c>
      <c r="AD150" t="s">
        <v>18</v>
      </c>
      <c r="AE150" t="s">
        <v>77</v>
      </c>
      <c r="AF150">
        <v>715.98533662779698</v>
      </c>
      <c r="AG150">
        <v>2358.5481903628202</v>
      </c>
      <c r="AH150">
        <v>1345.0998920376401</v>
      </c>
      <c r="AI150">
        <v>1061.4168055098201</v>
      </c>
      <c r="AJ150">
        <v>872.55687443676197</v>
      </c>
      <c r="AK150">
        <v>679.36365954331302</v>
      </c>
      <c r="AL150">
        <v>924.88688488083699</v>
      </c>
      <c r="AM150">
        <v>683.12875176695502</v>
      </c>
      <c r="AN150">
        <v>412.02613922562699</v>
      </c>
      <c r="AO150">
        <v>662.89235542753602</v>
      </c>
      <c r="AP150">
        <v>675.77860843562405</v>
      </c>
      <c r="AQ150">
        <v>444.136325396247</v>
      </c>
      <c r="AR150">
        <v>649.78140424425396</v>
      </c>
      <c r="AS150">
        <v>1039.0720128436701</v>
      </c>
      <c r="AT150">
        <v>904.28007162283996</v>
      </c>
      <c r="AU150">
        <v>581.50678069418905</v>
      </c>
    </row>
  </sheetData>
  <sortState xmlns:xlrd2="http://schemas.microsoft.com/office/spreadsheetml/2017/richdata2" ref="A7:AU150">
    <sortCondition ref="H7:H150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CB32-9987-4A14-AA43-7B2DF0F1CAA2}">
  <dimension ref="A1:C9"/>
  <sheetViews>
    <sheetView tabSelected="1" workbookViewId="0">
      <selection activeCell="B7" sqref="B7"/>
    </sheetView>
  </sheetViews>
  <sheetFormatPr baseColWidth="10" defaultRowHeight="15" x14ac:dyDescent="0.25"/>
  <cols>
    <col min="2" max="2" width="38.85546875" bestFit="1" customWidth="1"/>
  </cols>
  <sheetData>
    <row r="1" spans="1:3" x14ac:dyDescent="0.25">
      <c r="A1" t="s">
        <v>496</v>
      </c>
      <c r="B1" t="s">
        <v>48</v>
      </c>
      <c r="C1" t="s">
        <v>497</v>
      </c>
    </row>
    <row r="2" spans="1:3" x14ac:dyDescent="0.25">
      <c r="A2" t="s">
        <v>244</v>
      </c>
      <c r="B2" t="s">
        <v>493</v>
      </c>
      <c r="C2" t="s">
        <v>502</v>
      </c>
    </row>
    <row r="3" spans="1:3" x14ac:dyDescent="0.25">
      <c r="A3" t="s">
        <v>273</v>
      </c>
      <c r="B3" t="s">
        <v>498</v>
      </c>
      <c r="C3" t="s">
        <v>502</v>
      </c>
    </row>
    <row r="4" spans="1:3" x14ac:dyDescent="0.25">
      <c r="A4" t="s">
        <v>180</v>
      </c>
      <c r="B4" t="s">
        <v>491</v>
      </c>
      <c r="C4" t="s">
        <v>502</v>
      </c>
    </row>
    <row r="5" spans="1:3" x14ac:dyDescent="0.25">
      <c r="A5" t="s">
        <v>88</v>
      </c>
      <c r="B5" s="2" t="s">
        <v>481</v>
      </c>
      <c r="C5" t="s">
        <v>502</v>
      </c>
    </row>
    <row r="6" spans="1:3" x14ac:dyDescent="0.25">
      <c r="A6" t="s">
        <v>120</v>
      </c>
      <c r="B6" t="s">
        <v>499</v>
      </c>
      <c r="C6" t="s">
        <v>502</v>
      </c>
    </row>
    <row r="7" spans="1:3" x14ac:dyDescent="0.25">
      <c r="A7" t="s">
        <v>333</v>
      </c>
      <c r="B7" t="s">
        <v>504</v>
      </c>
      <c r="C7" t="s">
        <v>503</v>
      </c>
    </row>
    <row r="8" spans="1:3" x14ac:dyDescent="0.25">
      <c r="A8" t="s">
        <v>86</v>
      </c>
      <c r="B8" t="s">
        <v>500</v>
      </c>
      <c r="C8" t="s">
        <v>502</v>
      </c>
    </row>
    <row r="9" spans="1:3" x14ac:dyDescent="0.25">
      <c r="A9" t="s">
        <v>369</v>
      </c>
      <c r="B9" s="2" t="s">
        <v>501</v>
      </c>
      <c r="C9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</dc:creator>
  <cp:lastModifiedBy>F4ss0</cp:lastModifiedBy>
  <dcterms:created xsi:type="dcterms:W3CDTF">2023-05-06T04:09:05Z</dcterms:created>
  <dcterms:modified xsi:type="dcterms:W3CDTF">2023-05-07T02:43:24Z</dcterms:modified>
</cp:coreProperties>
</file>