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C:\Users\krish\Downloads\"/>
    </mc:Choice>
  </mc:AlternateContent>
  <xr:revisionPtr revIDLastSave="0" documentId="13_ncr:1_{CE2D468C-053F-4113-83CD-1A3A81D8F365}" xr6:coauthVersionLast="47" xr6:coauthVersionMax="47" xr10:uidLastSave="{00000000-0000-0000-0000-000000000000}"/>
  <bookViews>
    <workbookView xWindow="-110" yWindow="-110" windowWidth="19420" windowHeight="10300" activeTab="1" xr2:uid="{00000000-000D-0000-FFFF-FFFF00000000}"/>
  </bookViews>
  <sheets>
    <sheet name="NALM2009" sheetId="1" r:id="rId1"/>
    <sheet name="Sheet1" sheetId="2" r:id="rId2"/>
    <sheet name="Sheet2" sheetId="3" r:id="rId3"/>
  </sheets>
  <definedNames>
    <definedName name="age">Sheet1!$B$4</definedName>
    <definedName name="i">Sheet1!$B$2</definedName>
    <definedName name="inc">Sheet1!$B$3</definedName>
    <definedName name="nalm">NALM2009!$A$1:$B$101</definedName>
    <definedName name="ps">Sheet1!$B$5</definedName>
    <definedName name="re_age">Sheet1!$B$6</definedName>
    <definedName name="rea">Sheet1!$B$6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2" i="2" l="1"/>
  <c r="E5" i="2" s="1"/>
  <c r="B7" i="2" s="1"/>
  <c r="H9" i="2" s="1"/>
  <c r="H10" i="2" s="1"/>
  <c r="H11" i="2" s="1"/>
  <c r="H12" i="2" s="1"/>
  <c r="H13" i="2" s="1"/>
  <c r="H14" i="2" s="1"/>
  <c r="H15" i="2" s="1"/>
  <c r="H16" i="2" s="1"/>
  <c r="H17" i="2" s="1"/>
  <c r="H18" i="2" s="1"/>
  <c r="H19" i="2" s="1"/>
  <c r="H20" i="2" s="1"/>
  <c r="H21" i="2" s="1"/>
  <c r="H22" i="2" s="1"/>
  <c r="H23" i="2" s="1"/>
  <c r="H24" i="2" s="1"/>
  <c r="H25" i="2" s="1"/>
  <c r="H26" i="2" s="1"/>
  <c r="H27" i="2" s="1"/>
  <c r="H28" i="2" s="1"/>
  <c r="H29" i="2" s="1"/>
  <c r="C10" i="2"/>
  <c r="C11" i="2" s="1"/>
  <c r="C12" i="2" s="1"/>
  <c r="C13" i="2" s="1"/>
  <c r="C14" i="2" s="1"/>
  <c r="C15" i="2" s="1"/>
  <c r="C16" i="2" s="1"/>
  <c r="C17" i="2" s="1"/>
  <c r="C18" i="2" s="1"/>
  <c r="C19" i="2" s="1"/>
  <c r="C20" i="2" s="1"/>
  <c r="C21" i="2" s="1"/>
  <c r="C22" i="2" s="1"/>
  <c r="C23" i="2" s="1"/>
  <c r="C24" i="2" s="1"/>
  <c r="C25" i="2" s="1"/>
  <c r="C26" i="2" s="1"/>
  <c r="C27" i="2" s="1"/>
  <c r="C28" i="2" s="1"/>
  <c r="C29" i="2" s="1"/>
  <c r="E3" i="2" l="1"/>
  <c r="B4" i="2" s="1"/>
  <c r="D24" i="2" s="1"/>
  <c r="J24" i="2" s="1"/>
  <c r="E4" i="2"/>
  <c r="B5" i="2" s="1"/>
  <c r="E9" i="2" s="1"/>
  <c r="F9" i="2" s="1"/>
  <c r="D28" i="2" l="1"/>
  <c r="J28" i="2" s="1"/>
  <c r="D11" i="2"/>
  <c r="J11" i="2" s="1"/>
  <c r="E10" i="2"/>
  <c r="D25" i="2"/>
  <c r="J25" i="2" s="1"/>
  <c r="D13" i="2"/>
  <c r="J13" i="2" s="1"/>
  <c r="D12" i="2"/>
  <c r="J12" i="2" s="1"/>
  <c r="D10" i="2"/>
  <c r="G10" i="2" s="1"/>
  <c r="D15" i="2"/>
  <c r="J15" i="2" s="1"/>
  <c r="D26" i="2"/>
  <c r="J26" i="2" s="1"/>
  <c r="D9" i="2"/>
  <c r="G9" i="2" s="1"/>
  <c r="I9" i="2" s="1"/>
  <c r="D29" i="2"/>
  <c r="J29" i="2" s="1"/>
  <c r="D14" i="2"/>
  <c r="J14" i="2" s="1"/>
  <c r="D17" i="2"/>
  <c r="J17" i="2" s="1"/>
  <c r="D22" i="2"/>
  <c r="J22" i="2" s="1"/>
  <c r="D21" i="2"/>
  <c r="J21" i="2" s="1"/>
  <c r="D16" i="2"/>
  <c r="J16" i="2" s="1"/>
  <c r="D18" i="2"/>
  <c r="J18" i="2" s="1"/>
  <c r="D19" i="2"/>
  <c r="J19" i="2" s="1"/>
  <c r="D20" i="2"/>
  <c r="J20" i="2" s="1"/>
  <c r="D23" i="2"/>
  <c r="J23" i="2" s="1"/>
  <c r="D27" i="2"/>
  <c r="J27" i="2" s="1"/>
  <c r="F10" i="2"/>
  <c r="E11" i="2"/>
  <c r="G11" i="2"/>
  <c r="L10" i="2" l="1"/>
  <c r="J10" i="2"/>
  <c r="K10" i="2" s="1"/>
  <c r="M10" i="2" s="1"/>
  <c r="L9" i="2"/>
  <c r="J9" i="2"/>
  <c r="K9" i="2" s="1"/>
  <c r="M9" i="2" s="1"/>
  <c r="E12" i="2"/>
  <c r="F11" i="2"/>
  <c r="G12" i="2"/>
  <c r="L11" i="2"/>
  <c r="I10" i="2" l="1"/>
  <c r="I11" i="2" s="1"/>
  <c r="I12" i="2" s="1"/>
  <c r="I13" i="2" s="1"/>
  <c r="I14" i="2" s="1"/>
  <c r="I15" i="2" s="1"/>
  <c r="I16" i="2" s="1"/>
  <c r="I17" i="2" s="1"/>
  <c r="I18" i="2" s="1"/>
  <c r="I19" i="2" s="1"/>
  <c r="I20" i="2" s="1"/>
  <c r="I21" i="2" s="1"/>
  <c r="I22" i="2" s="1"/>
  <c r="I23" i="2" s="1"/>
  <c r="I24" i="2" s="1"/>
  <c r="I25" i="2" s="1"/>
  <c r="I26" i="2" s="1"/>
  <c r="I27" i="2" s="1"/>
  <c r="I28" i="2" s="1"/>
  <c r="I29" i="2" s="1"/>
  <c r="E13" i="2"/>
  <c r="F12" i="2"/>
  <c r="K11" i="2"/>
  <c r="M11" i="2" s="1"/>
  <c r="G13" i="2"/>
  <c r="L12" i="2"/>
  <c r="E14" i="2" l="1"/>
  <c r="F13" i="2"/>
  <c r="K12" i="2"/>
  <c r="M12" i="2" s="1"/>
  <c r="G14" i="2"/>
  <c r="L13" i="2"/>
  <c r="E15" i="2" l="1"/>
  <c r="F14" i="2"/>
  <c r="G15" i="2"/>
  <c r="L14" i="2"/>
  <c r="K13" i="2"/>
  <c r="M13" i="2" s="1"/>
  <c r="E16" i="2" l="1"/>
  <c r="F15" i="2"/>
  <c r="K14" i="2"/>
  <c r="M14" i="2" s="1"/>
  <c r="G16" i="2"/>
  <c r="L15" i="2"/>
  <c r="E17" i="2" l="1"/>
  <c r="F16" i="2"/>
  <c r="K15" i="2"/>
  <c r="M15" i="2" s="1"/>
  <c r="G17" i="2"/>
  <c r="L16" i="2"/>
  <c r="E18" i="2" l="1"/>
  <c r="F17" i="2"/>
  <c r="K16" i="2"/>
  <c r="M16" i="2" s="1"/>
  <c r="G18" i="2"/>
  <c r="L17" i="2"/>
  <c r="E19" i="2" l="1"/>
  <c r="F18" i="2"/>
  <c r="K17" i="2"/>
  <c r="M17" i="2" s="1"/>
  <c r="G19" i="2"/>
  <c r="L18" i="2"/>
  <c r="E20" i="2" l="1"/>
  <c r="F19" i="2"/>
  <c r="K18" i="2"/>
  <c r="M18" i="2" s="1"/>
  <c r="G20" i="2"/>
  <c r="L19" i="2"/>
  <c r="E21" i="2" l="1"/>
  <c r="F20" i="2"/>
  <c r="K19" i="2"/>
  <c r="M19" i="2" s="1"/>
  <c r="G21" i="2"/>
  <c r="L20" i="2"/>
  <c r="E22" i="2" l="1"/>
  <c r="F21" i="2"/>
  <c r="K20" i="2"/>
  <c r="M20" i="2" s="1"/>
  <c r="G22" i="2"/>
  <c r="L21" i="2"/>
  <c r="E23" i="2" l="1"/>
  <c r="F22" i="2"/>
  <c r="K21" i="2"/>
  <c r="M21" i="2" s="1"/>
  <c r="G23" i="2"/>
  <c r="L22" i="2"/>
  <c r="E24" i="2" l="1"/>
  <c r="F23" i="2"/>
  <c r="K22" i="2"/>
  <c r="M22" i="2" s="1"/>
  <c r="G24" i="2"/>
  <c r="L23" i="2"/>
  <c r="K23" i="2" l="1"/>
  <c r="M23" i="2" s="1"/>
  <c r="E25" i="2"/>
  <c r="F24" i="2"/>
  <c r="G25" i="2"/>
  <c r="L24" i="2"/>
  <c r="K24" i="2" l="1"/>
  <c r="M24" i="2" s="1"/>
  <c r="E26" i="2"/>
  <c r="F25" i="2"/>
  <c r="G26" i="2"/>
  <c r="L25" i="2"/>
  <c r="K25" i="2" l="1"/>
  <c r="M25" i="2" s="1"/>
  <c r="E27" i="2"/>
  <c r="F26" i="2"/>
  <c r="G27" i="2"/>
  <c r="L26" i="2"/>
  <c r="K26" i="2" l="1"/>
  <c r="M26" i="2" s="1"/>
  <c r="E28" i="2"/>
  <c r="F27" i="2"/>
  <c r="G28" i="2"/>
  <c r="L27" i="2"/>
  <c r="E29" i="2" l="1"/>
  <c r="F28" i="2"/>
  <c r="K27" i="2"/>
  <c r="M27" i="2" s="1"/>
  <c r="L28" i="2"/>
  <c r="G29" i="2" l="1"/>
  <c r="F29" i="2"/>
  <c r="K28" i="2"/>
  <c r="M28" i="2" s="1"/>
  <c r="L29" i="2"/>
  <c r="K29" i="2"/>
  <c r="M29" i="2" l="1"/>
  <c r="M7" i="2"/>
</calcChain>
</file>

<file path=xl/sharedStrings.xml><?xml version="1.0" encoding="utf-8"?>
<sst xmlns="http://schemas.openxmlformats.org/spreadsheetml/2006/main" count="39" uniqueCount="35">
  <si>
    <r>
      <rPr>
        <sz val="12"/>
        <rFont val="Times New Roman"/>
        <family val="1"/>
      </rPr>
      <t>Age  (x)</t>
    </r>
  </si>
  <si>
    <r>
      <rPr>
        <sz val="12"/>
        <rFont val="Times New Roman"/>
        <family val="1"/>
      </rPr>
      <t xml:space="preserve">Mortality (q </t>
    </r>
    <r>
      <rPr>
        <vertAlign val="subscript"/>
        <sz val="12"/>
        <rFont val="Times New Roman"/>
        <family val="1"/>
      </rPr>
      <t>x</t>
    </r>
    <r>
      <rPr>
        <sz val="12"/>
        <rFont val="Times New Roman"/>
        <family val="1"/>
      </rPr>
      <t>)</t>
    </r>
  </si>
  <si>
    <t xml:space="preserve">Assumption </t>
  </si>
  <si>
    <t>Discount rate</t>
  </si>
  <si>
    <t>Salary Increment</t>
  </si>
  <si>
    <t>Age</t>
  </si>
  <si>
    <t xml:space="preserve">Past service </t>
  </si>
  <si>
    <t xml:space="preserve">Ret Age </t>
  </si>
  <si>
    <t>Decrement</t>
  </si>
  <si>
    <t>lx</t>
  </si>
  <si>
    <t>qx</t>
  </si>
  <si>
    <t>Salary</t>
  </si>
  <si>
    <t>https://github.com/IKSHRESTHA/Material</t>
  </si>
  <si>
    <t>ps</t>
  </si>
  <si>
    <t>Factor</t>
  </si>
  <si>
    <t>Accrued</t>
  </si>
  <si>
    <t>Exp death benefit</t>
  </si>
  <si>
    <t>Exp retirement benefit</t>
  </si>
  <si>
    <t>Exp PV of Benefit</t>
  </si>
  <si>
    <t>time</t>
  </si>
  <si>
    <t>EID</t>
  </si>
  <si>
    <t>Name</t>
  </si>
  <si>
    <t>DOB</t>
  </si>
  <si>
    <t>DOJ</t>
  </si>
  <si>
    <t>Krishna</t>
  </si>
  <si>
    <t>IOO2</t>
  </si>
  <si>
    <t>Rahurl</t>
  </si>
  <si>
    <t>ID</t>
  </si>
  <si>
    <t>IOO1</t>
  </si>
  <si>
    <t>Past Service</t>
  </si>
  <si>
    <t>IOO3</t>
  </si>
  <si>
    <t>age1</t>
  </si>
  <si>
    <t>counter</t>
  </si>
  <si>
    <t>row</t>
  </si>
  <si>
    <t>IOO4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</si>
</sst>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0.000000"/>
  </numFmts>
  <fonts count="7" x14ac:knownFonts="1">
    <font>
      <sz val="10"/>
      <color theme="1"/>
      <name val="Segoe UI"/>
      <family val="2"/>
    </font>
    <font>
      <sz val="12"/>
      <name val="Times New Roman"/>
      <family val="1"/>
    </font>
    <font>
      <vertAlign val="subscript"/>
      <sz val="12"/>
      <name val="Times New Roman"/>
      <family val="1"/>
    </font>
    <font>
      <sz val="12"/>
      <color rgb="FF000000"/>
      <name val="Times New Roman"/>
      <family val="2"/>
    </font>
    <font>
      <sz val="10"/>
      <color theme="1"/>
      <name val="Segoe UI"/>
      <family val="2"/>
    </font>
    <font>
      <sz val="10"/>
      <color theme="4"/>
      <name val="Segoe UI"/>
      <family val="2"/>
    </font>
    <font>
      <u/>
      <sz val="10"/>
      <color theme="10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7">
    <border>
      <left/>
      <right/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3">
    <xf numFmtId="0" fontId="0" fillId="0" borderId="0"/>
    <xf numFmtId="43" fontId="4" fillId="0" borderId="0" applyFont="0" applyFill="0" applyBorder="0" applyAlignment="0" applyProtection="0"/>
    <xf numFmtId="0" fontId="6" fillId="0" borderId="0" applyNumberFormat="0" applyFill="0" applyBorder="0" applyAlignment="0" applyProtection="0"/>
  </cellStyleXfs>
  <cellXfs count="21">
    <xf numFmtId="0" fontId="0" fillId="0" borderId="0" xfId="0"/>
    <xf numFmtId="0" fontId="0" fillId="0" borderId="0" xfId="0" applyAlignment="1">
      <alignment horizontal="left"/>
    </xf>
    <xf numFmtId="0" fontId="1" fillId="0" borderId="1" xfId="0" applyFont="1" applyBorder="1" applyAlignment="1">
      <alignment horizontal="left" wrapText="1"/>
    </xf>
    <xf numFmtId="0" fontId="0" fillId="0" borderId="2" xfId="0" applyBorder="1" applyAlignment="1">
      <alignment wrapText="1"/>
    </xf>
    <xf numFmtId="0" fontId="1" fillId="0" borderId="0" xfId="0" applyFont="1" applyAlignment="1">
      <alignment horizontal="left" wrapText="1"/>
    </xf>
    <xf numFmtId="0" fontId="1" fillId="0" borderId="0" xfId="0" applyFont="1" applyAlignment="1">
      <alignment wrapText="1"/>
    </xf>
    <xf numFmtId="1" fontId="3" fillId="0" borderId="3" xfId="0" applyNumberFormat="1" applyFont="1" applyBorder="1" applyAlignment="1">
      <alignment horizontal="center" shrinkToFit="1"/>
    </xf>
    <xf numFmtId="164" fontId="3" fillId="0" borderId="3" xfId="0" applyNumberFormat="1" applyFont="1" applyBorder="1" applyAlignment="1">
      <alignment horizontal="right" shrinkToFit="1"/>
    </xf>
    <xf numFmtId="0" fontId="0" fillId="0" borderId="0" xfId="0" applyAlignment="1">
      <alignment wrapText="1"/>
    </xf>
    <xf numFmtId="0" fontId="0" fillId="0" borderId="4" xfId="0" applyBorder="1"/>
    <xf numFmtId="43" fontId="0" fillId="0" borderId="0" xfId="1" applyFont="1"/>
    <xf numFmtId="43" fontId="0" fillId="0" borderId="0" xfId="0" applyNumberFormat="1"/>
    <xf numFmtId="0" fontId="0" fillId="2" borderId="4" xfId="0" applyFill="1" applyBorder="1"/>
    <xf numFmtId="0" fontId="5" fillId="0" borderId="4" xfId="0" applyFont="1" applyBorder="1"/>
    <xf numFmtId="9" fontId="5" fillId="0" borderId="4" xfId="0" applyNumberFormat="1" applyFont="1" applyBorder="1"/>
    <xf numFmtId="14" fontId="0" fillId="0" borderId="0" xfId="0" applyNumberFormat="1"/>
    <xf numFmtId="0" fontId="6" fillId="0" borderId="0" xfId="2"/>
    <xf numFmtId="2" fontId="0" fillId="0" borderId="0" xfId="0" applyNumberFormat="1"/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0" xfId="0" applyAlignment="1">
      <alignment horizontal="center"/>
    </xf>
  </cellXfs>
  <cellStyles count="3">
    <cellStyle name="Comma" xfId="1" builtinId="3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01"/>
  <sheetViews>
    <sheetView topLeftCell="A85" workbookViewId="0">
      <selection activeCell="A101" sqref="A101"/>
    </sheetView>
  </sheetViews>
  <sheetFormatPr defaultColWidth="8.7265625" defaultRowHeight="16" x14ac:dyDescent="0.45"/>
  <cols>
    <col min="1" max="1" width="10.54296875" style="1" customWidth="1"/>
    <col min="2" max="2" width="18" style="1" customWidth="1"/>
    <col min="3" max="3" width="6.26953125" style="1" customWidth="1"/>
    <col min="4" max="4" width="11.54296875" style="1" customWidth="1"/>
    <col min="5" max="5" width="18" style="1" customWidth="1"/>
    <col min="6" max="6" width="7.26953125" style="1" customWidth="1"/>
    <col min="7" max="7" width="10.54296875" style="1" customWidth="1"/>
    <col min="8" max="8" width="19" style="1" customWidth="1"/>
    <col min="9" max="16384" width="8.7265625" style="1"/>
  </cols>
  <sheetData>
    <row r="1" spans="1:8" ht="28" customHeight="1" x14ac:dyDescent="0.45">
      <c r="A1" s="2" t="s">
        <v>0</v>
      </c>
      <c r="B1" s="2" t="s">
        <v>1</v>
      </c>
      <c r="C1" s="3"/>
      <c r="D1" s="4"/>
      <c r="E1" s="4"/>
      <c r="F1" s="5"/>
      <c r="G1" s="5"/>
      <c r="H1" s="4"/>
    </row>
    <row r="2" spans="1:8" ht="17.25" customHeight="1" x14ac:dyDescent="0.45">
      <c r="A2" s="6">
        <v>0</v>
      </c>
      <c r="B2" s="7">
        <v>1.7279999999999999E-3</v>
      </c>
      <c r="C2" s="3"/>
      <c r="F2" s="8"/>
    </row>
    <row r="3" spans="1:8" ht="17.25" customHeight="1" x14ac:dyDescent="0.45">
      <c r="A3" s="6">
        <v>1</v>
      </c>
      <c r="B3" s="7">
        <v>9.8700000000000003E-4</v>
      </c>
      <c r="C3" s="3"/>
      <c r="F3" s="8"/>
    </row>
    <row r="4" spans="1:8" ht="17.25" customHeight="1" x14ac:dyDescent="0.45">
      <c r="A4" s="6">
        <v>2</v>
      </c>
      <c r="B4" s="7">
        <v>6.6699999999999995E-4</v>
      </c>
      <c r="C4" s="3"/>
      <c r="F4" s="8"/>
    </row>
    <row r="5" spans="1:8" ht="17.25" customHeight="1" x14ac:dyDescent="0.45">
      <c r="A5" s="6">
        <v>3</v>
      </c>
      <c r="B5" s="7">
        <v>6.11E-4</v>
      </c>
      <c r="C5" s="3"/>
      <c r="F5" s="8"/>
    </row>
    <row r="6" spans="1:8" ht="17.25" customHeight="1" x14ac:dyDescent="0.45">
      <c r="A6" s="6">
        <v>4</v>
      </c>
      <c r="B6" s="7">
        <v>4.4499999999999997E-4</v>
      </c>
      <c r="C6" s="3"/>
      <c r="F6" s="8"/>
    </row>
    <row r="7" spans="1:8" ht="17.25" customHeight="1" x14ac:dyDescent="0.45">
      <c r="A7" s="6">
        <v>5</v>
      </c>
      <c r="B7" s="7">
        <v>3.8999999999999999E-4</v>
      </c>
      <c r="C7" s="3"/>
      <c r="F7" s="8"/>
    </row>
    <row r="8" spans="1:8" ht="17.25" customHeight="1" x14ac:dyDescent="0.45">
      <c r="A8" s="6">
        <v>6</v>
      </c>
      <c r="B8" s="7">
        <v>3.4600000000000001E-4</v>
      </c>
      <c r="C8" s="3"/>
      <c r="F8" s="8"/>
    </row>
    <row r="9" spans="1:8" ht="17.25" customHeight="1" x14ac:dyDescent="0.45">
      <c r="A9" s="6">
        <v>7</v>
      </c>
      <c r="B9" s="7">
        <v>3.68E-4</v>
      </c>
      <c r="C9" s="3"/>
      <c r="F9" s="8"/>
    </row>
    <row r="10" spans="1:8" ht="17.25" customHeight="1" x14ac:dyDescent="0.45">
      <c r="A10" s="6">
        <v>8</v>
      </c>
      <c r="B10" s="7">
        <v>3.68E-4</v>
      </c>
      <c r="C10" s="3"/>
      <c r="F10" s="8"/>
    </row>
    <row r="11" spans="1:8" ht="17.25" customHeight="1" x14ac:dyDescent="0.45">
      <c r="A11" s="6">
        <v>9</v>
      </c>
      <c r="B11" s="7">
        <v>3.68E-4</v>
      </c>
      <c r="C11" s="3"/>
      <c r="F11" s="8"/>
    </row>
    <row r="12" spans="1:8" ht="17.25" customHeight="1" x14ac:dyDescent="0.45">
      <c r="A12" s="6">
        <v>10</v>
      </c>
      <c r="B12" s="7">
        <v>3.4600000000000001E-4</v>
      </c>
      <c r="C12" s="3"/>
      <c r="F12" s="8"/>
    </row>
    <row r="13" spans="1:8" ht="17.25" customHeight="1" x14ac:dyDescent="0.45">
      <c r="A13" s="6">
        <v>11</v>
      </c>
      <c r="B13" s="7">
        <v>4.2299999999999998E-4</v>
      </c>
      <c r="C13" s="3"/>
      <c r="F13" s="8"/>
    </row>
    <row r="14" spans="1:8" ht="17.25" customHeight="1" x14ac:dyDescent="0.45">
      <c r="A14" s="6">
        <v>12</v>
      </c>
      <c r="B14" s="7">
        <v>5.1199999999999998E-4</v>
      </c>
      <c r="C14" s="3"/>
      <c r="F14" s="8"/>
    </row>
    <row r="15" spans="1:8" ht="17.25" customHeight="1" x14ac:dyDescent="0.45">
      <c r="A15" s="6">
        <v>13</v>
      </c>
      <c r="B15" s="7">
        <v>6.4400000000000004E-4</v>
      </c>
      <c r="C15" s="3"/>
      <c r="F15" s="8"/>
    </row>
    <row r="16" spans="1:8" ht="17.25" customHeight="1" x14ac:dyDescent="0.45">
      <c r="A16" s="6">
        <v>14</v>
      </c>
      <c r="B16" s="7">
        <v>7.1400000000000001E-4</v>
      </c>
      <c r="C16" s="3"/>
      <c r="F16" s="8"/>
    </row>
    <row r="17" spans="1:8" ht="17.25" customHeight="1" x14ac:dyDescent="0.45">
      <c r="A17" s="6">
        <v>15</v>
      </c>
      <c r="B17" s="7">
        <v>7.7700000000000002E-4</v>
      </c>
      <c r="C17" s="3"/>
      <c r="F17" s="8"/>
    </row>
    <row r="18" spans="1:8" ht="17.25" customHeight="1" x14ac:dyDescent="0.45">
      <c r="A18" s="6">
        <v>16</v>
      </c>
      <c r="B18" s="7">
        <v>8.3600000000000005E-4</v>
      </c>
      <c r="C18" s="3"/>
      <c r="F18" s="8"/>
    </row>
    <row r="19" spans="1:8" ht="17.25" customHeight="1" x14ac:dyDescent="0.45">
      <c r="A19" s="6">
        <v>17</v>
      </c>
      <c r="B19" s="7">
        <v>8.9099999999999997E-4</v>
      </c>
      <c r="C19" s="3"/>
      <c r="F19" s="8"/>
    </row>
    <row r="20" spans="1:8" ht="17.25" customHeight="1" x14ac:dyDescent="0.45">
      <c r="A20" s="6">
        <v>18</v>
      </c>
      <c r="B20" s="7">
        <v>9.4200000000000002E-4</v>
      </c>
      <c r="C20" s="3"/>
      <c r="F20" s="8"/>
      <c r="G20" s="8"/>
      <c r="H20" s="8"/>
    </row>
    <row r="21" spans="1:8" ht="17.25" customHeight="1" x14ac:dyDescent="0.45">
      <c r="A21" s="6">
        <v>19</v>
      </c>
      <c r="B21" s="7">
        <v>9.8799999999999995E-4</v>
      </c>
      <c r="C21" s="3"/>
      <c r="F21" s="8"/>
      <c r="G21" s="8"/>
      <c r="H21" s="8"/>
    </row>
    <row r="22" spans="1:8" ht="17.25" customHeight="1" x14ac:dyDescent="0.45">
      <c r="A22" s="6">
        <v>20</v>
      </c>
      <c r="B22" s="7">
        <v>1.0300000000000001E-3</v>
      </c>
      <c r="C22" s="3"/>
      <c r="F22" s="8"/>
      <c r="G22" s="8"/>
      <c r="H22" s="8"/>
    </row>
    <row r="23" spans="1:8" ht="17.25" customHeight="1" x14ac:dyDescent="0.45">
      <c r="A23" s="6">
        <v>21</v>
      </c>
      <c r="B23" s="7">
        <v>1.0679999999999999E-3</v>
      </c>
      <c r="C23" s="3"/>
      <c r="F23" s="8"/>
      <c r="G23" s="8"/>
      <c r="H23" s="8"/>
    </row>
    <row r="24" spans="1:8" ht="17.25" customHeight="1" x14ac:dyDescent="0.45">
      <c r="A24" s="6">
        <v>22</v>
      </c>
      <c r="B24" s="7">
        <v>1.101E-3</v>
      </c>
      <c r="C24" s="3"/>
      <c r="F24" s="8"/>
      <c r="G24" s="8"/>
      <c r="H24" s="8"/>
    </row>
    <row r="25" spans="1:8" ht="17.25" customHeight="1" x14ac:dyDescent="0.45">
      <c r="A25" s="6">
        <v>23</v>
      </c>
      <c r="B25" s="7">
        <v>1.1310000000000001E-3</v>
      </c>
      <c r="C25" s="3"/>
      <c r="F25" s="8"/>
      <c r="G25" s="8"/>
      <c r="H25" s="8"/>
    </row>
    <row r="26" spans="1:8" ht="17.25" customHeight="1" x14ac:dyDescent="0.45">
      <c r="A26" s="6">
        <v>24</v>
      </c>
      <c r="B26" s="7">
        <v>1.1559999999999999E-3</v>
      </c>
      <c r="C26" s="3"/>
      <c r="F26" s="8"/>
      <c r="G26" s="8"/>
      <c r="H26" s="8"/>
    </row>
    <row r="27" spans="1:8" ht="17.25" customHeight="1" x14ac:dyDescent="0.45">
      <c r="A27" s="6">
        <v>25</v>
      </c>
      <c r="B27" s="7">
        <v>1.1770000000000001E-3</v>
      </c>
      <c r="C27" s="3"/>
      <c r="F27" s="8"/>
      <c r="G27" s="8"/>
      <c r="H27" s="8"/>
    </row>
    <row r="28" spans="1:8" ht="17.25" customHeight="1" x14ac:dyDescent="0.45">
      <c r="A28" s="6">
        <v>26</v>
      </c>
      <c r="B28" s="7">
        <v>1.194E-3</v>
      </c>
      <c r="C28" s="3"/>
      <c r="F28" s="8"/>
      <c r="G28" s="8"/>
      <c r="H28" s="8"/>
    </row>
    <row r="29" spans="1:8" ht="17.25" customHeight="1" x14ac:dyDescent="0.45">
      <c r="A29" s="6">
        <v>27</v>
      </c>
      <c r="B29" s="7">
        <v>1.207E-3</v>
      </c>
      <c r="C29" s="3"/>
      <c r="F29" s="8"/>
      <c r="G29" s="8"/>
      <c r="H29" s="8"/>
    </row>
    <row r="30" spans="1:8" ht="17.25" customHeight="1" x14ac:dyDescent="0.45">
      <c r="A30" s="6">
        <v>28</v>
      </c>
      <c r="B30" s="7">
        <v>1.2149999999999999E-3</v>
      </c>
      <c r="C30" s="3"/>
      <c r="F30" s="8"/>
      <c r="G30" s="8"/>
      <c r="H30" s="8"/>
    </row>
    <row r="31" spans="1:8" ht="17.25" customHeight="1" x14ac:dyDescent="0.45">
      <c r="A31" s="6">
        <v>29</v>
      </c>
      <c r="B31" s="7">
        <v>1.219E-3</v>
      </c>
      <c r="C31" s="3"/>
      <c r="F31" s="8"/>
      <c r="G31" s="8"/>
      <c r="H31" s="8"/>
    </row>
    <row r="32" spans="1:8" ht="17.25" customHeight="1" x14ac:dyDescent="0.45">
      <c r="A32" s="6">
        <v>30</v>
      </c>
      <c r="B32" s="7">
        <v>1.219E-3</v>
      </c>
      <c r="C32" s="3"/>
      <c r="F32" s="8"/>
      <c r="G32" s="8"/>
      <c r="H32" s="8"/>
    </row>
    <row r="33" spans="1:8" ht="17.25" customHeight="1" x14ac:dyDescent="0.45">
      <c r="A33" s="6">
        <v>31</v>
      </c>
      <c r="B33" s="7">
        <v>1.2210000000000001E-3</v>
      </c>
      <c r="C33" s="3"/>
      <c r="F33" s="8"/>
      <c r="G33" s="8"/>
      <c r="H33" s="8"/>
    </row>
    <row r="34" spans="1:8" ht="17.25" customHeight="1" x14ac:dyDescent="0.45">
      <c r="A34" s="6">
        <v>32</v>
      </c>
      <c r="B34" s="7">
        <v>1.2539999999999999E-3</v>
      </c>
      <c r="C34" s="3"/>
      <c r="F34" s="8"/>
      <c r="G34" s="8"/>
      <c r="H34" s="8"/>
    </row>
    <row r="35" spans="1:8" ht="17.25" customHeight="1" x14ac:dyDescent="0.45">
      <c r="A35" s="6">
        <v>33</v>
      </c>
      <c r="B35" s="7">
        <v>1.3029999999999999E-3</v>
      </c>
      <c r="C35" s="3"/>
      <c r="F35" s="8"/>
      <c r="G35" s="8"/>
      <c r="H35" s="8"/>
    </row>
    <row r="36" spans="1:8" ht="17.25" customHeight="1" x14ac:dyDescent="0.45">
      <c r="A36" s="6">
        <v>34</v>
      </c>
      <c r="B36" s="7">
        <v>1.372E-3</v>
      </c>
      <c r="C36" s="3"/>
      <c r="F36" s="8"/>
      <c r="G36" s="8"/>
      <c r="H36" s="8"/>
    </row>
    <row r="37" spans="1:8" ht="17.25" customHeight="1" x14ac:dyDescent="0.45">
      <c r="A37" s="6">
        <v>35</v>
      </c>
      <c r="B37" s="7">
        <v>1.459E-3</v>
      </c>
      <c r="C37" s="3"/>
      <c r="F37" s="8"/>
      <c r="G37" s="8"/>
      <c r="H37" s="8"/>
    </row>
    <row r="38" spans="1:8" ht="17.25" customHeight="1" x14ac:dyDescent="0.45">
      <c r="A38" s="6">
        <v>36</v>
      </c>
      <c r="B38" s="7">
        <v>1.5640000000000001E-3</v>
      </c>
      <c r="C38" s="3"/>
      <c r="F38" s="8"/>
      <c r="G38" s="8"/>
      <c r="H38" s="8"/>
    </row>
    <row r="39" spans="1:8" ht="17.25" customHeight="1" x14ac:dyDescent="0.45">
      <c r="A39" s="6">
        <v>37</v>
      </c>
      <c r="B39" s="7">
        <v>1.6869999999999999E-3</v>
      </c>
      <c r="C39" s="3"/>
      <c r="F39" s="8"/>
      <c r="G39" s="8"/>
      <c r="H39" s="8"/>
    </row>
    <row r="40" spans="1:8" ht="17.25" customHeight="1" x14ac:dyDescent="0.45">
      <c r="A40" s="6">
        <v>38</v>
      </c>
      <c r="B40" s="7">
        <v>1.8289999999999999E-3</v>
      </c>
      <c r="C40" s="3"/>
      <c r="F40" s="8"/>
      <c r="G40" s="8"/>
      <c r="H40" s="8"/>
    </row>
    <row r="41" spans="1:8" ht="17.25" customHeight="1" x14ac:dyDescent="0.45">
      <c r="A41" s="6">
        <v>39</v>
      </c>
      <c r="B41" s="7">
        <v>1.9880000000000002E-3</v>
      </c>
    </row>
    <row r="42" spans="1:8" ht="17.25" customHeight="1" x14ac:dyDescent="0.45">
      <c r="A42" s="6">
        <v>40</v>
      </c>
      <c r="B42" s="7">
        <v>2.196E-3</v>
      </c>
    </row>
    <row r="43" spans="1:8" ht="17.25" customHeight="1" x14ac:dyDescent="0.45">
      <c r="A43" s="6">
        <v>41</v>
      </c>
      <c r="B43" s="7">
        <v>2.4099999999999998E-3</v>
      </c>
    </row>
    <row r="44" spans="1:8" ht="17.25" customHeight="1" x14ac:dyDescent="0.45">
      <c r="A44" s="6">
        <v>42</v>
      </c>
      <c r="B44" s="7">
        <v>2.5990000000000002E-3</v>
      </c>
    </row>
    <row r="45" spans="1:8" ht="16.5" x14ac:dyDescent="0.45">
      <c r="A45" s="6">
        <v>43</v>
      </c>
      <c r="B45" s="7">
        <v>2.8029999999999999E-3</v>
      </c>
    </row>
    <row r="46" spans="1:8" ht="16.5" x14ac:dyDescent="0.45">
      <c r="A46" s="6">
        <v>44</v>
      </c>
      <c r="B46" s="7">
        <v>3.0569999999999998E-3</v>
      </c>
    </row>
    <row r="47" spans="1:8" ht="16.5" x14ac:dyDescent="0.45">
      <c r="A47" s="6">
        <v>45</v>
      </c>
      <c r="B47" s="7">
        <v>3.3649999999999999E-3</v>
      </c>
    </row>
    <row r="48" spans="1:8" ht="16.5" x14ac:dyDescent="0.45">
      <c r="A48" s="6">
        <v>46</v>
      </c>
      <c r="B48" s="7">
        <v>3.7269999999999998E-3</v>
      </c>
    </row>
    <row r="49" spans="1:2" ht="16.5" x14ac:dyDescent="0.45">
      <c r="A49" s="6">
        <v>47</v>
      </c>
      <c r="B49" s="7">
        <v>4.1450000000000002E-3</v>
      </c>
    </row>
    <row r="50" spans="1:2" ht="16.5" x14ac:dyDescent="0.45">
      <c r="A50" s="6">
        <v>48</v>
      </c>
      <c r="B50" s="7">
        <v>4.6169999999999996E-3</v>
      </c>
    </row>
    <row r="51" spans="1:2" ht="16.5" x14ac:dyDescent="0.45">
      <c r="A51" s="6">
        <v>49</v>
      </c>
      <c r="B51" s="7">
        <v>5.1440000000000001E-3</v>
      </c>
    </row>
    <row r="52" spans="1:2" ht="16.5" x14ac:dyDescent="0.45">
      <c r="A52" s="6">
        <v>50</v>
      </c>
      <c r="B52" s="7">
        <v>5.7239999999999999E-3</v>
      </c>
    </row>
    <row r="53" spans="1:2" ht="16.5" x14ac:dyDescent="0.45">
      <c r="A53" s="6">
        <v>51</v>
      </c>
      <c r="B53" s="7">
        <v>6.3600000000000002E-3</v>
      </c>
    </row>
    <row r="54" spans="1:2" ht="16.5" x14ac:dyDescent="0.45">
      <c r="A54" s="6">
        <v>52</v>
      </c>
      <c r="B54" s="7">
        <v>7.0499999999999998E-3</v>
      </c>
    </row>
    <row r="55" spans="1:2" ht="16.5" x14ac:dyDescent="0.45">
      <c r="A55" s="6">
        <v>53</v>
      </c>
      <c r="B55" s="7">
        <v>7.7939999999999997E-3</v>
      </c>
    </row>
    <row r="56" spans="1:2" ht="16.5" x14ac:dyDescent="0.45">
      <c r="A56" s="6">
        <v>54</v>
      </c>
      <c r="B56" s="7">
        <v>8.5939999999999992E-3</v>
      </c>
    </row>
    <row r="57" spans="1:2" ht="16.5" x14ac:dyDescent="0.45">
      <c r="A57" s="6">
        <v>55</v>
      </c>
      <c r="B57" s="7">
        <v>9.4470000000000005E-3</v>
      </c>
    </row>
    <row r="58" spans="1:2" ht="16.5" x14ac:dyDescent="0.45">
      <c r="A58" s="6">
        <v>56</v>
      </c>
      <c r="B58" s="7">
        <v>1.0356000000000001E-2</v>
      </c>
    </row>
    <row r="59" spans="1:2" ht="16.5" x14ac:dyDescent="0.45">
      <c r="A59" s="6">
        <v>57</v>
      </c>
      <c r="B59" s="7">
        <v>1.1308E-2</v>
      </c>
    </row>
    <row r="60" spans="1:2" ht="16.5" x14ac:dyDescent="0.45">
      <c r="A60" s="6">
        <v>58</v>
      </c>
      <c r="B60" s="7">
        <v>1.2116999999999999E-2</v>
      </c>
    </row>
    <row r="61" spans="1:2" ht="16.5" x14ac:dyDescent="0.45">
      <c r="A61" s="6">
        <v>59</v>
      </c>
      <c r="B61" s="7">
        <v>1.3141E-2</v>
      </c>
    </row>
    <row r="62" spans="1:2" ht="16.5" x14ac:dyDescent="0.45">
      <c r="A62" s="6">
        <v>60</v>
      </c>
      <c r="B62" s="7">
        <v>1.4381E-2</v>
      </c>
    </row>
    <row r="63" spans="1:2" ht="16.5" x14ac:dyDescent="0.45">
      <c r="A63" s="6">
        <v>61</v>
      </c>
      <c r="B63" s="7">
        <v>1.5838999999999999E-2</v>
      </c>
    </row>
    <row r="64" spans="1:2" ht="16.5" x14ac:dyDescent="0.45">
      <c r="A64" s="6">
        <v>62</v>
      </c>
      <c r="B64" s="7">
        <v>1.7512E-2</v>
      </c>
    </row>
    <row r="65" spans="1:2" ht="16.5" x14ac:dyDescent="0.45">
      <c r="A65" s="6">
        <v>63</v>
      </c>
      <c r="B65" s="7">
        <v>1.9400000000000001E-2</v>
      </c>
    </row>
    <row r="66" spans="1:2" ht="16.5" x14ac:dyDescent="0.45">
      <c r="A66" s="6">
        <v>64</v>
      </c>
      <c r="B66" s="7">
        <v>2.1555000000000001E-2</v>
      </c>
    </row>
    <row r="67" spans="1:2" ht="16.5" x14ac:dyDescent="0.45">
      <c r="A67" s="6">
        <v>65</v>
      </c>
      <c r="B67" s="7">
        <v>2.3827000000000001E-2</v>
      </c>
    </row>
    <row r="68" spans="1:2" ht="16.5" x14ac:dyDescent="0.45">
      <c r="A68" s="6">
        <v>66</v>
      </c>
      <c r="B68" s="7">
        <v>2.5052999999999999E-2</v>
      </c>
    </row>
    <row r="69" spans="1:2" ht="16.5" x14ac:dyDescent="0.45">
      <c r="A69" s="6">
        <v>67</v>
      </c>
      <c r="B69" s="7">
        <v>2.8251999999999999E-2</v>
      </c>
    </row>
    <row r="70" spans="1:2" ht="16.5" x14ac:dyDescent="0.45">
      <c r="A70" s="6">
        <v>68</v>
      </c>
      <c r="B70" s="7">
        <v>3.1796999999999999E-2</v>
      </c>
    </row>
    <row r="71" spans="1:2" ht="16.5" x14ac:dyDescent="0.45">
      <c r="A71" s="6">
        <v>69</v>
      </c>
      <c r="B71" s="7">
        <v>3.5721000000000003E-2</v>
      </c>
    </row>
    <row r="72" spans="1:2" ht="16.5" x14ac:dyDescent="0.45">
      <c r="A72" s="6">
        <v>70</v>
      </c>
      <c r="B72" s="7">
        <v>4.0058000000000003E-2</v>
      </c>
    </row>
    <row r="73" spans="1:2" ht="16.5" x14ac:dyDescent="0.45">
      <c r="A73" s="6">
        <v>71</v>
      </c>
      <c r="B73" s="7">
        <v>4.2520000000000002E-2</v>
      </c>
    </row>
    <row r="74" spans="1:2" ht="16.5" x14ac:dyDescent="0.45">
      <c r="A74" s="6">
        <v>72</v>
      </c>
      <c r="B74" s="7">
        <v>4.7511999999999999E-2</v>
      </c>
    </row>
    <row r="75" spans="1:2" ht="16.5" x14ac:dyDescent="0.45">
      <c r="A75" s="6">
        <v>73</v>
      </c>
      <c r="B75" s="7">
        <v>5.3004000000000003E-2</v>
      </c>
    </row>
    <row r="76" spans="1:2" ht="16.5" x14ac:dyDescent="0.45">
      <c r="A76" s="6">
        <v>74</v>
      </c>
      <c r="B76" s="7">
        <v>5.9038E-2</v>
      </c>
    </row>
    <row r="77" spans="1:2" ht="16.5" x14ac:dyDescent="0.45">
      <c r="A77" s="6">
        <v>75</v>
      </c>
      <c r="B77" s="7">
        <v>6.5657999999999994E-2</v>
      </c>
    </row>
    <row r="78" spans="1:2" ht="16.5" x14ac:dyDescent="0.45">
      <c r="A78" s="6">
        <v>76</v>
      </c>
      <c r="B78" s="7">
        <v>7.2908000000000001E-2</v>
      </c>
    </row>
    <row r="79" spans="1:2" ht="16.5" x14ac:dyDescent="0.45">
      <c r="A79" s="6">
        <v>77</v>
      </c>
      <c r="B79" s="7">
        <v>8.0837999999999993E-2</v>
      </c>
    </row>
    <row r="80" spans="1:2" ht="16.5" x14ac:dyDescent="0.45">
      <c r="A80" s="6">
        <v>78</v>
      </c>
      <c r="B80" s="7">
        <v>8.9496000000000006E-2</v>
      </c>
    </row>
    <row r="81" spans="1:2" ht="16.5" x14ac:dyDescent="0.45">
      <c r="A81" s="6">
        <v>79</v>
      </c>
      <c r="B81" s="7">
        <v>9.8933999999999994E-2</v>
      </c>
    </row>
    <row r="82" spans="1:2" ht="16.5" x14ac:dyDescent="0.45">
      <c r="A82" s="6">
        <v>80</v>
      </c>
      <c r="B82" s="7">
        <v>0.109204</v>
      </c>
    </row>
    <row r="83" spans="1:2" ht="16.5" x14ac:dyDescent="0.45">
      <c r="A83" s="6">
        <v>81</v>
      </c>
      <c r="B83" s="7">
        <v>0.120363</v>
      </c>
    </row>
    <row r="84" spans="1:2" ht="16.5" x14ac:dyDescent="0.45">
      <c r="A84" s="6">
        <v>82</v>
      </c>
      <c r="B84" s="7">
        <v>0.132464</v>
      </c>
    </row>
    <row r="85" spans="1:2" ht="16.5" x14ac:dyDescent="0.45">
      <c r="A85" s="6">
        <v>83</v>
      </c>
      <c r="B85" s="7">
        <v>0.145562</v>
      </c>
    </row>
    <row r="86" spans="1:2" ht="16.5" x14ac:dyDescent="0.45">
      <c r="A86" s="6">
        <v>84</v>
      </c>
      <c r="B86" s="7">
        <v>0.158133</v>
      </c>
    </row>
    <row r="87" spans="1:2" ht="16.5" x14ac:dyDescent="0.45">
      <c r="A87" s="6">
        <v>85</v>
      </c>
      <c r="B87" s="7">
        <v>0.169878</v>
      </c>
    </row>
    <row r="88" spans="1:2" ht="16.5" x14ac:dyDescent="0.45">
      <c r="A88" s="6">
        <v>86</v>
      </c>
      <c r="B88" s="7">
        <v>0.182283</v>
      </c>
    </row>
    <row r="89" spans="1:2" ht="16.5" x14ac:dyDescent="0.45">
      <c r="A89" s="6">
        <v>87</v>
      </c>
      <c r="B89" s="7">
        <v>0.195355</v>
      </c>
    </row>
    <row r="90" spans="1:2" ht="16.5" x14ac:dyDescent="0.45">
      <c r="A90" s="6">
        <v>88</v>
      </c>
      <c r="B90" s="7">
        <v>0.20910599999999999</v>
      </c>
    </row>
    <row r="91" spans="1:2" ht="16.5" x14ac:dyDescent="0.45">
      <c r="A91" s="6">
        <v>89</v>
      </c>
      <c r="B91" s="7">
        <v>0.22353500000000001</v>
      </c>
    </row>
    <row r="92" spans="1:2" ht="16.5" x14ac:dyDescent="0.45">
      <c r="A92" s="6">
        <v>90</v>
      </c>
      <c r="B92" s="7">
        <v>0.238644</v>
      </c>
    </row>
    <row r="93" spans="1:2" ht="16.5" x14ac:dyDescent="0.45">
      <c r="A93" s="6">
        <v>91</v>
      </c>
      <c r="B93" s="7">
        <v>0.25442500000000001</v>
      </c>
    </row>
    <row r="94" spans="1:2" ht="16.5" x14ac:dyDescent="0.45">
      <c r="A94" s="6">
        <v>92</v>
      </c>
      <c r="B94" s="7">
        <v>0.27086900000000003</v>
      </c>
    </row>
    <row r="95" spans="1:2" ht="16.5" x14ac:dyDescent="0.45">
      <c r="A95" s="6">
        <v>93</v>
      </c>
      <c r="B95" s="7">
        <v>0.28795900000000002</v>
      </c>
    </row>
    <row r="96" spans="1:2" ht="16.5" x14ac:dyDescent="0.45">
      <c r="A96" s="6">
        <v>94</v>
      </c>
      <c r="B96" s="7">
        <v>0.30567100000000003</v>
      </c>
    </row>
    <row r="97" spans="1:2" ht="16.5" x14ac:dyDescent="0.45">
      <c r="A97" s="6">
        <v>95</v>
      </c>
      <c r="B97" s="7">
        <v>0.32397900000000002</v>
      </c>
    </row>
    <row r="98" spans="1:2" ht="16.5" x14ac:dyDescent="0.45">
      <c r="A98" s="6">
        <v>96</v>
      </c>
      <c r="B98" s="7">
        <v>0.34284799999999999</v>
      </c>
    </row>
    <row r="99" spans="1:2" ht="16.5" x14ac:dyDescent="0.45">
      <c r="A99" s="6">
        <v>97</v>
      </c>
      <c r="B99" s="7">
        <v>0.36223699999999998</v>
      </c>
    </row>
    <row r="100" spans="1:2" ht="16.5" x14ac:dyDescent="0.45">
      <c r="A100" s="6">
        <v>98</v>
      </c>
      <c r="B100" s="7">
        <v>0.38210300000000003</v>
      </c>
    </row>
    <row r="101" spans="1:2" ht="16.5" x14ac:dyDescent="0.45">
      <c r="A101" s="6">
        <v>99</v>
      </c>
      <c r="B101" s="7">
        <v>0.40239200000000003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543F4A-1944-4AE3-B1E1-5789A30D3450}">
  <dimension ref="A1:M31"/>
  <sheetViews>
    <sheetView showGridLines="0" tabSelected="1" workbookViewId="0">
      <selection activeCell="D2" sqref="D2"/>
    </sheetView>
  </sheetViews>
  <sheetFormatPr defaultRowHeight="16" x14ac:dyDescent="0.45"/>
  <cols>
    <col min="1" max="1" width="14.90625" customWidth="1"/>
    <col min="5" max="5" width="14.1796875" customWidth="1"/>
    <col min="6" max="7" width="12" customWidth="1"/>
    <col min="11" max="11" width="22.26953125" customWidth="1"/>
    <col min="12" max="12" width="23.26953125" customWidth="1"/>
    <col min="13" max="13" width="15.81640625" customWidth="1"/>
  </cols>
  <sheetData>
    <row r="1" spans="1:13" x14ac:dyDescent="0.45">
      <c r="A1" s="18" t="s">
        <v>2</v>
      </c>
      <c r="B1" s="19"/>
    </row>
    <row r="2" spans="1:13" x14ac:dyDescent="0.45">
      <c r="A2" s="13" t="s">
        <v>3</v>
      </c>
      <c r="B2" s="14">
        <v>0.1</v>
      </c>
      <c r="D2" t="s">
        <v>27</v>
      </c>
      <c r="E2" s="16" t="s">
        <v>25</v>
      </c>
      <c r="F2" t="s">
        <v>33</v>
      </c>
      <c r="G2">
        <f>MATCH(E2,Sheet2!B4:B6,)</f>
        <v>3</v>
      </c>
    </row>
    <row r="3" spans="1:13" x14ac:dyDescent="0.45">
      <c r="A3" s="13" t="s">
        <v>4</v>
      </c>
      <c r="B3" s="14">
        <v>0.08</v>
      </c>
      <c r="D3" t="s">
        <v>5</v>
      </c>
      <c r="E3">
        <f>INDEX(Sheet2!$B$4:$F$6,Sheet1!$G$2,3)</f>
        <v>35</v>
      </c>
    </row>
    <row r="4" spans="1:13" x14ac:dyDescent="0.45">
      <c r="A4" s="9" t="s">
        <v>5</v>
      </c>
      <c r="B4" s="12">
        <f>E3</f>
        <v>35</v>
      </c>
      <c r="D4" t="s">
        <v>29</v>
      </c>
      <c r="E4">
        <f>INDEX(Sheet2!$B$4:$F$6,Sheet1!$G$2,4)</f>
        <v>3</v>
      </c>
      <c r="M4" s="10"/>
    </row>
    <row r="5" spans="1:13" x14ac:dyDescent="0.45">
      <c r="A5" s="9" t="s">
        <v>6</v>
      </c>
      <c r="B5" s="12">
        <f>E4</f>
        <v>3</v>
      </c>
      <c r="D5" t="s">
        <v>11</v>
      </c>
      <c r="E5">
        <f>INDEX(Sheet2!$B$4:$F$6,Sheet1!$G$2,5)</f>
        <v>24000</v>
      </c>
      <c r="K5" s="10"/>
      <c r="M5" s="11"/>
    </row>
    <row r="6" spans="1:13" x14ac:dyDescent="0.45">
      <c r="A6" s="9" t="s">
        <v>7</v>
      </c>
      <c r="B6" s="12">
        <v>58</v>
      </c>
    </row>
    <row r="7" spans="1:13" x14ac:dyDescent="0.45">
      <c r="A7" s="9" t="s">
        <v>11</v>
      </c>
      <c r="B7" s="12">
        <f>E5</f>
        <v>24000</v>
      </c>
      <c r="I7" s="20" t="s">
        <v>8</v>
      </c>
      <c r="J7" s="20"/>
      <c r="M7" s="10">
        <f>SUM(M9:M29)</f>
        <v>4158.5210656706558</v>
      </c>
    </row>
    <row r="8" spans="1:13" x14ac:dyDescent="0.45">
      <c r="C8" t="s">
        <v>19</v>
      </c>
      <c r="D8" t="s">
        <v>31</v>
      </c>
      <c r="E8" t="s">
        <v>13</v>
      </c>
      <c r="F8" t="s">
        <v>14</v>
      </c>
      <c r="G8" t="s">
        <v>32</v>
      </c>
      <c r="H8" t="s">
        <v>15</v>
      </c>
      <c r="I8" t="s">
        <v>9</v>
      </c>
      <c r="J8" t="s">
        <v>10</v>
      </c>
      <c r="K8" t="s">
        <v>16</v>
      </c>
      <c r="L8" t="s">
        <v>17</v>
      </c>
      <c r="M8" t="s">
        <v>18</v>
      </c>
    </row>
    <row r="9" spans="1:13" x14ac:dyDescent="0.45">
      <c r="C9">
        <v>0</v>
      </c>
      <c r="D9">
        <f>age</f>
        <v>35</v>
      </c>
      <c r="E9">
        <f>ps</f>
        <v>3</v>
      </c>
      <c r="F9">
        <f>IF(E9&lt;3,0,IF(AND(E9&gt;=3,E9&lt;=5),1,IF(AND(E9&gt;5,E9&lt;=15),2,3)))</f>
        <v>1</v>
      </c>
      <c r="G9">
        <f t="shared" ref="G9:G40" si="0">IF(D9&lt;=re_age,1,0)</f>
        <v>1</v>
      </c>
      <c r="H9">
        <f>B7</f>
        <v>24000</v>
      </c>
      <c r="I9">
        <f>1*G9</f>
        <v>1</v>
      </c>
      <c r="J9">
        <f>VLOOKUP(D9,nalm,2,FALSE)*G9</f>
        <v>1.459E-3</v>
      </c>
      <c r="K9">
        <f t="shared" ref="K9:K29" si="1">IF(D9&lt;re_age,J9*F9*H9,0)</f>
        <v>35.015999999999998</v>
      </c>
      <c r="L9">
        <f t="shared" ref="L9:L29" si="2">IF(D9=re_age,F9*H9*I9*E9,0)</f>
        <v>0</v>
      </c>
      <c r="M9">
        <f t="shared" ref="M9:M29" si="3">(1+i)^-C9*(K9+L9)</f>
        <v>35.015999999999998</v>
      </c>
    </row>
    <row r="10" spans="1:13" x14ac:dyDescent="0.45">
      <c r="C10">
        <f>C9+1</f>
        <v>1</v>
      </c>
      <c r="D10">
        <f t="shared" ref="D10:D73" si="4">age+C10</f>
        <v>36</v>
      </c>
      <c r="E10">
        <f>E9+1</f>
        <v>4</v>
      </c>
      <c r="F10">
        <f t="shared" ref="F10:F29" si="5">IF(E10&lt;3,0,IF(AND(E10&gt;=3,E10&lt;=5),1,IF(AND(E10&gt;5,E10&lt;=15),2,3)))</f>
        <v>1</v>
      </c>
      <c r="G10">
        <f t="shared" si="0"/>
        <v>1</v>
      </c>
      <c r="H10">
        <f t="shared" ref="H10:H29" si="6">H9*(1+inc)</f>
        <v>25920</v>
      </c>
      <c r="I10">
        <f>I9-J9*G10</f>
        <v>0.99854100000000001</v>
      </c>
      <c r="J10">
        <f>VLOOKUP(D10,nalm,2,FALSE)*G10</f>
        <v>1.5640000000000001E-3</v>
      </c>
      <c r="K10">
        <f t="shared" si="1"/>
        <v>40.538879999999999</v>
      </c>
      <c r="L10">
        <f t="shared" si="2"/>
        <v>0</v>
      </c>
      <c r="M10">
        <f t="shared" si="3"/>
        <v>36.85352727272727</v>
      </c>
    </row>
    <row r="11" spans="1:13" x14ac:dyDescent="0.45">
      <c r="C11">
        <f t="shared" ref="C11:C29" si="7">C10+1</f>
        <v>2</v>
      </c>
      <c r="D11">
        <f t="shared" si="4"/>
        <v>37</v>
      </c>
      <c r="E11">
        <f t="shared" ref="E11:E74" si="8">E10+1</f>
        <v>5</v>
      </c>
      <c r="F11">
        <f t="shared" si="5"/>
        <v>1</v>
      </c>
      <c r="G11">
        <f t="shared" si="0"/>
        <v>1</v>
      </c>
      <c r="H11">
        <f t="shared" si="6"/>
        <v>27993.600000000002</v>
      </c>
      <c r="I11">
        <f t="shared" ref="I11:I29" si="9">I10-J10</f>
        <v>0.996977</v>
      </c>
      <c r="J11">
        <f t="shared" ref="J11:J29" si="10">VLOOKUP(D11,nalm,2,FALSE)</f>
        <v>1.6869999999999999E-3</v>
      </c>
      <c r="K11">
        <f t="shared" si="1"/>
        <v>47.225203200000003</v>
      </c>
      <c r="L11">
        <f t="shared" si="2"/>
        <v>0</v>
      </c>
      <c r="M11">
        <f t="shared" si="3"/>
        <v>39.029093553719008</v>
      </c>
    </row>
    <row r="12" spans="1:13" x14ac:dyDescent="0.45">
      <c r="C12">
        <f t="shared" si="7"/>
        <v>3</v>
      </c>
      <c r="D12">
        <f t="shared" si="4"/>
        <v>38</v>
      </c>
      <c r="E12">
        <f t="shared" si="8"/>
        <v>6</v>
      </c>
      <c r="F12">
        <f t="shared" si="5"/>
        <v>2</v>
      </c>
      <c r="G12">
        <f t="shared" si="0"/>
        <v>1</v>
      </c>
      <c r="H12">
        <f t="shared" si="6"/>
        <v>30233.088000000003</v>
      </c>
      <c r="I12">
        <f t="shared" si="9"/>
        <v>0.99529000000000001</v>
      </c>
      <c r="J12">
        <f t="shared" si="10"/>
        <v>1.8289999999999999E-3</v>
      </c>
      <c r="K12">
        <f t="shared" si="1"/>
        <v>110.59263590400001</v>
      </c>
      <c r="L12">
        <f t="shared" si="2"/>
        <v>0</v>
      </c>
      <c r="M12">
        <f t="shared" si="3"/>
        <v>83.089884225394414</v>
      </c>
    </row>
    <row r="13" spans="1:13" x14ac:dyDescent="0.45">
      <c r="C13">
        <f t="shared" si="7"/>
        <v>4</v>
      </c>
      <c r="D13">
        <f t="shared" si="4"/>
        <v>39</v>
      </c>
      <c r="E13">
        <f t="shared" si="8"/>
        <v>7</v>
      </c>
      <c r="F13">
        <f t="shared" si="5"/>
        <v>2</v>
      </c>
      <c r="G13">
        <f t="shared" si="0"/>
        <v>1</v>
      </c>
      <c r="H13">
        <f t="shared" si="6"/>
        <v>32651.735040000007</v>
      </c>
      <c r="I13">
        <f t="shared" si="9"/>
        <v>0.99346100000000004</v>
      </c>
      <c r="J13">
        <f t="shared" si="10"/>
        <v>1.9880000000000002E-3</v>
      </c>
      <c r="K13">
        <f t="shared" si="1"/>
        <v>129.82329851904004</v>
      </c>
      <c r="L13">
        <f t="shared" si="2"/>
        <v>0</v>
      </c>
      <c r="M13">
        <f t="shared" si="3"/>
        <v>88.671059708380582</v>
      </c>
    </row>
    <row r="14" spans="1:13" x14ac:dyDescent="0.45">
      <c r="C14">
        <f t="shared" si="7"/>
        <v>5</v>
      </c>
      <c r="D14">
        <f t="shared" si="4"/>
        <v>40</v>
      </c>
      <c r="E14">
        <f t="shared" si="8"/>
        <v>8</v>
      </c>
      <c r="F14">
        <f t="shared" si="5"/>
        <v>2</v>
      </c>
      <c r="G14">
        <f t="shared" si="0"/>
        <v>1</v>
      </c>
      <c r="H14">
        <f t="shared" si="6"/>
        <v>35263.87384320001</v>
      </c>
      <c r="I14">
        <f t="shared" si="9"/>
        <v>0.99147300000000005</v>
      </c>
      <c r="J14">
        <f t="shared" si="10"/>
        <v>2.196E-3</v>
      </c>
      <c r="K14">
        <f t="shared" si="1"/>
        <v>154.87893391933446</v>
      </c>
      <c r="L14">
        <f t="shared" si="2"/>
        <v>0</v>
      </c>
      <c r="M14">
        <f t="shared" si="3"/>
        <v>96.167632563184583</v>
      </c>
    </row>
    <row r="15" spans="1:13" x14ac:dyDescent="0.45">
      <c r="C15">
        <f t="shared" si="7"/>
        <v>6</v>
      </c>
      <c r="D15">
        <f t="shared" si="4"/>
        <v>41</v>
      </c>
      <c r="E15">
        <f t="shared" si="8"/>
        <v>9</v>
      </c>
      <c r="F15">
        <f t="shared" si="5"/>
        <v>2</v>
      </c>
      <c r="G15">
        <f t="shared" si="0"/>
        <v>1</v>
      </c>
      <c r="H15">
        <f t="shared" si="6"/>
        <v>38084.983750656014</v>
      </c>
      <c r="I15">
        <f t="shared" si="9"/>
        <v>0.98927700000000007</v>
      </c>
      <c r="J15">
        <f t="shared" si="10"/>
        <v>2.4099999999999998E-3</v>
      </c>
      <c r="K15">
        <f t="shared" si="1"/>
        <v>183.56962167816198</v>
      </c>
      <c r="L15">
        <f t="shared" si="2"/>
        <v>0</v>
      </c>
      <c r="M15">
        <f t="shared" si="3"/>
        <v>103.62026578715715</v>
      </c>
    </row>
    <row r="16" spans="1:13" x14ac:dyDescent="0.45">
      <c r="C16">
        <f t="shared" si="7"/>
        <v>7</v>
      </c>
      <c r="D16">
        <f t="shared" si="4"/>
        <v>42</v>
      </c>
      <c r="E16">
        <f t="shared" si="8"/>
        <v>10</v>
      </c>
      <c r="F16">
        <f t="shared" si="5"/>
        <v>2</v>
      </c>
      <c r="G16">
        <f t="shared" si="0"/>
        <v>1</v>
      </c>
      <c r="H16">
        <f t="shared" si="6"/>
        <v>41131.782450708495</v>
      </c>
      <c r="I16">
        <f t="shared" si="9"/>
        <v>0.98686700000000005</v>
      </c>
      <c r="J16">
        <f t="shared" si="10"/>
        <v>2.5990000000000002E-3</v>
      </c>
      <c r="K16">
        <f t="shared" si="1"/>
        <v>213.80300517878277</v>
      </c>
      <c r="L16">
        <f t="shared" si="2"/>
        <v>0</v>
      </c>
      <c r="M16">
        <f t="shared" si="3"/>
        <v>109.71474780961415</v>
      </c>
    </row>
    <row r="17" spans="3:13" x14ac:dyDescent="0.45">
      <c r="C17">
        <f t="shared" si="7"/>
        <v>8</v>
      </c>
      <c r="D17">
        <f t="shared" si="4"/>
        <v>43</v>
      </c>
      <c r="E17">
        <f t="shared" si="8"/>
        <v>11</v>
      </c>
      <c r="F17">
        <f t="shared" si="5"/>
        <v>2</v>
      </c>
      <c r="G17">
        <f t="shared" si="0"/>
        <v>1</v>
      </c>
      <c r="H17">
        <f t="shared" si="6"/>
        <v>44422.325046765174</v>
      </c>
      <c r="I17">
        <f t="shared" si="9"/>
        <v>0.98426800000000003</v>
      </c>
      <c r="J17">
        <f t="shared" si="10"/>
        <v>2.8029999999999999E-3</v>
      </c>
      <c r="K17">
        <f t="shared" si="1"/>
        <v>249.03155421216556</v>
      </c>
      <c r="L17">
        <f t="shared" si="2"/>
        <v>0</v>
      </c>
      <c r="M17">
        <f t="shared" si="3"/>
        <v>116.17505794507549</v>
      </c>
    </row>
    <row r="18" spans="3:13" x14ac:dyDescent="0.45">
      <c r="C18">
        <f t="shared" si="7"/>
        <v>9</v>
      </c>
      <c r="D18">
        <f t="shared" si="4"/>
        <v>44</v>
      </c>
      <c r="E18">
        <f t="shared" si="8"/>
        <v>12</v>
      </c>
      <c r="F18">
        <f t="shared" si="5"/>
        <v>2</v>
      </c>
      <c r="G18">
        <f t="shared" si="0"/>
        <v>1</v>
      </c>
      <c r="H18">
        <f t="shared" si="6"/>
        <v>47976.111050506392</v>
      </c>
      <c r="I18">
        <f t="shared" si="9"/>
        <v>0.98146500000000003</v>
      </c>
      <c r="J18">
        <f t="shared" si="10"/>
        <v>3.0569999999999998E-3</v>
      </c>
      <c r="K18">
        <f t="shared" si="1"/>
        <v>293.32594296279603</v>
      </c>
      <c r="L18">
        <f t="shared" si="2"/>
        <v>0</v>
      </c>
      <c r="M18">
        <f t="shared" si="3"/>
        <v>124.39883381738508</v>
      </c>
    </row>
    <row r="19" spans="3:13" x14ac:dyDescent="0.45">
      <c r="C19">
        <f t="shared" si="7"/>
        <v>10</v>
      </c>
      <c r="D19">
        <f t="shared" si="4"/>
        <v>45</v>
      </c>
      <c r="E19">
        <f t="shared" si="8"/>
        <v>13</v>
      </c>
      <c r="F19">
        <f t="shared" si="5"/>
        <v>2</v>
      </c>
      <c r="G19">
        <f t="shared" si="0"/>
        <v>1</v>
      </c>
      <c r="H19">
        <f t="shared" si="6"/>
        <v>51814.199934546908</v>
      </c>
      <c r="I19">
        <f t="shared" si="9"/>
        <v>0.97840800000000006</v>
      </c>
      <c r="J19">
        <f t="shared" si="10"/>
        <v>3.3649999999999999E-3</v>
      </c>
      <c r="K19">
        <f t="shared" si="1"/>
        <v>348.70956555950067</v>
      </c>
      <c r="L19">
        <f t="shared" si="2"/>
        <v>0</v>
      </c>
      <c r="M19">
        <f t="shared" si="3"/>
        <v>134.44263296135276</v>
      </c>
    </row>
    <row r="20" spans="3:13" x14ac:dyDescent="0.45">
      <c r="C20">
        <f t="shared" si="7"/>
        <v>11</v>
      </c>
      <c r="D20">
        <f t="shared" si="4"/>
        <v>46</v>
      </c>
      <c r="E20">
        <f t="shared" si="8"/>
        <v>14</v>
      </c>
      <c r="F20">
        <f t="shared" si="5"/>
        <v>2</v>
      </c>
      <c r="G20">
        <f t="shared" si="0"/>
        <v>1</v>
      </c>
      <c r="H20">
        <f t="shared" si="6"/>
        <v>55959.335929310662</v>
      </c>
      <c r="I20">
        <f t="shared" si="9"/>
        <v>0.9750430000000001</v>
      </c>
      <c r="J20">
        <f t="shared" si="10"/>
        <v>3.7269999999999998E-3</v>
      </c>
      <c r="K20">
        <f t="shared" si="1"/>
        <v>417.12089001708165</v>
      </c>
      <c r="L20">
        <f t="shared" si="2"/>
        <v>0</v>
      </c>
      <c r="M20">
        <f t="shared" si="3"/>
        <v>146.19832729723586</v>
      </c>
    </row>
    <row r="21" spans="3:13" x14ac:dyDescent="0.45">
      <c r="C21">
        <f t="shared" si="7"/>
        <v>12</v>
      </c>
      <c r="D21">
        <f t="shared" si="4"/>
        <v>47</v>
      </c>
      <c r="E21">
        <f t="shared" si="8"/>
        <v>15</v>
      </c>
      <c r="F21">
        <f t="shared" si="5"/>
        <v>2</v>
      </c>
      <c r="G21">
        <f t="shared" si="0"/>
        <v>1</v>
      </c>
      <c r="H21">
        <f t="shared" si="6"/>
        <v>60436.082803655518</v>
      </c>
      <c r="I21">
        <f t="shared" si="9"/>
        <v>0.97131600000000007</v>
      </c>
      <c r="J21">
        <f t="shared" si="10"/>
        <v>4.1450000000000002E-3</v>
      </c>
      <c r="K21">
        <f t="shared" si="1"/>
        <v>501.01512644230428</v>
      </c>
      <c r="L21">
        <f t="shared" si="2"/>
        <v>0</v>
      </c>
      <c r="M21">
        <f t="shared" si="3"/>
        <v>159.6388594235691</v>
      </c>
    </row>
    <row r="22" spans="3:13" x14ac:dyDescent="0.45">
      <c r="C22">
        <f t="shared" si="7"/>
        <v>13</v>
      </c>
      <c r="D22">
        <f t="shared" si="4"/>
        <v>48</v>
      </c>
      <c r="E22">
        <f t="shared" si="8"/>
        <v>16</v>
      </c>
      <c r="F22">
        <f t="shared" si="5"/>
        <v>3</v>
      </c>
      <c r="G22">
        <f t="shared" si="0"/>
        <v>1</v>
      </c>
      <c r="H22">
        <f t="shared" si="6"/>
        <v>65270.969427947966</v>
      </c>
      <c r="I22">
        <f t="shared" si="9"/>
        <v>0.96717100000000011</v>
      </c>
      <c r="J22">
        <f t="shared" si="10"/>
        <v>4.6169999999999996E-3</v>
      </c>
      <c r="K22">
        <f t="shared" si="1"/>
        <v>904.06819754650724</v>
      </c>
      <c r="L22">
        <f t="shared" si="2"/>
        <v>0</v>
      </c>
      <c r="M22">
        <f t="shared" si="3"/>
        <v>261.87635368197436</v>
      </c>
    </row>
    <row r="23" spans="3:13" x14ac:dyDescent="0.45">
      <c r="C23">
        <f t="shared" si="7"/>
        <v>14</v>
      </c>
      <c r="D23">
        <f t="shared" si="4"/>
        <v>49</v>
      </c>
      <c r="E23">
        <f t="shared" si="8"/>
        <v>17</v>
      </c>
      <c r="F23">
        <f t="shared" si="5"/>
        <v>3</v>
      </c>
      <c r="G23">
        <f t="shared" si="0"/>
        <v>1</v>
      </c>
      <c r="H23">
        <f t="shared" si="6"/>
        <v>70492.646982183811</v>
      </c>
      <c r="I23">
        <f t="shared" si="9"/>
        <v>0.96255400000000013</v>
      </c>
      <c r="J23">
        <f t="shared" si="10"/>
        <v>5.1440000000000001E-3</v>
      </c>
      <c r="K23">
        <f t="shared" si="1"/>
        <v>1087.8425282290607</v>
      </c>
      <c r="L23">
        <f t="shared" si="2"/>
        <v>0</v>
      </c>
      <c r="M23">
        <f t="shared" si="3"/>
        <v>286.46293744605549</v>
      </c>
    </row>
    <row r="24" spans="3:13" x14ac:dyDescent="0.45">
      <c r="C24">
        <f t="shared" si="7"/>
        <v>15</v>
      </c>
      <c r="D24">
        <f t="shared" si="4"/>
        <v>50</v>
      </c>
      <c r="E24">
        <f t="shared" si="8"/>
        <v>18</v>
      </c>
      <c r="F24">
        <f t="shared" si="5"/>
        <v>3</v>
      </c>
      <c r="G24">
        <f t="shared" si="0"/>
        <v>1</v>
      </c>
      <c r="H24">
        <f t="shared" si="6"/>
        <v>76132.058740758526</v>
      </c>
      <c r="I24">
        <f t="shared" si="9"/>
        <v>0.95741000000000009</v>
      </c>
      <c r="J24">
        <f t="shared" si="10"/>
        <v>5.7239999999999999E-3</v>
      </c>
      <c r="K24">
        <f t="shared" si="1"/>
        <v>1307.3397126963055</v>
      </c>
      <c r="L24">
        <f t="shared" si="2"/>
        <v>0</v>
      </c>
      <c r="M24">
        <f t="shared" si="3"/>
        <v>312.96673304406187</v>
      </c>
    </row>
    <row r="25" spans="3:13" x14ac:dyDescent="0.45">
      <c r="C25">
        <f t="shared" si="7"/>
        <v>16</v>
      </c>
      <c r="D25">
        <f t="shared" si="4"/>
        <v>51</v>
      </c>
      <c r="E25">
        <f t="shared" si="8"/>
        <v>19</v>
      </c>
      <c r="F25">
        <f t="shared" si="5"/>
        <v>3</v>
      </c>
      <c r="G25">
        <f t="shared" si="0"/>
        <v>1</v>
      </c>
      <c r="H25">
        <f t="shared" si="6"/>
        <v>82222.623440019219</v>
      </c>
      <c r="I25">
        <f t="shared" si="9"/>
        <v>0.95168600000000014</v>
      </c>
      <c r="J25">
        <f t="shared" si="10"/>
        <v>6.3600000000000002E-3</v>
      </c>
      <c r="K25">
        <f t="shared" si="1"/>
        <v>1568.8076552355667</v>
      </c>
      <c r="L25">
        <f t="shared" si="2"/>
        <v>0</v>
      </c>
      <c r="M25">
        <f t="shared" si="3"/>
        <v>341.41825422988569</v>
      </c>
    </row>
    <row r="26" spans="3:13" x14ac:dyDescent="0.45">
      <c r="C26">
        <f t="shared" si="7"/>
        <v>17</v>
      </c>
      <c r="D26">
        <f t="shared" si="4"/>
        <v>52</v>
      </c>
      <c r="E26">
        <f t="shared" si="8"/>
        <v>20</v>
      </c>
      <c r="F26">
        <f t="shared" si="5"/>
        <v>3</v>
      </c>
      <c r="G26">
        <f t="shared" si="0"/>
        <v>1</v>
      </c>
      <c r="H26">
        <f t="shared" si="6"/>
        <v>88800.433315220769</v>
      </c>
      <c r="I26">
        <f t="shared" si="9"/>
        <v>0.94532600000000011</v>
      </c>
      <c r="J26">
        <f t="shared" si="10"/>
        <v>7.0499999999999998E-3</v>
      </c>
      <c r="K26">
        <f t="shared" si="1"/>
        <v>1878.1291646169191</v>
      </c>
      <c r="L26">
        <f t="shared" si="2"/>
        <v>0</v>
      </c>
      <c r="M26">
        <f t="shared" si="3"/>
        <v>371.57784272532155</v>
      </c>
    </row>
    <row r="27" spans="3:13" x14ac:dyDescent="0.45">
      <c r="C27">
        <f t="shared" si="7"/>
        <v>18</v>
      </c>
      <c r="D27">
        <f t="shared" si="4"/>
        <v>53</v>
      </c>
      <c r="E27">
        <f t="shared" si="8"/>
        <v>21</v>
      </c>
      <c r="F27">
        <f t="shared" si="5"/>
        <v>3</v>
      </c>
      <c r="G27">
        <f t="shared" si="0"/>
        <v>1</v>
      </c>
      <c r="H27">
        <f t="shared" si="6"/>
        <v>95904.467980438436</v>
      </c>
      <c r="I27">
        <f t="shared" si="9"/>
        <v>0.93827600000000011</v>
      </c>
      <c r="J27">
        <f t="shared" si="10"/>
        <v>7.7939999999999997E-3</v>
      </c>
      <c r="K27">
        <f t="shared" si="1"/>
        <v>2242.4382703186116</v>
      </c>
      <c r="L27">
        <f t="shared" si="2"/>
        <v>0</v>
      </c>
      <c r="M27">
        <f t="shared" si="3"/>
        <v>403.32223374561556</v>
      </c>
    </row>
    <row r="28" spans="3:13" x14ac:dyDescent="0.45">
      <c r="C28">
        <f t="shared" si="7"/>
        <v>19</v>
      </c>
      <c r="D28">
        <f t="shared" si="4"/>
        <v>54</v>
      </c>
      <c r="E28">
        <f t="shared" si="8"/>
        <v>22</v>
      </c>
      <c r="F28">
        <f t="shared" si="5"/>
        <v>3</v>
      </c>
      <c r="G28">
        <f t="shared" si="0"/>
        <v>1</v>
      </c>
      <c r="H28">
        <f t="shared" si="6"/>
        <v>103576.82541887352</v>
      </c>
      <c r="I28">
        <f t="shared" si="9"/>
        <v>0.93048200000000014</v>
      </c>
      <c r="J28">
        <f t="shared" si="10"/>
        <v>8.5939999999999992E-3</v>
      </c>
      <c r="K28">
        <f t="shared" si="1"/>
        <v>2670.4177129493969</v>
      </c>
      <c r="L28">
        <f t="shared" si="2"/>
        <v>0</v>
      </c>
      <c r="M28">
        <f t="shared" si="3"/>
        <v>436.63463491200747</v>
      </c>
    </row>
    <row r="29" spans="3:13" x14ac:dyDescent="0.45">
      <c r="C29">
        <f t="shared" si="7"/>
        <v>20</v>
      </c>
      <c r="D29">
        <f t="shared" si="4"/>
        <v>55</v>
      </c>
      <c r="E29">
        <f t="shared" si="8"/>
        <v>23</v>
      </c>
      <c r="F29">
        <f t="shared" si="5"/>
        <v>3</v>
      </c>
      <c r="G29">
        <f t="shared" si="0"/>
        <v>1</v>
      </c>
      <c r="H29">
        <f t="shared" si="6"/>
        <v>111862.9714523834</v>
      </c>
      <c r="I29">
        <f t="shared" si="9"/>
        <v>0.92188800000000015</v>
      </c>
      <c r="J29">
        <f t="shared" si="10"/>
        <v>9.4470000000000005E-3</v>
      </c>
      <c r="K29">
        <f t="shared" si="1"/>
        <v>3170.3084739319979</v>
      </c>
      <c r="L29" s="10">
        <f t="shared" si="2"/>
        <v>0</v>
      </c>
      <c r="M29">
        <f t="shared" si="3"/>
        <v>471.24615352093792</v>
      </c>
    </row>
    <row r="31" spans="3:13" x14ac:dyDescent="0.45">
      <c r="L31" s="10"/>
    </row>
  </sheetData>
  <mergeCells count="2">
    <mergeCell ref="A1:B1"/>
    <mergeCell ref="I7:J7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07F275-E452-4857-86E8-44ED4CA111FC}">
  <dimension ref="A1:F8"/>
  <sheetViews>
    <sheetView workbookViewId="0">
      <selection activeCell="B10" sqref="B10"/>
    </sheetView>
  </sheetViews>
  <sheetFormatPr defaultRowHeight="16" x14ac:dyDescent="0.45"/>
  <cols>
    <col min="5" max="5" width="10.26953125" bestFit="1" customWidth="1"/>
  </cols>
  <sheetData>
    <row r="1" spans="1:6" x14ac:dyDescent="0.45">
      <c r="A1" t="s">
        <v>12</v>
      </c>
    </row>
    <row r="4" spans="1:6" x14ac:dyDescent="0.45">
      <c r="B4" t="s">
        <v>20</v>
      </c>
      <c r="C4" t="s">
        <v>21</v>
      </c>
      <c r="D4" t="s">
        <v>22</v>
      </c>
      <c r="E4" t="s">
        <v>23</v>
      </c>
      <c r="F4" t="s">
        <v>11</v>
      </c>
    </row>
    <row r="5" spans="1:6" x14ac:dyDescent="0.45">
      <c r="B5" t="s">
        <v>28</v>
      </c>
      <c r="C5" t="s">
        <v>24</v>
      </c>
      <c r="D5" s="17">
        <v>35</v>
      </c>
      <c r="E5" s="17">
        <v>2</v>
      </c>
      <c r="F5">
        <v>25000</v>
      </c>
    </row>
    <row r="6" spans="1:6" x14ac:dyDescent="0.45">
      <c r="B6" t="s">
        <v>25</v>
      </c>
      <c r="C6" t="s">
        <v>26</v>
      </c>
      <c r="D6" s="17">
        <v>35</v>
      </c>
      <c r="E6" s="15">
        <v>3</v>
      </c>
      <c r="F6">
        <v>24000</v>
      </c>
    </row>
    <row r="7" spans="1:6" x14ac:dyDescent="0.45">
      <c r="B7" t="s">
        <v>30</v>
      </c>
    </row>
    <row r="8" spans="1:6" x14ac:dyDescent="0.45">
      <c r="B8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7</vt:i4>
      </vt:variant>
    </vt:vector>
  </HeadingPairs>
  <TitlesOfParts>
    <vt:vector size="10" baseType="lpstr">
      <vt:lpstr>NALM2009</vt:lpstr>
      <vt:lpstr>Sheet1</vt:lpstr>
      <vt:lpstr>Sheet2</vt:lpstr>
      <vt:lpstr>age</vt:lpstr>
      <vt:lpstr>i</vt:lpstr>
      <vt:lpstr>inc</vt:lpstr>
      <vt:lpstr>nalm</vt:lpstr>
      <vt:lpstr>ps</vt:lpstr>
      <vt:lpstr>re_age</vt:lpstr>
      <vt:lpstr>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Indira Aryal</dc:creator>
  <cp:lastModifiedBy>Krishna Kumar Shrestha</cp:lastModifiedBy>
  <dcterms:created xsi:type="dcterms:W3CDTF">2022-07-07T12:19:59Z</dcterms:created>
  <dcterms:modified xsi:type="dcterms:W3CDTF">2023-10-30T15:31:44Z</dcterms:modified>
</cp:coreProperties>
</file>