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nt you convert everyhting to " sheetId="1" r:id="rId4"/>
  </sheets>
  <definedNames/>
  <calcPr/>
</workbook>
</file>

<file path=xl/sharedStrings.xml><?xml version="1.0" encoding="utf-8"?>
<sst xmlns="http://schemas.openxmlformats.org/spreadsheetml/2006/main" count="46" uniqueCount="42">
  <si>
    <t>S.N.</t>
  </si>
  <si>
    <t>Insurer</t>
  </si>
  <si>
    <t>Establishment Date</t>
  </si>
  <si>
    <t>Year of Operation</t>
  </si>
  <si>
    <t>Paid-up Capital (NPR)</t>
  </si>
  <si>
    <t>Number of Claims</t>
  </si>
  <si>
    <t>Claim Amount (NPR)</t>
  </si>
  <si>
    <t>The Oriental Insurance Co. Ltd.</t>
  </si>
  <si>
    <t>1956 (Nepal Ops)</t>
  </si>
  <si>
    <t>N/A (Indian PSU Branch)</t>
  </si>
  <si>
    <t>Siddhartha Premier Insurance Ltd.</t>
  </si>
  <si>
    <t>~ 2.80 Billion</t>
  </si>
  <si>
    <t>Shikhar Insurance Co. Ltd.</t>
  </si>
  <si>
    <t>~ 2.65 Billion</t>
  </si>
  <si>
    <t>IGI Prudential Insurance Ltd.</t>
  </si>
  <si>
    <t>~ 2.76 Billion</t>
  </si>
  <si>
    <t>Sagarmatha Lumbini Insurance Ltd.</t>
  </si>
  <si>
    <t>~ 2.62 Billion</t>
  </si>
  <si>
    <t>Himalayan Everest Insurance Ltd.</t>
  </si>
  <si>
    <t>~ 2.55 Billion</t>
  </si>
  <si>
    <t>Neco Insurance Ltd.</t>
  </si>
  <si>
    <t>~ 2.01 Billion</t>
  </si>
  <si>
    <t>Sanima GIC Insurance Ltd.</t>
  </si>
  <si>
    <t>~ 2.00 Billion</t>
  </si>
  <si>
    <t>Rastriya Beema Company Ltd.</t>
  </si>
  <si>
    <t>~ 266 Million</t>
  </si>
  <si>
    <t>United Ajod Insurance Ltd.</t>
  </si>
  <si>
    <t>~ 2.10 Billion</t>
  </si>
  <si>
    <t>Nepal Insurance Co. Ltd.</t>
  </si>
  <si>
    <t>~ 2.04 Billion</t>
  </si>
  <si>
    <t>NLG Insurance Co. Ltd.</t>
  </si>
  <si>
    <t>~ 1.45 Billion</t>
  </si>
  <si>
    <t>Prabhu Insurance Ltd.</t>
  </si>
  <si>
    <t>~ 1.37 Billion</t>
  </si>
  <si>
    <t>National Insurance Co. Ltd.</t>
  </si>
  <si>
    <t>1973 (Nepal Ops)</t>
  </si>
  <si>
    <t>Protective Microinsurance Ltd.</t>
  </si>
  <si>
    <t>~ 1.00 Billion</t>
  </si>
  <si>
    <t>Star Microinsurance Ltd.</t>
  </si>
  <si>
    <t>Nepal Microinsurance Ltd.</t>
  </si>
  <si>
    <t>Trust Microinsurance Ltd.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</si>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</sst>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438150</xdr:colOff>
      <xdr:row>0</xdr:row>
      <xdr:rowOff>0</xdr:rowOff>
    </xdr:from>
    <xdr:ext cx="4876800" cy="49339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38"/>
    <col customWidth="1" min="3" max="3" width="15.5"/>
    <col customWidth="1" min="4" max="5" width="19.5"/>
    <col customWidth="1" min="7" max="7" width="1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1.0</v>
      </c>
      <c r="B2" s="1" t="s">
        <v>7</v>
      </c>
      <c r="C2" s="1" t="s">
        <v>8</v>
      </c>
      <c r="D2" s="1">
        <f>IFERROR(__xludf.DUMMYFUNCTION("IF(ISTEXT(C2), 2025 - VALUE(REGEXEXTRACT(C2, ""\d{4}"")), 2025 - C2)
"),69.0)</f>
        <v>69</v>
      </c>
      <c r="E2" s="1" t="s">
        <v>9</v>
      </c>
      <c r="F2" s="1">
        <v>40.0</v>
      </c>
      <c r="G2" s="2">
        <v>5.147965E9</v>
      </c>
    </row>
    <row r="3">
      <c r="A3" s="1">
        <v>2.0</v>
      </c>
      <c r="B3" s="1" t="s">
        <v>10</v>
      </c>
      <c r="C3" s="1">
        <v>1994.0</v>
      </c>
      <c r="D3" s="1">
        <f>IFERROR(__xludf.DUMMYFUNCTION("IF(ISTEXT(C3), 2025 - VALUE(REGEXEXTRACT(C3, ""\d{4}"")), 2025 - C3)
"),31.0)</f>
        <v>31</v>
      </c>
      <c r="E3" s="1" t="s">
        <v>11</v>
      </c>
      <c r="F3" s="1">
        <v>258.0</v>
      </c>
      <c r="G3" s="2">
        <v>4.9322795E9</v>
      </c>
    </row>
    <row r="4">
      <c r="A4" s="1">
        <v>3.0</v>
      </c>
      <c r="B4" s="1" t="s">
        <v>12</v>
      </c>
      <c r="C4" s="1">
        <v>2004.0</v>
      </c>
      <c r="D4" s="1">
        <f>IFERROR(__xludf.DUMMYFUNCTION("IF(ISTEXT(C4), 2025 - VALUE(REGEXEXTRACT(C4, ""\d{4}"")), 2025 - C4)
"),21.0)</f>
        <v>21</v>
      </c>
      <c r="E4" s="1" t="s">
        <v>13</v>
      </c>
      <c r="F4" s="1">
        <v>366.0</v>
      </c>
      <c r="G4" s="2">
        <v>2.39047776404E9</v>
      </c>
    </row>
    <row r="5">
      <c r="A5" s="1">
        <v>4.0</v>
      </c>
      <c r="B5" s="1" t="s">
        <v>14</v>
      </c>
      <c r="C5" s="1">
        <v>2001.0</v>
      </c>
      <c r="D5" s="1">
        <f>IFERROR(__xludf.DUMMYFUNCTION("IF(ISTEXT(C5), 2025 - VALUE(REGEXEXTRACT(C5, ""\d{4}"")), 2025 - C5)
"),24.0)</f>
        <v>24</v>
      </c>
      <c r="E5" s="1" t="s">
        <v>15</v>
      </c>
      <c r="F5" s="1">
        <v>24.0</v>
      </c>
      <c r="G5" s="2">
        <v>1.5906808E9</v>
      </c>
    </row>
    <row r="6">
      <c r="A6" s="1">
        <v>5.0</v>
      </c>
      <c r="B6" s="1" t="s">
        <v>16</v>
      </c>
      <c r="C6" s="1">
        <v>1994.0</v>
      </c>
      <c r="D6" s="1">
        <f>IFERROR(__xludf.DUMMYFUNCTION("IF(ISTEXT(C6), 2025 - VALUE(REGEXEXTRACT(C6, ""\d{4}"")), 2025 - C6)
"),31.0)</f>
        <v>31</v>
      </c>
      <c r="E6" s="1" t="s">
        <v>17</v>
      </c>
      <c r="F6" s="1">
        <v>233.0</v>
      </c>
      <c r="G6" s="2">
        <v>1.475531666E9</v>
      </c>
    </row>
    <row r="7">
      <c r="A7" s="1">
        <v>6.0</v>
      </c>
      <c r="B7" s="1" t="s">
        <v>18</v>
      </c>
      <c r="C7" s="1">
        <v>1993.0</v>
      </c>
      <c r="D7" s="1">
        <f>IFERROR(__xludf.DUMMYFUNCTION("IF(ISTEXT(C7), 2025 - VALUE(REGEXEXTRACT(C7, ""\d{4}"")), 2025 - C7)
"),32.0)</f>
        <v>32</v>
      </c>
      <c r="E7" s="1" t="s">
        <v>19</v>
      </c>
      <c r="F7" s="1">
        <v>196.0</v>
      </c>
      <c r="G7" s="2">
        <v>1.15628297926E9</v>
      </c>
    </row>
    <row r="8">
      <c r="A8" s="1">
        <v>7.0</v>
      </c>
      <c r="B8" s="1" t="s">
        <v>20</v>
      </c>
      <c r="C8" s="1">
        <v>1994.0</v>
      </c>
      <c r="D8" s="1">
        <f>IFERROR(__xludf.DUMMYFUNCTION("IF(ISTEXT(C8), 2025 - VALUE(REGEXEXTRACT(C8, ""\d{4}"")), 2025 - C8)
"),31.0)</f>
        <v>31</v>
      </c>
      <c r="E8" s="1" t="s">
        <v>21</v>
      </c>
      <c r="F8" s="1">
        <v>40.0</v>
      </c>
      <c r="G8" s="2">
        <v>1.095365207E9</v>
      </c>
    </row>
    <row r="9">
      <c r="A9" s="1">
        <v>8.0</v>
      </c>
      <c r="B9" s="1" t="s">
        <v>22</v>
      </c>
      <c r="C9" s="1">
        <v>2017.0</v>
      </c>
      <c r="D9" s="1">
        <f>IFERROR(__xludf.DUMMYFUNCTION("IF(ISTEXT(C9), 2025 - VALUE(REGEXEXTRACT(C9, ""\d{4}"")), 2025 - C9)
"),8.0)</f>
        <v>8</v>
      </c>
      <c r="E9" s="1" t="s">
        <v>23</v>
      </c>
      <c r="F9" s="1">
        <v>129.0</v>
      </c>
      <c r="G9" s="2">
        <v>7.89379E8</v>
      </c>
    </row>
    <row r="10">
      <c r="A10" s="1">
        <v>9.0</v>
      </c>
      <c r="B10" s="1" t="s">
        <v>24</v>
      </c>
      <c r="C10" s="1">
        <v>2014.0</v>
      </c>
      <c r="D10" s="1">
        <f>IFERROR(__xludf.DUMMYFUNCTION("IF(ISTEXT(C10), 2025 - VALUE(REGEXEXTRACT(C10, ""\d{4}"")), 2025 - C10)
"),11.0)</f>
        <v>11</v>
      </c>
      <c r="E10" s="1" t="s">
        <v>25</v>
      </c>
      <c r="F10" s="1">
        <v>172.0</v>
      </c>
      <c r="G10" s="2">
        <v>4.951E8</v>
      </c>
    </row>
    <row r="11">
      <c r="A11" s="1">
        <v>10.0</v>
      </c>
      <c r="B11" s="1" t="s">
        <v>26</v>
      </c>
      <c r="C11" s="1">
        <v>1994.0</v>
      </c>
      <c r="D11" s="1">
        <f>IFERROR(__xludf.DUMMYFUNCTION("IF(ISTEXT(C11), 2025 - VALUE(REGEXEXTRACT(C11, ""\d{4}"")), 2025 - C11)
"),31.0)</f>
        <v>31</v>
      </c>
      <c r="E11" s="1" t="s">
        <v>27</v>
      </c>
      <c r="F11" s="1">
        <v>170.0</v>
      </c>
      <c r="G11" s="2">
        <v>4.8747536E8</v>
      </c>
    </row>
    <row r="12">
      <c r="A12" s="1">
        <v>11.0</v>
      </c>
      <c r="B12" s="1" t="s">
        <v>28</v>
      </c>
      <c r="C12" s="1">
        <v>1947.0</v>
      </c>
      <c r="D12" s="1">
        <f>IFERROR(__xludf.DUMMYFUNCTION("IF(ISTEXT(C12), 2025 - VALUE(REGEXEXTRACT(C12, ""\d{4}"")), 2025 - C12)
"),78.0)</f>
        <v>78</v>
      </c>
      <c r="E12" s="1" t="s">
        <v>29</v>
      </c>
      <c r="F12" s="1">
        <v>79.0</v>
      </c>
      <c r="G12" s="2">
        <v>4.69498E8</v>
      </c>
    </row>
    <row r="13">
      <c r="A13" s="1">
        <v>12.0</v>
      </c>
      <c r="B13" s="1" t="s">
        <v>30</v>
      </c>
      <c r="C13" s="1">
        <v>1997.0</v>
      </c>
      <c r="D13" s="1">
        <f>IFERROR(__xludf.DUMMYFUNCTION("IF(ISTEXT(C13), 2025 - VALUE(REGEXEXTRACT(C13, ""\d{4}"")), 2025 - C13)
"),28.0)</f>
        <v>28</v>
      </c>
      <c r="E13" s="1" t="s">
        <v>31</v>
      </c>
      <c r="F13" s="1">
        <v>151.0</v>
      </c>
      <c r="G13" s="2">
        <v>3.85822E8</v>
      </c>
    </row>
    <row r="14">
      <c r="A14" s="1">
        <v>13.0</v>
      </c>
      <c r="B14" s="1" t="s">
        <v>32</v>
      </c>
      <c r="C14" s="1">
        <v>1996.0</v>
      </c>
      <c r="D14" s="1">
        <f>IFERROR(__xludf.DUMMYFUNCTION("IF(ISTEXT(C14), 2025 - VALUE(REGEXEXTRACT(C14, ""\d{4}"")), 2025 - C14)
"),29.0)</f>
        <v>29</v>
      </c>
      <c r="E14" s="1" t="s">
        <v>33</v>
      </c>
      <c r="F14" s="1">
        <v>69.0</v>
      </c>
      <c r="G14" s="2">
        <v>1.918E8</v>
      </c>
    </row>
    <row r="15">
      <c r="A15" s="1">
        <v>14.0</v>
      </c>
      <c r="B15" s="1" t="s">
        <v>34</v>
      </c>
      <c r="C15" s="1" t="s">
        <v>35</v>
      </c>
      <c r="D15" s="1">
        <f>IFERROR(__xludf.DUMMYFUNCTION("IF(ISTEXT(C15), 2025 - VALUE(REGEXEXTRACT(C15, ""\d{4}"")), 2025 - C15)
"),52.0)</f>
        <v>52</v>
      </c>
      <c r="E15" s="1" t="s">
        <v>9</v>
      </c>
      <c r="F15" s="1">
        <v>99.0</v>
      </c>
      <c r="G15" s="2">
        <v>6.8290756E7</v>
      </c>
    </row>
    <row r="16">
      <c r="A16" s="1">
        <v>15.0</v>
      </c>
      <c r="B16" s="1" t="s">
        <v>36</v>
      </c>
      <c r="C16" s="1">
        <v>2023.0</v>
      </c>
      <c r="D16" s="1">
        <f>IFERROR(__xludf.DUMMYFUNCTION("IF(ISTEXT(C16), 2025 - VALUE(REGEXEXTRACT(C16, ""\d{4}"")), 2025 - C16)
"),2.0)</f>
        <v>2</v>
      </c>
      <c r="E16" s="1" t="s">
        <v>37</v>
      </c>
      <c r="F16" s="1">
        <v>1.0</v>
      </c>
      <c r="G16" s="2">
        <v>1.13228E7</v>
      </c>
    </row>
    <row r="17">
      <c r="A17" s="1">
        <v>16.0</v>
      </c>
      <c r="B17" s="1" t="s">
        <v>38</v>
      </c>
      <c r="C17" s="1">
        <v>2023.0</v>
      </c>
      <c r="D17" s="1">
        <f>IFERROR(__xludf.DUMMYFUNCTION("IF(ISTEXT(C17), 2025 - VALUE(REGEXEXTRACT(C17, ""\d{4}"")), 2025 - C17)
"),2.0)</f>
        <v>2</v>
      </c>
      <c r="E17" s="1" t="s">
        <v>37</v>
      </c>
      <c r="F17" s="1">
        <v>6.0</v>
      </c>
      <c r="G17" s="2">
        <v>6707650.0</v>
      </c>
    </row>
    <row r="18">
      <c r="A18" s="1">
        <v>17.0</v>
      </c>
      <c r="B18" s="1" t="s">
        <v>39</v>
      </c>
      <c r="C18" s="1">
        <v>2023.0</v>
      </c>
      <c r="D18" s="1">
        <f>IFERROR(__xludf.DUMMYFUNCTION("IF(ISTEXT(C18), 2025 - VALUE(REGEXEXTRACT(C18, ""\d{4}"")), 2025 - C18)
"),2.0)</f>
        <v>2</v>
      </c>
      <c r="E18" s="1" t="s">
        <v>37</v>
      </c>
      <c r="F18" s="1">
        <v>15.0</v>
      </c>
      <c r="G18" s="2">
        <v>5636000.0</v>
      </c>
    </row>
    <row r="19">
      <c r="A19" s="1">
        <v>18.0</v>
      </c>
      <c r="B19" s="1" t="s">
        <v>40</v>
      </c>
      <c r="C19" s="1">
        <v>2023.0</v>
      </c>
      <c r="D19" s="1">
        <f>IFERROR(__xludf.DUMMYFUNCTION("IF(ISTEXT(C19), 2025 - VALUE(REGEXEXTRACT(C19, ""\d{4}"")), 2025 - C19)
"),2.0)</f>
        <v>2</v>
      </c>
      <c r="E19" s="1" t="s">
        <v>37</v>
      </c>
      <c r="F19" s="1">
        <v>8.0</v>
      </c>
      <c r="G19" s="2">
        <v>4200000.0</v>
      </c>
    </row>
    <row r="20">
      <c r="B20" s="1" t="s">
        <v>41</v>
      </c>
      <c r="F20" s="3">
        <f t="shared" ref="F20:G20" si="1">SUM(F2:F19)</f>
        <v>2056</v>
      </c>
      <c r="G20" s="2">
        <f t="shared" si="1"/>
        <v>20703814482</v>
      </c>
    </row>
  </sheetData>
  <drawing r:id="rId1"/>
</worksheet>
</file>