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/Desktop/"/>
    </mc:Choice>
  </mc:AlternateContent>
  <xr:revisionPtr revIDLastSave="0" documentId="13_ncr:1_{0B95165B-3B65-F04D-94F1-23907A7744E6}" xr6:coauthVersionLast="43" xr6:coauthVersionMax="43" xr10:uidLastSave="{00000000-0000-0000-0000-000000000000}"/>
  <bookViews>
    <workbookView xWindow="0" yWindow="460" windowWidth="28800" windowHeight="17540" tabRatio="502" xr2:uid="{00000000-000D-0000-FFFF-FFFF00000000}"/>
  </bookViews>
  <sheets>
    <sheet name="Custos" sheetId="10" r:id="rId1"/>
  </sheets>
  <calcPr calcId="191029"/>
  <customWorkbookViews>
    <customWorkbookView name="Teste" guid="{CD2C291A-59D1-41E1-A77D-E07CEE24343A}" maximized="1" windowWidth="1795" windowHeight="89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0" l="1"/>
  <c r="C49" i="10"/>
  <c r="C46" i="10"/>
  <c r="C43" i="10"/>
  <c r="C42" i="10"/>
  <c r="C44" i="10"/>
  <c r="C45" i="10" l="1"/>
  <c r="C47" i="10"/>
  <c r="D32" i="10" l="1"/>
  <c r="D33" i="10" s="1"/>
  <c r="D37" i="10" s="1"/>
  <c r="D39" i="10" s="1"/>
  <c r="D34" i="10" l="1"/>
  <c r="D36" i="10" s="1"/>
  <c r="D35" i="10"/>
  <c r="D38" i="10" l="1"/>
  <c r="D40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claudio jesus russo</author>
    <author>Jasmine Moreira</author>
    <author>Russo Claudio (LBR)</author>
  </authors>
  <commentList>
    <comment ref="B1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Com o valor do frete incluso</t>
        </r>
      </text>
    </comment>
    <comment ref="B12" authorId="1" shapeId="0" xr:uid="{650D9A70-EDC2-A34C-B2B9-E9CB4361428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Custo de calibração da máquina, alimentação do filamento, spray, etc…
</t>
        </r>
      </text>
    </comment>
    <comment ref="B13" authorId="1" shapeId="0" xr:uid="{9092EF8A-2ED9-574E-A7B3-B67823106802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depende do tamanho da peça e do tipo de acabamento: limpar, lixar, pintar, envernizar, etc.</t>
        </r>
      </text>
    </comment>
    <comment ref="B14" authorId="2" shapeId="0" xr:uid="{00000000-0006-0000-0000-000003000000}">
      <text>
        <r>
          <rPr>
            <b/>
            <sz val="9"/>
            <color rgb="FF000000"/>
            <rFont val="Tahoma"/>
            <family val="2"/>
          </rPr>
          <t>Veja em sua conta de luz</t>
        </r>
      </text>
    </comment>
    <comment ref="B17" authorId="1" shapeId="0" xr:uid="{0CA1516E-75EF-5841-8B9B-7E887AEDF6B1}">
      <text>
        <r>
          <rPr>
            <sz val="10"/>
            <color rgb="FF000000"/>
            <rFont val="Tahoma"/>
            <family val="2"/>
          </rPr>
          <t xml:space="preserve">Custo individual
</t>
        </r>
      </text>
    </comment>
    <comment ref="B20" authorId="2" shapeId="0" xr:uid="{00000000-0006-0000-0000-000004000000}">
      <text>
        <r>
          <rPr>
            <b/>
            <sz val="9"/>
            <color rgb="FF000000"/>
            <rFont val="Tahoma"/>
            <family val="2"/>
          </rPr>
          <t>Potência da fonte da impressora</t>
        </r>
      </text>
    </comment>
    <comment ref="B25" authorId="2" shapeId="0" xr:uid="{00000000-0006-0000-0000-000006000000}">
      <text>
        <r>
          <rPr>
            <b/>
            <sz val="9"/>
            <color rgb="FF000000"/>
            <rFont val="Tahoma"/>
            <family val="2"/>
          </rPr>
          <t>Valor a determinar pela quantidade de falhas da sua impressora</t>
        </r>
      </text>
    </comment>
    <comment ref="B45" authorId="1" shapeId="0" xr:uid="{54A64829-89B6-A641-9A0F-5C5FD1723EAA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o pior caso, falha detectada apenas ao final da impressão</t>
        </r>
      </text>
    </comment>
    <comment ref="B46" authorId="1" shapeId="0" xr:uid="{903388DA-A8BE-1843-9046-D4FF10AD0FF8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Considerando 6000 horas de vida útil para a máquina (aproximadamente 3 anos)</t>
        </r>
      </text>
    </comment>
    <comment ref="B50" authorId="1" shapeId="0" xr:uid="{FBD6FD35-9A80-5940-8637-D94AFCAC6E61}">
      <text>
        <r>
          <rPr>
            <b/>
            <sz val="10"/>
            <color rgb="FF000000"/>
            <rFont val="Tahoma"/>
            <family val="2"/>
          </rPr>
          <t>Jasmine Moreira: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Embalar, postar, etc...</t>
        </r>
      </text>
    </comment>
  </commentList>
</comments>
</file>

<file path=xl/sharedStrings.xml><?xml version="1.0" encoding="utf-8"?>
<sst xmlns="http://schemas.openxmlformats.org/spreadsheetml/2006/main" count="76" uniqueCount="56">
  <si>
    <t>Retorno de investimento</t>
  </si>
  <si>
    <t>Custos diversos</t>
  </si>
  <si>
    <t>Custo de falhas</t>
  </si>
  <si>
    <t>Custo energia</t>
  </si>
  <si>
    <t>Custo material</t>
  </si>
  <si>
    <t>Custos de PRODUÇÃO</t>
  </si>
  <si>
    <t>Preço por KWh</t>
  </si>
  <si>
    <t>g</t>
  </si>
  <si>
    <t>RESULTADO</t>
  </si>
  <si>
    <t>Modelagem 3D</t>
  </si>
  <si>
    <t>min</t>
  </si>
  <si>
    <t>Custo de setup</t>
  </si>
  <si>
    <t>Custo de acabamento</t>
  </si>
  <si>
    <t>Desgaste da máquina</t>
  </si>
  <si>
    <t>Outros custos</t>
  </si>
  <si>
    <t>jasmine.moreira.2013@gmail.com</t>
  </si>
  <si>
    <t>Imposto</t>
  </si>
  <si>
    <t>unidades</t>
  </si>
  <si>
    <t>R$</t>
  </si>
  <si>
    <t>%</t>
  </si>
  <si>
    <t>W</t>
  </si>
  <si>
    <t>meses</t>
  </si>
  <si>
    <t>dias</t>
  </si>
  <si>
    <t>horas</t>
  </si>
  <si>
    <t>Custos de produção</t>
  </si>
  <si>
    <t>Taxas</t>
  </si>
  <si>
    <t>Taxa de anúncio ML</t>
  </si>
  <si>
    <t>Taxa de venda ML</t>
  </si>
  <si>
    <t>Taxa de lucro</t>
  </si>
  <si>
    <t>Parâmetros da Peça</t>
  </si>
  <si>
    <t>Número de peças</t>
  </si>
  <si>
    <t>Valor do quilo de filamento</t>
  </si>
  <si>
    <t>Consumo da máquina</t>
  </si>
  <si>
    <t>Unidade com Imposto</t>
  </si>
  <si>
    <t>Unidade ML sem Imposto</t>
  </si>
  <si>
    <t>Unidade ML com Imposto</t>
  </si>
  <si>
    <t>Unidade sem Imposto</t>
  </si>
  <si>
    <t>Lote sem Imposto</t>
  </si>
  <si>
    <t>Lote com Imposto</t>
  </si>
  <si>
    <t>Lote ML sem Imposto</t>
  </si>
  <si>
    <t>Lote ML com Imposto</t>
  </si>
  <si>
    <t>h</t>
  </si>
  <si>
    <t>VALOR DA IMPRESSÃO 3D - V1.1</t>
  </si>
  <si>
    <t>Parâmetros da Máquina</t>
  </si>
  <si>
    <t>Valor da impressora</t>
  </si>
  <si>
    <t>Tempo desejado para retorno</t>
  </si>
  <si>
    <t>Dias trabalhados por mês</t>
  </si>
  <si>
    <t>Horas trabalhadas por dia</t>
  </si>
  <si>
    <t>Percentual de falhas de impressão</t>
  </si>
  <si>
    <t>Tempo de impressão por unidade</t>
  </si>
  <si>
    <t>Peso por unidade</t>
  </si>
  <si>
    <t>Custo de setup por unidade</t>
  </si>
  <si>
    <t>Custo  de acabamento por unidade</t>
  </si>
  <si>
    <t>Custo de postagem por unidade</t>
  </si>
  <si>
    <t>Custo de embalagem por unidade</t>
  </si>
  <si>
    <t>Valor de produção por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</si>
</sst>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\-#,##0.00\ 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1" tint="0.34998626667073579"/>
      </right>
      <top style="thin">
        <color theme="0" tint="-0.24994659260841701"/>
      </top>
      <bottom style="thin">
        <color theme="1" tint="0.34998626667073579"/>
      </bottom>
      <diagonal/>
    </border>
  </borders>
  <cellStyleXfs count="11">
    <xf numFmtId="0" fontId="0" fillId="0" borderId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7" fillId="10" borderId="0" xfId="0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right" vertical="center"/>
    </xf>
    <xf numFmtId="0" fontId="18" fillId="3" borderId="0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44" fontId="9" fillId="3" borderId="1" xfId="0" applyNumberFormat="1" applyFont="1" applyFill="1" applyBorder="1" applyAlignment="1">
      <alignment horizontal="left" vertical="center"/>
    </xf>
    <xf numFmtId="0" fontId="9" fillId="3" borderId="1" xfId="4" applyFont="1" applyFill="1" applyBorder="1" applyAlignment="1">
      <alignment vertical="center"/>
    </xf>
    <xf numFmtId="44" fontId="9" fillId="3" borderId="1" xfId="4" applyNumberFormat="1" applyFont="1" applyFill="1" applyBorder="1" applyAlignment="1">
      <alignment horizontal="left" vertical="center"/>
    </xf>
    <xf numFmtId="44" fontId="9" fillId="3" borderId="1" xfId="4" applyNumberFormat="1" applyFont="1" applyFill="1" applyBorder="1" applyAlignment="1">
      <alignment horizontal="right" vertical="center"/>
    </xf>
    <xf numFmtId="0" fontId="0" fillId="12" borderId="2" xfId="0" applyFont="1" applyFill="1" applyBorder="1" applyAlignment="1">
      <alignment vertical="center"/>
    </xf>
    <xf numFmtId="0" fontId="7" fillId="12" borderId="3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vertical="center"/>
    </xf>
    <xf numFmtId="0" fontId="7" fillId="12" borderId="5" xfId="0" applyFont="1" applyFill="1" applyBorder="1" applyAlignment="1">
      <alignment horizontal="center" vertical="center"/>
    </xf>
    <xf numFmtId="1" fontId="3" fillId="12" borderId="1" xfId="8" applyNumberFormat="1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vertical="center"/>
    </xf>
    <xf numFmtId="4" fontId="0" fillId="12" borderId="1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2" fontId="3" fillId="12" borderId="1" xfId="2" applyNumberFormat="1" applyFont="1" applyFill="1" applyBorder="1" applyAlignment="1">
      <alignment vertical="center"/>
    </xf>
    <xf numFmtId="0" fontId="3" fillId="12" borderId="1" xfId="2" applyNumberFormat="1" applyFont="1" applyFill="1" applyBorder="1" applyAlignment="1">
      <alignment vertical="center"/>
    </xf>
    <xf numFmtId="0" fontId="0" fillId="12" borderId="1" xfId="0" applyFill="1" applyBorder="1" applyAlignment="1">
      <alignment horizontal="left" vertical="center"/>
    </xf>
    <xf numFmtId="164" fontId="0" fillId="12" borderId="1" xfId="0" applyNumberFormat="1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17" fillId="12" borderId="1" xfId="0" applyFon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horizontal="right" vertical="center"/>
    </xf>
    <xf numFmtId="0" fontId="0" fillId="12" borderId="1" xfId="0" applyFont="1" applyFill="1" applyBorder="1" applyAlignment="1">
      <alignment horizontal="left" vertical="center"/>
    </xf>
    <xf numFmtId="2" fontId="7" fillId="12" borderId="1" xfId="0" applyNumberFormat="1" applyFont="1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2" fontId="0" fillId="3" borderId="0" xfId="0" applyNumberFormat="1" applyFont="1" applyFill="1" applyBorder="1" applyAlignment="1">
      <alignment vertical="center"/>
    </xf>
    <xf numFmtId="0" fontId="6" fillId="2" borderId="0" xfId="7" applyFill="1" applyBorder="1" applyAlignment="1">
      <alignment horizontal="center" vertical="center"/>
    </xf>
    <xf numFmtId="0" fontId="19" fillId="3" borderId="1" xfId="10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0" fontId="6" fillId="3" borderId="1" xfId="9" applyFill="1" applyBorder="1" applyAlignment="1">
      <alignment horizontal="center" vertical="center"/>
    </xf>
    <xf numFmtId="0" fontId="6" fillId="2" borderId="1" xfId="7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/>
    </xf>
    <xf numFmtId="0" fontId="0" fillId="12" borderId="1" xfId="5" applyFont="1" applyFill="1" applyBorder="1" applyAlignment="1">
      <alignment horizontal="left" vertical="center"/>
    </xf>
    <xf numFmtId="0" fontId="3" fillId="12" borderId="1" xfId="5" applyFont="1" applyFill="1" applyBorder="1" applyAlignment="1">
      <alignment horizontal="left" vertical="center"/>
    </xf>
  </cellXfs>
  <cellStyles count="11">
    <cellStyle name="60% - Ênfase1" xfId="6" builtinId="32"/>
    <cellStyle name="60% - Ênfase3" xfId="8" builtinId="40"/>
    <cellStyle name="Bom" xfId="4" builtinId="26"/>
    <cellStyle name="Ênfase2" xfId="7" builtinId="33"/>
    <cellStyle name="Ênfase5" xfId="9" builtinId="45"/>
    <cellStyle name="Hiperlink" xfId="10" builtinId="8"/>
    <cellStyle name="Moeda" xfId="2" builtinId="4"/>
    <cellStyle name="Neutro" xfId="5" builtinId="28"/>
    <cellStyle name="Normal" xfId="0" builtinId="0"/>
    <cellStyle name="Normal 2" xfId="1" xr:uid="{00000000-0005-0000-0000-00000C000000}"/>
    <cellStyle name="Vírgula" xfId="3" builtinId="3"/>
  </cellStyles>
  <dxfs count="0"/>
  <tableStyles count="0" defaultTableStyle="TableStyleMedium2" defaultPivotStyle="PivotStyleLight16"/>
  <colors>
    <mruColors>
      <color rgb="FFF05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smine.moreira.2013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50"/>
  <sheetViews>
    <sheetView tabSelected="1" zoomScale="160" zoomScaleNormal="160" workbookViewId="0">
      <selection activeCell="C30" sqref="C30"/>
    </sheetView>
  </sheetViews>
  <sheetFormatPr baseColWidth="10" defaultColWidth="9.1640625" defaultRowHeight="15" x14ac:dyDescent="0.2"/>
  <cols>
    <col min="1" max="1" width="9.1640625" style="31"/>
    <col min="2" max="2" width="29.1640625" style="31" customWidth="1"/>
    <col min="3" max="3" width="12.33203125" style="31" customWidth="1"/>
    <col min="4" max="4" width="14.33203125" style="31" customWidth="1"/>
    <col min="5" max="16384" width="9.1640625" style="31"/>
  </cols>
  <sheetData>
    <row r="3" spans="2:4" x14ac:dyDescent="0.2">
      <c r="B3" s="36" t="s">
        <v>42</v>
      </c>
      <c r="C3" s="36"/>
      <c r="D3" s="36"/>
    </row>
    <row r="4" spans="2:4" x14ac:dyDescent="0.2">
      <c r="B4" s="34" t="s">
        <v>15</v>
      </c>
      <c r="C4" s="35"/>
      <c r="D4" s="35"/>
    </row>
    <row r="5" spans="2:4" ht="15" customHeight="1" x14ac:dyDescent="0.2">
      <c r="B5" s="37" t="s">
        <v>29</v>
      </c>
      <c r="C5" s="37"/>
      <c r="D5" s="37"/>
    </row>
    <row r="6" spans="2:4" ht="15" customHeight="1" x14ac:dyDescent="0.2">
      <c r="B6" s="39" t="s">
        <v>49</v>
      </c>
      <c r="C6" s="12">
        <v>10</v>
      </c>
      <c r="D6" s="13" t="s">
        <v>41</v>
      </c>
    </row>
    <row r="7" spans="2:4" ht="15" customHeight="1" x14ac:dyDescent="0.2">
      <c r="B7" s="40"/>
      <c r="C7" s="14">
        <v>0</v>
      </c>
      <c r="D7" s="15" t="s">
        <v>10</v>
      </c>
    </row>
    <row r="8" spans="2:4" ht="15" customHeight="1" x14ac:dyDescent="0.2">
      <c r="B8" s="18" t="s">
        <v>50</v>
      </c>
      <c r="C8" s="16">
        <v>105</v>
      </c>
      <c r="D8" s="17" t="s">
        <v>7</v>
      </c>
    </row>
    <row r="9" spans="2:4" ht="15" customHeight="1" x14ac:dyDescent="0.2">
      <c r="B9" s="18" t="s">
        <v>30</v>
      </c>
      <c r="C9" s="20">
        <v>1</v>
      </c>
      <c r="D9" s="17" t="s">
        <v>17</v>
      </c>
    </row>
    <row r="10" spans="2:4" x14ac:dyDescent="0.2">
      <c r="B10" s="37" t="s">
        <v>24</v>
      </c>
      <c r="C10" s="37"/>
      <c r="D10" s="37"/>
    </row>
    <row r="11" spans="2:4" x14ac:dyDescent="0.2">
      <c r="B11" s="21" t="s">
        <v>31</v>
      </c>
      <c r="C11" s="22">
        <v>110</v>
      </c>
      <c r="D11" s="17" t="s">
        <v>18</v>
      </c>
    </row>
    <row r="12" spans="2:4" x14ac:dyDescent="0.2">
      <c r="B12" s="21" t="s">
        <v>51</v>
      </c>
      <c r="C12" s="22">
        <v>2</v>
      </c>
      <c r="D12" s="17" t="s">
        <v>18</v>
      </c>
    </row>
    <row r="13" spans="2:4" x14ac:dyDescent="0.2">
      <c r="B13" s="18" t="s">
        <v>52</v>
      </c>
      <c r="C13" s="19">
        <v>0</v>
      </c>
      <c r="D13" s="17" t="s">
        <v>18</v>
      </c>
    </row>
    <row r="14" spans="2:4" x14ac:dyDescent="0.2">
      <c r="B14" s="21" t="s">
        <v>6</v>
      </c>
      <c r="C14" s="22">
        <v>0.79081000000000001</v>
      </c>
      <c r="D14" s="17" t="s">
        <v>18</v>
      </c>
    </row>
    <row r="15" spans="2:4" x14ac:dyDescent="0.2">
      <c r="B15" s="37" t="s">
        <v>14</v>
      </c>
      <c r="C15" s="37"/>
      <c r="D15" s="37"/>
    </row>
    <row r="16" spans="2:4" x14ac:dyDescent="0.2">
      <c r="B16" s="21" t="s">
        <v>9</v>
      </c>
      <c r="C16" s="22">
        <v>0</v>
      </c>
      <c r="D16" s="17" t="s">
        <v>18</v>
      </c>
    </row>
    <row r="17" spans="2:4" x14ac:dyDescent="0.2">
      <c r="B17" s="21" t="s">
        <v>54</v>
      </c>
      <c r="C17" s="22">
        <v>0</v>
      </c>
      <c r="D17" s="17" t="s">
        <v>18</v>
      </c>
    </row>
    <row r="18" spans="2:4" x14ac:dyDescent="0.2">
      <c r="B18" s="21" t="s">
        <v>53</v>
      </c>
      <c r="C18" s="22">
        <v>0</v>
      </c>
      <c r="D18" s="17" t="s">
        <v>18</v>
      </c>
    </row>
    <row r="19" spans="2:4" x14ac:dyDescent="0.2">
      <c r="B19" s="37" t="s">
        <v>43</v>
      </c>
      <c r="C19" s="37"/>
      <c r="D19" s="37"/>
    </row>
    <row r="20" spans="2:4" x14ac:dyDescent="0.2">
      <c r="B20" s="21" t="s">
        <v>32</v>
      </c>
      <c r="C20" s="23">
        <v>360</v>
      </c>
      <c r="D20" s="17" t="s">
        <v>20</v>
      </c>
    </row>
    <row r="21" spans="2:4" x14ac:dyDescent="0.2">
      <c r="B21" s="24" t="s">
        <v>44</v>
      </c>
      <c r="C21" s="25">
        <v>1800</v>
      </c>
      <c r="D21" s="17" t="s">
        <v>18</v>
      </c>
    </row>
    <row r="22" spans="2:4" x14ac:dyDescent="0.2">
      <c r="B22" s="24" t="s">
        <v>45</v>
      </c>
      <c r="C22" s="26">
        <v>12</v>
      </c>
      <c r="D22" s="27" t="s">
        <v>21</v>
      </c>
    </row>
    <row r="23" spans="2:4" x14ac:dyDescent="0.2">
      <c r="B23" s="24" t="s">
        <v>46</v>
      </c>
      <c r="C23" s="28">
        <v>10</v>
      </c>
      <c r="D23" s="27" t="s">
        <v>22</v>
      </c>
    </row>
    <row r="24" spans="2:4" x14ac:dyDescent="0.2">
      <c r="B24" s="24" t="s">
        <v>47</v>
      </c>
      <c r="C24" s="26">
        <v>8</v>
      </c>
      <c r="D24" s="27" t="s">
        <v>23</v>
      </c>
    </row>
    <row r="25" spans="2:4" x14ac:dyDescent="0.2">
      <c r="B25" s="21" t="s">
        <v>48</v>
      </c>
      <c r="C25" s="23">
        <v>5</v>
      </c>
      <c r="D25" s="17" t="s">
        <v>19</v>
      </c>
    </row>
    <row r="26" spans="2:4" x14ac:dyDescent="0.2">
      <c r="B26" s="37" t="s">
        <v>25</v>
      </c>
      <c r="C26" s="37"/>
      <c r="D26" s="37"/>
    </row>
    <row r="27" spans="2:4" x14ac:dyDescent="0.2">
      <c r="B27" s="29" t="s">
        <v>26</v>
      </c>
      <c r="C27" s="22">
        <v>5</v>
      </c>
      <c r="D27" s="30" t="s">
        <v>18</v>
      </c>
    </row>
    <row r="28" spans="2:4" x14ac:dyDescent="0.2">
      <c r="B28" s="29" t="s">
        <v>27</v>
      </c>
      <c r="C28" s="23">
        <v>11</v>
      </c>
      <c r="D28" s="30" t="s">
        <v>19</v>
      </c>
    </row>
    <row r="29" spans="2:4" x14ac:dyDescent="0.2">
      <c r="B29" s="21" t="s">
        <v>16</v>
      </c>
      <c r="C29" s="23">
        <v>10</v>
      </c>
      <c r="D29" s="17" t="s">
        <v>19</v>
      </c>
    </row>
    <row r="30" spans="2:4" x14ac:dyDescent="0.2">
      <c r="B30" s="21" t="s">
        <v>28</v>
      </c>
      <c r="C30" s="23">
        <v>100</v>
      </c>
      <c r="D30" s="17" t="s">
        <v>19</v>
      </c>
    </row>
    <row r="31" spans="2:4" ht="15" customHeight="1" x14ac:dyDescent="0.2">
      <c r="B31" s="38" t="s">
        <v>8</v>
      </c>
      <c r="C31" s="38"/>
      <c r="D31" s="38"/>
    </row>
    <row r="32" spans="2:4" ht="15" customHeight="1" x14ac:dyDescent="0.2">
      <c r="B32" s="6" t="s">
        <v>55</v>
      </c>
      <c r="C32" s="7"/>
      <c r="D32" s="8">
        <f>SUM(C42:C47)+C49+C50</f>
        <v>38.9667618</v>
      </c>
    </row>
    <row r="33" spans="2:4" ht="19" x14ac:dyDescent="0.2">
      <c r="B33" s="9" t="s">
        <v>36</v>
      </c>
      <c r="C33" s="7"/>
      <c r="D33" s="10">
        <f>D32*(1+C30/100)</f>
        <v>77.933523600000001</v>
      </c>
    </row>
    <row r="34" spans="2:4" ht="19" x14ac:dyDescent="0.2">
      <c r="B34" s="9" t="s">
        <v>33</v>
      </c>
      <c r="C34" s="7"/>
      <c r="D34" s="10">
        <f>D33*(1+C29/100)</f>
        <v>85.726875960000001</v>
      </c>
    </row>
    <row r="35" spans="2:4" ht="19" x14ac:dyDescent="0.2">
      <c r="B35" s="9" t="s">
        <v>34</v>
      </c>
      <c r="C35" s="7"/>
      <c r="D35" s="10">
        <f>D33*(1+C28/100)+C27</f>
        <v>91.50621119600001</v>
      </c>
    </row>
    <row r="36" spans="2:4" ht="19" x14ac:dyDescent="0.2">
      <c r="B36" s="9" t="s">
        <v>35</v>
      </c>
      <c r="C36" s="7"/>
      <c r="D36" s="10">
        <f>D34*(1+C28/100)+C27</f>
        <v>100.15683231560001</v>
      </c>
    </row>
    <row r="37" spans="2:4" ht="19" x14ac:dyDescent="0.2">
      <c r="B37" s="9" t="s">
        <v>37</v>
      </c>
      <c r="C37" s="7"/>
      <c r="D37" s="11">
        <f>D33*C9</f>
        <v>77.933523600000001</v>
      </c>
    </row>
    <row r="38" spans="2:4" ht="19" x14ac:dyDescent="0.2">
      <c r="B38" s="9" t="s">
        <v>38</v>
      </c>
      <c r="C38" s="7"/>
      <c r="D38" s="11">
        <f>D34*C9</f>
        <v>85.726875960000001</v>
      </c>
    </row>
    <row r="39" spans="2:4" ht="19" x14ac:dyDescent="0.2">
      <c r="B39" s="9" t="s">
        <v>39</v>
      </c>
      <c r="C39" s="7"/>
      <c r="D39" s="11">
        <f>D37*(1+C28/100)+C27</f>
        <v>91.50621119600001</v>
      </c>
    </row>
    <row r="40" spans="2:4" ht="19" x14ac:dyDescent="0.2">
      <c r="B40" s="9" t="s">
        <v>40</v>
      </c>
      <c r="C40" s="7"/>
      <c r="D40" s="10">
        <f>D38*(1+C28/100)+C27</f>
        <v>100.15683231560001</v>
      </c>
    </row>
    <row r="41" spans="2:4" hidden="1" x14ac:dyDescent="0.2">
      <c r="B41" s="33" t="s">
        <v>5</v>
      </c>
      <c r="C41" s="33"/>
      <c r="D41" s="33"/>
    </row>
    <row r="42" spans="2:4" hidden="1" x14ac:dyDescent="0.2">
      <c r="B42" s="1" t="s">
        <v>4</v>
      </c>
      <c r="C42" s="4">
        <f>(C11/1000)*C8</f>
        <v>11.55</v>
      </c>
      <c r="D42" s="3" t="s">
        <v>18</v>
      </c>
    </row>
    <row r="43" spans="2:4" hidden="1" x14ac:dyDescent="0.2">
      <c r="B43" s="1" t="s">
        <v>3</v>
      </c>
      <c r="C43" s="4">
        <f>C14/1000*C20*(C6+C7/60)</f>
        <v>2.8469159999999998</v>
      </c>
      <c r="D43" s="3" t="s">
        <v>18</v>
      </c>
    </row>
    <row r="44" spans="2:4" hidden="1" x14ac:dyDescent="0.2">
      <c r="B44" s="1" t="s">
        <v>11</v>
      </c>
      <c r="C44" s="4">
        <f>C12</f>
        <v>2</v>
      </c>
      <c r="D44" s="3" t="s">
        <v>18</v>
      </c>
    </row>
    <row r="45" spans="2:4" hidden="1" x14ac:dyDescent="0.2">
      <c r="B45" s="1" t="s">
        <v>2</v>
      </c>
      <c r="C45" s="4">
        <f>(C42+C43+C44)*C25/100</f>
        <v>0.81984580000000007</v>
      </c>
      <c r="D45" s="3" t="s">
        <v>18</v>
      </c>
    </row>
    <row r="46" spans="2:4" hidden="1" x14ac:dyDescent="0.2">
      <c r="B46" s="1" t="s">
        <v>13</v>
      </c>
      <c r="C46" s="4">
        <f>C21/6000*(C6+C7/60)</f>
        <v>3</v>
      </c>
      <c r="D46" s="3" t="s">
        <v>18</v>
      </c>
    </row>
    <row r="47" spans="2:4" hidden="1" x14ac:dyDescent="0.2">
      <c r="B47" s="1" t="s">
        <v>12</v>
      </c>
      <c r="C47" s="4">
        <f>C13</f>
        <v>0</v>
      </c>
      <c r="D47" s="3" t="s">
        <v>18</v>
      </c>
    </row>
    <row r="48" spans="2:4" hidden="1" x14ac:dyDescent="0.2">
      <c r="B48" s="33" t="s">
        <v>1</v>
      </c>
      <c r="C48" s="33"/>
      <c r="D48" s="33"/>
    </row>
    <row r="49" spans="2:4" hidden="1" x14ac:dyDescent="0.2">
      <c r="B49" s="1" t="s">
        <v>0</v>
      </c>
      <c r="C49" s="32">
        <f>(C21/(C24*C23*C22))*(C6+C7/60)</f>
        <v>18.75</v>
      </c>
      <c r="D49" s="3" t="s">
        <v>18</v>
      </c>
    </row>
    <row r="50" spans="2:4" hidden="1" x14ac:dyDescent="0.2">
      <c r="B50" s="2" t="s">
        <v>14</v>
      </c>
      <c r="C50" s="5">
        <f>C16/C9+C17+C18</f>
        <v>0</v>
      </c>
      <c r="D50" s="3" t="s">
        <v>18</v>
      </c>
    </row>
  </sheetData>
  <mergeCells count="11">
    <mergeCell ref="B48:D48"/>
    <mergeCell ref="B4:D4"/>
    <mergeCell ref="B41:D41"/>
    <mergeCell ref="B3:D3"/>
    <mergeCell ref="B5:D5"/>
    <mergeCell ref="B10:D10"/>
    <mergeCell ref="B15:D15"/>
    <mergeCell ref="B19:D19"/>
    <mergeCell ref="B26:D26"/>
    <mergeCell ref="B31:D31"/>
    <mergeCell ref="B6:B7"/>
  </mergeCells>
  <hyperlinks>
    <hyperlink ref="B4" r:id="rId1" xr:uid="{FF285AC1-EBD2-AC43-8AF6-07C834979D4F}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Custos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Russo Claudio (LBR)</dc:creator>
  <cp:lastModifiedBy>Jasmine Moreira</cp:lastModifiedBy>
  <cp:lastPrinted>2017-01-30T16:53:14Z</cp:lastPrinted>
  <dcterms:created xsi:type="dcterms:W3CDTF">2016-09-09T13:02:51Z</dcterms:created>
  <dcterms:modified xsi:type="dcterms:W3CDTF">2019-05-23T11:46:02Z</dcterms:modified>
</cp:coreProperties>
</file>