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mine/Google Drive/3D/3D_printing/"/>
    </mc:Choice>
  </mc:AlternateContent>
  <xr:revisionPtr revIDLastSave="0" documentId="13_ncr:1_{D84CED1B-5811-1040-A9BA-702EEE73C9D3}" xr6:coauthVersionLast="45" xr6:coauthVersionMax="45" xr10:uidLastSave="{00000000-0000-0000-0000-000000000000}"/>
  <bookViews>
    <workbookView xWindow="0" yWindow="460" windowWidth="38400" windowHeight="21140" tabRatio="502" xr2:uid="{00000000-000D-0000-FFFF-FFFF00000000}"/>
  </bookViews>
  <sheets>
    <sheet name="Custos" sheetId="10" r:id="rId1"/>
  </sheets>
  <calcPr calcId="191029"/>
  <customWorkbookViews>
    <customWorkbookView name="Teste" guid="{CD2C291A-59D1-41E1-A77D-E07CEE24343A}" maximized="1" windowWidth="1795" windowHeight="89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10" l="1"/>
  <c r="C35" i="10"/>
  <c r="C34" i="10"/>
  <c r="C38" i="10" l="1"/>
  <c r="C41" i="10"/>
  <c r="C36" i="10" l="1"/>
  <c r="C37" i="10" l="1"/>
  <c r="C39" i="10"/>
  <c r="D28" i="10" l="1"/>
  <c r="D29" i="10" s="1"/>
  <c r="D31" i="10" l="1"/>
  <c r="D30" i="10"/>
  <c r="D32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claudio jesus russo</author>
    <author>Jasmine Moreira</author>
    <author>Russo Claudio (LBR)</author>
    <author>.</author>
  </authors>
  <commentList>
    <comment ref="B10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Com o valor do frete incluso</t>
        </r>
      </text>
    </comment>
    <comment ref="B11" authorId="1" shapeId="0" xr:uid="{650D9A70-EDC2-A34C-B2B9-E9CB43614281}">
      <text>
        <r>
          <rPr>
            <b/>
            <sz val="10"/>
            <color rgb="FF000000"/>
            <rFont val="Tahoma"/>
            <family val="2"/>
          </rPr>
          <t>Jasmine Moreira: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Custo de calibração da máquina, alimentação do filamento, spray, etc…
</t>
        </r>
      </text>
    </comment>
    <comment ref="B12" authorId="1" shapeId="0" xr:uid="{9092EF8A-2ED9-574E-A7B3-B67823106802}">
      <text>
        <r>
          <rPr>
            <b/>
            <sz val="10"/>
            <color rgb="FF000000"/>
            <rFont val="Tahoma"/>
            <family val="2"/>
          </rPr>
          <t>Jasmine Moreira: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depende do tamanho da peça e do tipo de acabamento: limpar, lixar, pintar, envernizar, etc.</t>
        </r>
      </text>
    </comment>
    <comment ref="B13" authorId="2" shapeId="0" xr:uid="{00000000-0006-0000-0000-000003000000}">
      <text>
        <r>
          <rPr>
            <b/>
            <sz val="9"/>
            <color rgb="FF000000"/>
            <rFont val="Tahoma"/>
            <family val="2"/>
          </rPr>
          <t>Veja em sua conta de luz</t>
        </r>
      </text>
    </comment>
    <comment ref="B15" authorId="3" shapeId="0" xr:uid="{D095B44D-431B-AB48-ADD5-746AC9309553}">
      <text>
        <r>
          <rPr>
            <b/>
            <sz val="10"/>
            <color rgb="FF000000"/>
            <rFont val="Tahoma"/>
            <family val="2"/>
          </rPr>
          <t>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Modelagem, envio, embalagem, comissão, taxas extras...</t>
        </r>
      </text>
    </comment>
    <comment ref="B17" authorId="2" shapeId="0" xr:uid="{00000000-0006-0000-0000-000004000000}">
      <text>
        <r>
          <rPr>
            <b/>
            <sz val="9"/>
            <color rgb="FF000000"/>
            <rFont val="Tahoma"/>
            <family val="2"/>
          </rPr>
          <t>Potência da fonte da impressora</t>
        </r>
      </text>
    </comment>
    <comment ref="B20" authorId="3" shapeId="0" xr:uid="{8A23A2BE-9A88-994E-A43C-2777755B5C90}">
      <text>
        <r>
          <rPr>
            <b/>
            <sz val="10"/>
            <color rgb="FF000000"/>
            <rFont val="Tahoma"/>
            <family val="2"/>
          </rPr>
          <t>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</rPr>
          <t xml:space="preserve">aproximadamente:
</t>
        </r>
        <r>
          <rPr>
            <sz val="10"/>
            <color rgb="FF000000"/>
            <rFont val="Calibri"/>
          </rPr>
          <t xml:space="preserve">8h x 5d x 52sem x 3anos
</t>
        </r>
      </text>
    </comment>
    <comment ref="B23" authorId="2" shapeId="0" xr:uid="{00000000-0006-0000-0000-000006000000}">
      <text>
        <r>
          <rPr>
            <b/>
            <sz val="9"/>
            <color rgb="FF000000"/>
            <rFont val="Tahoma"/>
            <family val="2"/>
          </rPr>
          <t>Valor a determinar pela quantidade de falhas da sua impressora</t>
        </r>
      </text>
    </comment>
    <comment ref="B37" authorId="1" shapeId="0" xr:uid="{54A64829-89B6-A641-9A0F-5C5FD1723EAA}">
      <text>
        <r>
          <rPr>
            <b/>
            <sz val="10"/>
            <color rgb="FF000000"/>
            <rFont val="Tahoma"/>
            <family val="2"/>
          </rPr>
          <t>Jasmine Moreira: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considerando o pior caso, falha detectada apenas ao final da impressão</t>
        </r>
      </text>
    </comment>
    <comment ref="B38" authorId="1" shapeId="0" xr:uid="{903388DA-A8BE-1843-9046-D4FF10AD0FF8}">
      <text>
        <r>
          <rPr>
            <b/>
            <sz val="10"/>
            <color rgb="FF000000"/>
            <rFont val="Tahoma"/>
            <family val="2"/>
          </rPr>
          <t>Jasmine Moreira: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Considerando 6000 horas de vida útil para a máquina (aproximadamente 3 anos)</t>
        </r>
      </text>
    </comment>
    <comment ref="B42" authorId="1" shapeId="0" xr:uid="{FBD6FD35-9A80-5940-8637-D94AFCAC6E61}">
      <text>
        <r>
          <rPr>
            <b/>
            <sz val="10"/>
            <color rgb="FF000000"/>
            <rFont val="Tahoma"/>
            <family val="2"/>
          </rPr>
          <t>Jasmine Moreira: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Embalar, postar, etc...</t>
        </r>
      </text>
    </comment>
  </commentList>
</comments>
</file>

<file path=xl/sharedStrings.xml><?xml version="1.0" encoding="utf-8"?>
<sst xmlns="http://schemas.openxmlformats.org/spreadsheetml/2006/main" count="66" uniqueCount="48">
  <si>
    <t>Retorno de investimento</t>
  </si>
  <si>
    <t>Custos diversos</t>
  </si>
  <si>
    <t>Custo de falhas</t>
  </si>
  <si>
    <t>Custo energia</t>
  </si>
  <si>
    <t>Custo material</t>
  </si>
  <si>
    <t>Custos de PRODUÇÃO</t>
  </si>
  <si>
    <t>Preço por KWh</t>
  </si>
  <si>
    <t>g</t>
  </si>
  <si>
    <t>RESULTADO</t>
  </si>
  <si>
    <t>min</t>
  </si>
  <si>
    <t>Custo de setup</t>
  </si>
  <si>
    <t>Custo de acabamento</t>
  </si>
  <si>
    <t>Desgaste da máquina</t>
  </si>
  <si>
    <t>Outros custos</t>
  </si>
  <si>
    <t>Imposto</t>
  </si>
  <si>
    <t>unidades</t>
  </si>
  <si>
    <t>R$</t>
  </si>
  <si>
    <t>%</t>
  </si>
  <si>
    <t>W</t>
  </si>
  <si>
    <t>meses</t>
  </si>
  <si>
    <t>dias</t>
  </si>
  <si>
    <t>horas</t>
  </si>
  <si>
    <t>Custos de produção</t>
  </si>
  <si>
    <t>Taxas</t>
  </si>
  <si>
    <t>Taxa de lucro</t>
  </si>
  <si>
    <t>Parâmetros da Peça</t>
  </si>
  <si>
    <t>Número de peças</t>
  </si>
  <si>
    <t>Valor do quilo de filamento</t>
  </si>
  <si>
    <t>Consumo da máquina</t>
  </si>
  <si>
    <t>Unidade com Imposto</t>
  </si>
  <si>
    <t>Unidade sem Imposto</t>
  </si>
  <si>
    <t>Lote sem Imposto</t>
  </si>
  <si>
    <t>Lote com Imposto</t>
  </si>
  <si>
    <t>h</t>
  </si>
  <si>
    <t>Parâmetros da Máquina</t>
  </si>
  <si>
    <t>Valor da impressora</t>
  </si>
  <si>
    <t>Tempo desejado para retorno</t>
  </si>
  <si>
    <t>Dias trabalhados por mês</t>
  </si>
  <si>
    <t>Horas trabalhadas por dia</t>
  </si>
  <si>
    <t>Percentual de falhas de impressão</t>
  </si>
  <si>
    <t>Tempo de impressão por unidade</t>
  </si>
  <si>
    <t>Peso por unidade</t>
  </si>
  <si>
    <t>Custo de setup por unidade</t>
  </si>
  <si>
    <t>Custo  de acabamento por unidade</t>
  </si>
  <si>
    <t>Valor de produção por unidade</t>
  </si>
  <si>
    <t>Cultura Maker</t>
  </si>
  <si>
    <t>Tempo de depreciação</t>
  </si>
  <si>
    <t>VALOR DA IMPRESSÃO 3D - V1.2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</si>
</sst>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.00_ ;\-#,##0.00\ 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0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34998626667073579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1" tint="0.34998626667073579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1" tint="0.34998626667073579"/>
      </right>
      <top style="thin">
        <color theme="0" tint="-0.24994659260841701"/>
      </top>
      <bottom style="thin">
        <color theme="1" tint="0.34998626667073579"/>
      </bottom>
      <diagonal/>
    </border>
  </borders>
  <cellStyleXfs count="11">
    <xf numFmtId="0" fontId="0" fillId="0" borderId="0"/>
    <xf numFmtId="0" fontId="2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39">
    <xf numFmtId="0" fontId="0" fillId="0" borderId="0" xfId="0"/>
    <xf numFmtId="0" fontId="1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7" fillId="10" borderId="0" xfId="0" applyFon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right" vertical="center"/>
    </xf>
    <xf numFmtId="0" fontId="9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44" fontId="9" fillId="3" borderId="1" xfId="0" applyNumberFormat="1" applyFont="1" applyFill="1" applyBorder="1" applyAlignment="1">
      <alignment horizontal="left" vertical="center"/>
    </xf>
    <xf numFmtId="0" fontId="9" fillId="3" borderId="1" xfId="4" applyFont="1" applyFill="1" applyBorder="1" applyAlignment="1">
      <alignment vertical="center"/>
    </xf>
    <xf numFmtId="44" fontId="9" fillId="3" borderId="1" xfId="4" applyNumberFormat="1" applyFont="1" applyFill="1" applyBorder="1" applyAlignment="1">
      <alignment horizontal="left" vertical="center"/>
    </xf>
    <xf numFmtId="44" fontId="9" fillId="3" borderId="1" xfId="4" applyNumberFormat="1" applyFont="1" applyFill="1" applyBorder="1" applyAlignment="1">
      <alignment horizontal="right" vertical="center"/>
    </xf>
    <xf numFmtId="0" fontId="0" fillId="12" borderId="2" xfId="0" applyFont="1" applyFill="1" applyBorder="1" applyAlignment="1">
      <alignment vertical="center"/>
    </xf>
    <xf numFmtId="0" fontId="7" fillId="12" borderId="3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vertical="center"/>
    </xf>
    <xf numFmtId="0" fontId="7" fillId="12" borderId="5" xfId="0" applyFont="1" applyFill="1" applyBorder="1" applyAlignment="1">
      <alignment horizontal="center" vertical="center"/>
    </xf>
    <xf numFmtId="1" fontId="3" fillId="12" borderId="1" xfId="8" applyNumberFormat="1" applyFont="1" applyFill="1" applyBorder="1" applyAlignment="1">
      <alignment vertical="center"/>
    </xf>
    <xf numFmtId="0" fontId="7" fillId="12" borderId="1" xfId="0" applyFont="1" applyFill="1" applyBorder="1" applyAlignment="1">
      <alignment horizontal="center" vertical="center"/>
    </xf>
    <xf numFmtId="0" fontId="0" fillId="12" borderId="1" xfId="5" applyFont="1" applyFill="1" applyBorder="1" applyAlignment="1">
      <alignment vertical="center"/>
    </xf>
    <xf numFmtId="4" fontId="0" fillId="12" borderId="1" xfId="0" applyNumberFormat="1" applyFont="1" applyFill="1" applyBorder="1" applyAlignment="1">
      <alignment vertical="center"/>
    </xf>
    <xf numFmtId="0" fontId="0" fillId="12" borderId="1" xfId="0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2" fontId="3" fillId="12" borderId="1" xfId="2" applyNumberFormat="1" applyFont="1" applyFill="1" applyBorder="1" applyAlignment="1">
      <alignment vertical="center"/>
    </xf>
    <xf numFmtId="0" fontId="3" fillId="12" borderId="1" xfId="2" applyNumberFormat="1" applyFont="1" applyFill="1" applyBorder="1" applyAlignment="1">
      <alignment vertical="center"/>
    </xf>
    <xf numFmtId="0" fontId="0" fillId="12" borderId="1" xfId="0" applyFill="1" applyBorder="1" applyAlignment="1">
      <alignment horizontal="left" vertical="center"/>
    </xf>
    <xf numFmtId="164" fontId="0" fillId="12" borderId="1" xfId="0" applyNumberFormat="1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17" fillId="12" borderId="1" xfId="0" applyFont="1" applyFill="1" applyBorder="1" applyAlignment="1">
      <alignment horizontal="center" vertical="center"/>
    </xf>
    <xf numFmtId="0" fontId="0" fillId="12" borderId="1" xfId="3" applyNumberFormat="1" applyFont="1" applyFill="1" applyBorder="1" applyAlignment="1">
      <alignment horizontal="right" vertical="center"/>
    </xf>
    <xf numFmtId="0" fontId="0" fillId="13" borderId="0" xfId="0" applyFill="1" applyAlignment="1">
      <alignment vertical="center"/>
    </xf>
    <xf numFmtId="2" fontId="0" fillId="3" borderId="0" xfId="0" applyNumberFormat="1" applyFont="1" applyFill="1" applyBorder="1" applyAlignment="1">
      <alignment vertical="center"/>
    </xf>
    <xf numFmtId="0" fontId="6" fillId="2" borderId="0" xfId="7" applyFill="1" applyBorder="1" applyAlignment="1">
      <alignment horizontal="center" vertical="center"/>
    </xf>
    <xf numFmtId="0" fontId="19" fillId="3" borderId="1" xfId="10" applyFont="1" applyFill="1" applyBorder="1" applyAlignment="1">
      <alignment horizontal="center" vertical="center"/>
    </xf>
    <xf numFmtId="0" fontId="6" fillId="3" borderId="1" xfId="9" applyFont="1" applyFill="1" applyBorder="1" applyAlignment="1">
      <alignment horizontal="center" vertical="center"/>
    </xf>
    <xf numFmtId="0" fontId="6" fillId="3" borderId="1" xfId="9" applyFill="1" applyBorder="1" applyAlignment="1">
      <alignment horizontal="center" vertical="center"/>
    </xf>
    <xf numFmtId="0" fontId="6" fillId="2" borderId="1" xfId="7" applyFill="1" applyBorder="1" applyAlignment="1">
      <alignment horizontal="center" vertical="center"/>
    </xf>
    <xf numFmtId="0" fontId="10" fillId="11" borderId="1" xfId="6" applyFont="1" applyFill="1" applyBorder="1" applyAlignment="1">
      <alignment horizontal="center" vertical="center"/>
    </xf>
    <xf numFmtId="0" fontId="0" fillId="12" borderId="1" xfId="5" applyFont="1" applyFill="1" applyBorder="1" applyAlignment="1">
      <alignment horizontal="left" vertical="center"/>
    </xf>
    <xf numFmtId="0" fontId="3" fillId="12" borderId="1" xfId="5" applyFont="1" applyFill="1" applyBorder="1" applyAlignment="1">
      <alignment horizontal="left" vertical="center"/>
    </xf>
    <xf numFmtId="2" fontId="18" fillId="3" borderId="0" xfId="0" applyNumberFormat="1" applyFont="1" applyFill="1" applyBorder="1" applyAlignment="1">
      <alignment vertical="center"/>
    </xf>
  </cellXfs>
  <cellStyles count="11">
    <cellStyle name="60% - Ênfase1" xfId="6" builtinId="32"/>
    <cellStyle name="60% - Ênfase3" xfId="8" builtinId="40"/>
    <cellStyle name="Bom" xfId="4" builtinId="26"/>
    <cellStyle name="Ênfase2" xfId="7" builtinId="33"/>
    <cellStyle name="Ênfase5" xfId="9" builtinId="45"/>
    <cellStyle name="Hiperlink" xfId="10" builtinId="8"/>
    <cellStyle name="Moeda" xfId="2" builtinId="4"/>
    <cellStyle name="Neutro" xfId="5" builtinId="28"/>
    <cellStyle name="Normal" xfId="0" builtinId="0"/>
    <cellStyle name="Normal 2" xfId="1" xr:uid="{00000000-0005-0000-0000-00000C000000}"/>
    <cellStyle name="Vírgula" xfId="3" builtinId="3"/>
  </cellStyles>
  <dxfs count="0"/>
  <tableStyles count="0" defaultTableStyle="TableStyleMedium2" defaultPivotStyle="PivotStyleLight16"/>
  <colors>
    <mruColors>
      <color rgb="FFF05A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42"/>
  <sheetViews>
    <sheetView tabSelected="1" zoomScale="150" zoomScaleNormal="150" workbookViewId="0">
      <selection activeCell="I50" sqref="I50"/>
    </sheetView>
  </sheetViews>
  <sheetFormatPr baseColWidth="10" defaultColWidth="9.1640625" defaultRowHeight="15" outlineLevelRow="1" x14ac:dyDescent="0.2"/>
  <cols>
    <col min="1" max="1" width="23" style="28" customWidth="1"/>
    <col min="2" max="2" width="37.83203125" style="28" customWidth="1"/>
    <col min="3" max="3" width="12.33203125" style="28" customWidth="1"/>
    <col min="4" max="4" width="14.33203125" style="28" customWidth="1"/>
    <col min="5" max="7" width="9.1640625" style="28"/>
    <col min="8" max="8" width="9.1640625" style="28" customWidth="1"/>
    <col min="9" max="16384" width="9.1640625" style="28"/>
  </cols>
  <sheetData>
    <row r="2" spans="2:4" x14ac:dyDescent="0.2">
      <c r="B2" s="33" t="s">
        <v>47</v>
      </c>
      <c r="C2" s="33"/>
      <c r="D2" s="33"/>
    </row>
    <row r="3" spans="2:4" x14ac:dyDescent="0.2">
      <c r="B3" s="31" t="s">
        <v>45</v>
      </c>
      <c r="C3" s="32"/>
      <c r="D3" s="32"/>
    </row>
    <row r="4" spans="2:4" ht="15" customHeight="1" x14ac:dyDescent="0.2">
      <c r="B4" s="34" t="s">
        <v>25</v>
      </c>
      <c r="C4" s="34"/>
      <c r="D4" s="34"/>
    </row>
    <row r="5" spans="2:4" ht="15" customHeight="1" outlineLevel="1" x14ac:dyDescent="0.2">
      <c r="B5" s="36" t="s">
        <v>40</v>
      </c>
      <c r="C5" s="11">
        <v>15</v>
      </c>
      <c r="D5" s="12" t="s">
        <v>33</v>
      </c>
    </row>
    <row r="6" spans="2:4" ht="15" customHeight="1" outlineLevel="1" x14ac:dyDescent="0.2">
      <c r="B6" s="37"/>
      <c r="C6" s="13">
        <v>0</v>
      </c>
      <c r="D6" s="14" t="s">
        <v>9</v>
      </c>
    </row>
    <row r="7" spans="2:4" ht="15" customHeight="1" outlineLevel="1" x14ac:dyDescent="0.2">
      <c r="B7" s="17" t="s">
        <v>41</v>
      </c>
      <c r="C7" s="15">
        <v>39</v>
      </c>
      <c r="D7" s="16" t="s">
        <v>7</v>
      </c>
    </row>
    <row r="8" spans="2:4" ht="15" customHeight="1" outlineLevel="1" x14ac:dyDescent="0.2">
      <c r="B8" s="17" t="s">
        <v>26</v>
      </c>
      <c r="C8" s="19">
        <v>10</v>
      </c>
      <c r="D8" s="16" t="s">
        <v>15</v>
      </c>
    </row>
    <row r="9" spans="2:4" x14ac:dyDescent="0.2">
      <c r="B9" s="34" t="s">
        <v>22</v>
      </c>
      <c r="C9" s="34"/>
      <c r="D9" s="34"/>
    </row>
    <row r="10" spans="2:4" hidden="1" outlineLevel="1" x14ac:dyDescent="0.2">
      <c r="B10" s="20" t="s">
        <v>27</v>
      </c>
      <c r="C10" s="21">
        <v>110</v>
      </c>
      <c r="D10" s="16" t="s">
        <v>16</v>
      </c>
    </row>
    <row r="11" spans="2:4" hidden="1" outlineLevel="1" x14ac:dyDescent="0.2">
      <c r="B11" s="20" t="s">
        <v>42</v>
      </c>
      <c r="C11" s="21">
        <v>0.5</v>
      </c>
      <c r="D11" s="16" t="s">
        <v>16</v>
      </c>
    </row>
    <row r="12" spans="2:4" hidden="1" outlineLevel="1" x14ac:dyDescent="0.2">
      <c r="B12" s="17" t="s">
        <v>43</v>
      </c>
      <c r="C12" s="18">
        <v>1</v>
      </c>
      <c r="D12" s="16" t="s">
        <v>16</v>
      </c>
    </row>
    <row r="13" spans="2:4" hidden="1" outlineLevel="1" x14ac:dyDescent="0.2">
      <c r="B13" s="20" t="s">
        <v>6</v>
      </c>
      <c r="C13" s="21">
        <v>0.79081000000000001</v>
      </c>
      <c r="D13" s="16" t="s">
        <v>16</v>
      </c>
    </row>
    <row r="14" spans="2:4" collapsed="1" x14ac:dyDescent="0.2">
      <c r="B14" s="34" t="s">
        <v>13</v>
      </c>
      <c r="C14" s="34"/>
      <c r="D14" s="34"/>
    </row>
    <row r="15" spans="2:4" hidden="1" outlineLevel="1" x14ac:dyDescent="0.2">
      <c r="B15" s="20" t="s">
        <v>1</v>
      </c>
      <c r="C15" s="21">
        <v>0</v>
      </c>
      <c r="D15" s="16" t="s">
        <v>16</v>
      </c>
    </row>
    <row r="16" spans="2:4" collapsed="1" x14ac:dyDescent="0.2">
      <c r="B16" s="34" t="s">
        <v>34</v>
      </c>
      <c r="C16" s="34"/>
      <c r="D16" s="34"/>
    </row>
    <row r="17" spans="2:4" hidden="1" outlineLevel="1" x14ac:dyDescent="0.2">
      <c r="B17" s="20" t="s">
        <v>28</v>
      </c>
      <c r="C17" s="22">
        <v>360</v>
      </c>
      <c r="D17" s="16" t="s">
        <v>18</v>
      </c>
    </row>
    <row r="18" spans="2:4" hidden="1" outlineLevel="1" x14ac:dyDescent="0.2">
      <c r="B18" s="23" t="s">
        <v>35</v>
      </c>
      <c r="C18" s="24">
        <v>1800</v>
      </c>
      <c r="D18" s="16" t="s">
        <v>16</v>
      </c>
    </row>
    <row r="19" spans="2:4" hidden="1" outlineLevel="1" x14ac:dyDescent="0.2">
      <c r="B19" s="23" t="s">
        <v>36</v>
      </c>
      <c r="C19" s="25">
        <v>36</v>
      </c>
      <c r="D19" s="26" t="s">
        <v>19</v>
      </c>
    </row>
    <row r="20" spans="2:4" hidden="1" outlineLevel="1" x14ac:dyDescent="0.2">
      <c r="B20" s="23" t="s">
        <v>46</v>
      </c>
      <c r="C20" s="25">
        <v>6000</v>
      </c>
      <c r="D20" s="26" t="s">
        <v>21</v>
      </c>
    </row>
    <row r="21" spans="2:4" hidden="1" outlineLevel="1" x14ac:dyDescent="0.2">
      <c r="B21" s="23" t="s">
        <v>37</v>
      </c>
      <c r="C21" s="27">
        <v>10</v>
      </c>
      <c r="D21" s="26" t="s">
        <v>20</v>
      </c>
    </row>
    <row r="22" spans="2:4" hidden="1" outlineLevel="1" x14ac:dyDescent="0.2">
      <c r="B22" s="23" t="s">
        <v>38</v>
      </c>
      <c r="C22" s="25">
        <v>8</v>
      </c>
      <c r="D22" s="26" t="s">
        <v>21</v>
      </c>
    </row>
    <row r="23" spans="2:4" hidden="1" outlineLevel="1" x14ac:dyDescent="0.2">
      <c r="B23" s="20" t="s">
        <v>39</v>
      </c>
      <c r="C23" s="22">
        <v>20</v>
      </c>
      <c r="D23" s="16" t="s">
        <v>17</v>
      </c>
    </row>
    <row r="24" spans="2:4" collapsed="1" x14ac:dyDescent="0.2">
      <c r="B24" s="34" t="s">
        <v>23</v>
      </c>
      <c r="C24" s="34"/>
      <c r="D24" s="34"/>
    </row>
    <row r="25" spans="2:4" hidden="1" outlineLevel="1" x14ac:dyDescent="0.2">
      <c r="B25" s="20" t="s">
        <v>14</v>
      </c>
      <c r="C25" s="22">
        <v>10</v>
      </c>
      <c r="D25" s="16" t="s">
        <v>17</v>
      </c>
    </row>
    <row r="26" spans="2:4" hidden="1" outlineLevel="1" x14ac:dyDescent="0.2">
      <c r="B26" s="20" t="s">
        <v>24</v>
      </c>
      <c r="C26" s="22">
        <v>50</v>
      </c>
      <c r="D26" s="16" t="s">
        <v>17</v>
      </c>
    </row>
    <row r="27" spans="2:4" ht="15" customHeight="1" collapsed="1" x14ac:dyDescent="0.2">
      <c r="B27" s="35" t="s">
        <v>8</v>
      </c>
      <c r="C27" s="35"/>
      <c r="D27" s="35"/>
    </row>
    <row r="28" spans="2:4" ht="15" customHeight="1" x14ac:dyDescent="0.2">
      <c r="B28" s="5" t="s">
        <v>44</v>
      </c>
      <c r="C28" s="6"/>
      <c r="D28" s="7">
        <f>SUM(C34:C39)+C41+C42</f>
        <v>25.747448800000001</v>
      </c>
    </row>
    <row r="29" spans="2:4" ht="19" x14ac:dyDescent="0.2">
      <c r="B29" s="8" t="s">
        <v>30</v>
      </c>
      <c r="C29" s="6"/>
      <c r="D29" s="9">
        <f>D28*(1+C26/100)</f>
        <v>38.621173200000001</v>
      </c>
    </row>
    <row r="30" spans="2:4" ht="19" x14ac:dyDescent="0.2">
      <c r="B30" s="8" t="s">
        <v>29</v>
      </c>
      <c r="C30" s="6"/>
      <c r="D30" s="9">
        <f>D29*(1+C25/100)</f>
        <v>42.483290520000004</v>
      </c>
    </row>
    <row r="31" spans="2:4" ht="19" x14ac:dyDescent="0.2">
      <c r="B31" s="8" t="s">
        <v>31</v>
      </c>
      <c r="C31" s="6"/>
      <c r="D31" s="10">
        <f>D29*C8</f>
        <v>386.21173199999998</v>
      </c>
    </row>
    <row r="32" spans="2:4" ht="19" x14ac:dyDescent="0.2">
      <c r="B32" s="8" t="s">
        <v>32</v>
      </c>
      <c r="C32" s="6"/>
      <c r="D32" s="10">
        <f>D30*C8</f>
        <v>424.83290520000003</v>
      </c>
    </row>
    <row r="33" spans="2:4" hidden="1" x14ac:dyDescent="0.2">
      <c r="B33" s="30" t="s">
        <v>5</v>
      </c>
      <c r="C33" s="30"/>
      <c r="D33" s="30"/>
    </row>
    <row r="34" spans="2:4" hidden="1" x14ac:dyDescent="0.2">
      <c r="B34" s="1" t="s">
        <v>4</v>
      </c>
      <c r="C34" s="4">
        <f>(C10/1000)*C7</f>
        <v>4.29</v>
      </c>
      <c r="D34" s="3" t="s">
        <v>16</v>
      </c>
    </row>
    <row r="35" spans="2:4" hidden="1" x14ac:dyDescent="0.2">
      <c r="B35" s="1" t="s">
        <v>3</v>
      </c>
      <c r="C35" s="4">
        <f>C13/1000*C17*(C5+C6/60)</f>
        <v>4.2703739999999994</v>
      </c>
      <c r="D35" s="3" t="s">
        <v>16</v>
      </c>
    </row>
    <row r="36" spans="2:4" hidden="1" x14ac:dyDescent="0.2">
      <c r="B36" s="1" t="s">
        <v>10</v>
      </c>
      <c r="C36" s="4">
        <f>C11</f>
        <v>0.5</v>
      </c>
      <c r="D36" s="3" t="s">
        <v>16</v>
      </c>
    </row>
    <row r="37" spans="2:4" hidden="1" x14ac:dyDescent="0.2">
      <c r="B37" s="1" t="s">
        <v>2</v>
      </c>
      <c r="C37" s="4">
        <f>(C34+C35+C36)*C23/100</f>
        <v>1.8120747999999998</v>
      </c>
      <c r="D37" s="3" t="s">
        <v>16</v>
      </c>
    </row>
    <row r="38" spans="2:4" hidden="1" x14ac:dyDescent="0.2">
      <c r="B38" s="1" t="s">
        <v>12</v>
      </c>
      <c r="C38" s="4">
        <f>C18/C20*(C5+C6/60)</f>
        <v>4.5</v>
      </c>
      <c r="D38" s="3" t="s">
        <v>16</v>
      </c>
    </row>
    <row r="39" spans="2:4" hidden="1" x14ac:dyDescent="0.2">
      <c r="B39" s="1" t="s">
        <v>11</v>
      </c>
      <c r="C39" s="4">
        <f>C12</f>
        <v>1</v>
      </c>
      <c r="D39" s="3" t="s">
        <v>16</v>
      </c>
    </row>
    <row r="40" spans="2:4" hidden="1" x14ac:dyDescent="0.2">
      <c r="B40" s="30" t="s">
        <v>1</v>
      </c>
      <c r="C40" s="30"/>
      <c r="D40" s="30"/>
    </row>
    <row r="41" spans="2:4" hidden="1" x14ac:dyDescent="0.2">
      <c r="B41" s="1" t="s">
        <v>0</v>
      </c>
      <c r="C41" s="29">
        <f>(C18/(C22*C21*C19))*(C5+C6/60)</f>
        <v>9.375</v>
      </c>
      <c r="D41" s="3" t="s">
        <v>16</v>
      </c>
    </row>
    <row r="42" spans="2:4" hidden="1" x14ac:dyDescent="0.2">
      <c r="B42" s="2" t="s">
        <v>13</v>
      </c>
      <c r="C42" s="38">
        <f>C15</f>
        <v>0</v>
      </c>
      <c r="D42" s="3" t="s">
        <v>16</v>
      </c>
    </row>
  </sheetData>
  <mergeCells count="11">
    <mergeCell ref="B40:D40"/>
    <mergeCell ref="B3:D3"/>
    <mergeCell ref="B33:D33"/>
    <mergeCell ref="B2:D2"/>
    <mergeCell ref="B4:D4"/>
    <mergeCell ref="B9:D9"/>
    <mergeCell ref="B14:D14"/>
    <mergeCell ref="B16:D16"/>
    <mergeCell ref="B24:D24"/>
    <mergeCell ref="B27:D27"/>
    <mergeCell ref="B5:B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Russo Claudio (LBR)</dc:creator>
  <cp:lastModifiedBy>.</cp:lastModifiedBy>
  <cp:lastPrinted>2017-01-30T16:53:14Z</cp:lastPrinted>
  <dcterms:created xsi:type="dcterms:W3CDTF">2016-09-09T13:02:51Z</dcterms:created>
  <dcterms:modified xsi:type="dcterms:W3CDTF">2019-09-20T20:15:43Z</dcterms:modified>
</cp:coreProperties>
</file>