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einad1\Desktop\multiple_locations\Model3_CaseStudy_2years\Input_Files\InputsFiles_7crops\"/>
    </mc:Choice>
  </mc:AlternateContent>
  <xr:revisionPtr revIDLastSave="0" documentId="13_ncr:1_{AF144F26-6012-4FE4-963D-15ED42965DF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7" i="1" l="1"/>
  <c r="F31" i="1"/>
  <c r="F25" i="1"/>
  <c r="F19" i="1"/>
  <c r="F13" i="1"/>
  <c r="F7" i="1"/>
  <c r="F36" i="1"/>
  <c r="F30" i="1"/>
  <c r="F24" i="1"/>
  <c r="F18" i="1"/>
  <c r="F12" i="1"/>
  <c r="F6" i="1"/>
  <c r="F35" i="1"/>
  <c r="F29" i="1"/>
  <c r="F23" i="1"/>
  <c r="F17" i="1"/>
  <c r="F11" i="1"/>
  <c r="F5" i="1"/>
  <c r="F34" i="1"/>
  <c r="F28" i="1"/>
  <c r="F22" i="1"/>
  <c r="F16" i="1"/>
  <c r="F10" i="1"/>
  <c r="F4" i="1"/>
  <c r="F33" i="1"/>
  <c r="F27" i="1"/>
  <c r="F21" i="1"/>
  <c r="F15" i="1"/>
  <c r="F9" i="1"/>
  <c r="F3" i="1"/>
  <c r="F32" i="1"/>
  <c r="F26" i="1"/>
  <c r="F20" i="1"/>
  <c r="F14" i="1"/>
  <c r="F8" i="1"/>
  <c r="F2" i="1"/>
</calcChain>
</file>

<file path=xl/sharedStrings.xml><?xml version="1.0" encoding="utf-8"?>
<sst xmlns="http://schemas.openxmlformats.org/spreadsheetml/2006/main" count="114" uniqueCount="19">
  <si>
    <t>FAC</t>
  </si>
  <si>
    <t>TRANS</t>
  </si>
  <si>
    <t>P1</t>
  </si>
  <si>
    <t>TM1</t>
  </si>
  <si>
    <t>P2</t>
  </si>
  <si>
    <t>P3</t>
  </si>
  <si>
    <t>P4</t>
  </si>
  <si>
    <t>P5</t>
  </si>
  <si>
    <t>P6</t>
  </si>
  <si>
    <t>Albuquerque</t>
  </si>
  <si>
    <t>Aspen</t>
  </si>
  <si>
    <t>Las_Cruces</t>
  </si>
  <si>
    <t>Phoenix</t>
  </si>
  <si>
    <t>Tucson</t>
  </si>
  <si>
    <t>Yuma</t>
  </si>
  <si>
    <t>LOC</t>
  </si>
  <si>
    <t>CTLF</t>
  </si>
  <si>
    <t>TimeLF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</si>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</sst>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3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_(* #,##0_);_(* \(#,##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46526-6EEF-44ED-8FC9-E08B6009B697}" name="Table1" displayName="Table1" ref="A1:F37" totalsRowShown="0">
  <autoFilter ref="A1:F37" xr:uid="{5B4373DF-B82E-43DF-B6AD-CC0C6E4F9890}"/>
  <sortState xmlns:xlrd2="http://schemas.microsoft.com/office/spreadsheetml/2017/richdata2" ref="A2:F37">
    <sortCondition ref="A1:A37"/>
  </sortState>
  <tableColumns count="6">
    <tableColumn id="7" xr3:uid="{C026C0D7-005B-470A-81A9-7F861F4B1B7F}" name="LOC"/>
    <tableColumn id="1" xr3:uid="{EA97DE53-B381-49A4-AB73-85D1A385C410}" name="FAC"/>
    <tableColumn id="3" xr3:uid="{393EBCD1-035E-4EA6-9FE7-CDEACEDB33E8}" name="TRANS"/>
    <tableColumn id="4" xr3:uid="{23A6B41A-E51D-49F0-B2B4-9257DDF3CF28}" name="TimeLF" dataDxfId="2"/>
    <tableColumn id="5" xr3:uid="{98E47838-3BFE-4946-8F3C-737B2E3997D1}" name="T10" dataDxfId="1"/>
    <tableColumn id="6" xr3:uid="{6DBBD23D-B6C8-4B56-9B9E-AFE1FF768836}" name="CTLF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60" zoomScaleNormal="160" workbookViewId="0">
      <selection activeCell="I10" sqref="I10"/>
    </sheetView>
  </sheetViews>
  <sheetFormatPr defaultColWidth="8.85546875" defaultRowHeight="15" x14ac:dyDescent="0.25"/>
  <cols>
    <col min="5" max="5" width="30" customWidth="1"/>
  </cols>
  <sheetData>
    <row r="1" spans="1:6" x14ac:dyDescent="0.25">
      <c r="A1" t="s">
        <v>15</v>
      </c>
      <c r="B1" t="s">
        <v>0</v>
      </c>
      <c r="C1" t="s">
        <v>1</v>
      </c>
      <c r="D1" t="s">
        <v>17</v>
      </c>
      <c r="E1" t="s">
        <v>18</v>
      </c>
      <c r="F1" t="s">
        <v>16</v>
      </c>
    </row>
    <row r="2" spans="1:6" x14ac:dyDescent="0.25">
      <c r="A2" t="s">
        <v>9</v>
      </c>
      <c r="B2" t="s">
        <v>2</v>
      </c>
      <c r="C2" t="s">
        <v>3</v>
      </c>
      <c r="D2" s="1">
        <v>8.5000000000000006E-2</v>
      </c>
      <c r="E2" s="2">
        <v>1</v>
      </c>
      <c r="F2">
        <f>(20*3)/40000</f>
        <v>1.5E-3</v>
      </c>
    </row>
    <row r="3" spans="1:6" x14ac:dyDescent="0.25">
      <c r="A3" t="s">
        <v>9</v>
      </c>
      <c r="B3" t="s">
        <v>4</v>
      </c>
      <c r="C3" t="s">
        <v>3</v>
      </c>
      <c r="D3" s="1">
        <v>0.105</v>
      </c>
      <c r="E3" s="2">
        <v>1</v>
      </c>
      <c r="F3" s="3">
        <f>(466*3/40000)</f>
        <v>3.4950000000000002E-2</v>
      </c>
    </row>
    <row r="4" spans="1:6" x14ac:dyDescent="0.25">
      <c r="A4" t="s">
        <v>9</v>
      </c>
      <c r="B4" t="s">
        <v>5</v>
      </c>
      <c r="C4" t="s">
        <v>3</v>
      </c>
      <c r="D4" s="1">
        <v>8.5000000000000006E-2</v>
      </c>
      <c r="E4" s="2">
        <v>1</v>
      </c>
      <c r="F4" s="3">
        <f>(223*3/40000)</f>
        <v>1.6725E-2</v>
      </c>
    </row>
    <row r="5" spans="1:6" x14ac:dyDescent="0.25">
      <c r="A5" t="s">
        <v>9</v>
      </c>
      <c r="B5" t="s">
        <v>6</v>
      </c>
      <c r="C5" t="s">
        <v>3</v>
      </c>
      <c r="D5" s="1">
        <v>0.105</v>
      </c>
      <c r="E5" s="2">
        <v>1</v>
      </c>
      <c r="F5" s="3">
        <f>(419*3/40000)</f>
        <v>3.1425000000000002E-2</v>
      </c>
    </row>
    <row r="6" spans="1:6" x14ac:dyDescent="0.25">
      <c r="A6" t="s">
        <v>9</v>
      </c>
      <c r="B6" t="s">
        <v>7</v>
      </c>
      <c r="C6" t="s">
        <v>3</v>
      </c>
      <c r="D6" s="1">
        <v>8.5000000000000006E-2</v>
      </c>
      <c r="E6" s="2">
        <v>1</v>
      </c>
      <c r="F6" s="3">
        <f>(449*3/40000)</f>
        <v>3.3674999999999997E-2</v>
      </c>
    </row>
    <row r="7" spans="1:6" x14ac:dyDescent="0.25">
      <c r="A7" t="s">
        <v>9</v>
      </c>
      <c r="B7" t="s">
        <v>8</v>
      </c>
      <c r="C7" t="s">
        <v>3</v>
      </c>
      <c r="D7" s="1">
        <v>0.105</v>
      </c>
      <c r="E7" s="2">
        <v>1</v>
      </c>
      <c r="F7" s="3">
        <f>(601*3/40000)</f>
        <v>4.5074999999999997E-2</v>
      </c>
    </row>
    <row r="8" spans="1:6" x14ac:dyDescent="0.25">
      <c r="A8" t="s">
        <v>10</v>
      </c>
      <c r="B8" t="s">
        <v>2</v>
      </c>
      <c r="C8" t="s">
        <v>3</v>
      </c>
      <c r="D8" s="1">
        <v>0.17499999999999999</v>
      </c>
      <c r="E8" s="2">
        <v>1</v>
      </c>
      <c r="F8" s="3">
        <f>(466*3)/40000</f>
        <v>3.4950000000000002E-2</v>
      </c>
    </row>
    <row r="9" spans="1:6" x14ac:dyDescent="0.25">
      <c r="A9" t="s">
        <v>10</v>
      </c>
      <c r="B9" t="s">
        <v>4</v>
      </c>
      <c r="C9" t="s">
        <v>3</v>
      </c>
      <c r="D9" s="1">
        <v>3.2500000000000001E-2</v>
      </c>
      <c r="E9" s="2">
        <v>1</v>
      </c>
      <c r="F9" s="3">
        <f>(20*3/40000)</f>
        <v>1.5E-3</v>
      </c>
    </row>
    <row r="10" spans="1:6" x14ac:dyDescent="0.25">
      <c r="A10" t="s">
        <v>10</v>
      </c>
      <c r="B10" t="s">
        <v>5</v>
      </c>
      <c r="C10" t="s">
        <v>3</v>
      </c>
      <c r="D10" s="1">
        <v>0.17499999999999999</v>
      </c>
      <c r="E10" s="2">
        <v>1</v>
      </c>
      <c r="F10" s="3">
        <f>(686*3/40000)</f>
        <v>5.1450000000000003E-2</v>
      </c>
    </row>
    <row r="11" spans="1:6" x14ac:dyDescent="0.25">
      <c r="A11" t="s">
        <v>10</v>
      </c>
      <c r="B11" t="s">
        <v>6</v>
      </c>
      <c r="C11" t="s">
        <v>3</v>
      </c>
      <c r="D11" s="1">
        <v>3.2500000000000001E-2</v>
      </c>
      <c r="E11" s="2">
        <v>1</v>
      </c>
      <c r="F11" s="3">
        <f>(706*3/40000)</f>
        <v>5.2949999999999997E-2</v>
      </c>
    </row>
    <row r="12" spans="1:6" x14ac:dyDescent="0.25">
      <c r="A12" t="s">
        <v>10</v>
      </c>
      <c r="B12" t="s">
        <v>7</v>
      </c>
      <c r="C12" t="s">
        <v>3</v>
      </c>
      <c r="D12" s="1">
        <v>0.17499999999999999</v>
      </c>
      <c r="E12" s="2">
        <v>1</v>
      </c>
      <c r="F12" s="3">
        <f>(818*3/40000)</f>
        <v>6.1350000000000002E-2</v>
      </c>
    </row>
    <row r="13" spans="1:6" x14ac:dyDescent="0.25">
      <c r="A13" t="s">
        <v>10</v>
      </c>
      <c r="B13" t="s">
        <v>8</v>
      </c>
      <c r="C13" t="s">
        <v>3</v>
      </c>
      <c r="D13" s="1">
        <v>3.2500000000000001E-2</v>
      </c>
      <c r="E13" s="2">
        <v>1</v>
      </c>
      <c r="F13" s="3">
        <f>(874*3/40000)</f>
        <v>6.5549999999999997E-2</v>
      </c>
    </row>
    <row r="14" spans="1:6" x14ac:dyDescent="0.25">
      <c r="A14" t="s">
        <v>11</v>
      </c>
      <c r="B14" t="s">
        <v>2</v>
      </c>
      <c r="C14" t="s">
        <v>3</v>
      </c>
      <c r="D14" s="1">
        <v>0.105</v>
      </c>
      <c r="E14" s="2">
        <v>1</v>
      </c>
      <c r="F14" s="3">
        <f>(223*3/40000)</f>
        <v>1.6725E-2</v>
      </c>
    </row>
    <row r="15" spans="1:6" x14ac:dyDescent="0.25">
      <c r="A15" t="s">
        <v>11</v>
      </c>
      <c r="B15" t="s">
        <v>4</v>
      </c>
      <c r="C15" t="s">
        <v>3</v>
      </c>
      <c r="D15" s="1">
        <v>0.105</v>
      </c>
      <c r="E15" s="2">
        <v>1</v>
      </c>
      <c r="F15" s="3">
        <f>(686*3/40000)</f>
        <v>5.1450000000000003E-2</v>
      </c>
    </row>
    <row r="16" spans="1:6" x14ac:dyDescent="0.25">
      <c r="A16" t="s">
        <v>11</v>
      </c>
      <c r="B16" t="s">
        <v>5</v>
      </c>
      <c r="C16" t="s">
        <v>3</v>
      </c>
      <c r="D16" s="1">
        <v>0.105</v>
      </c>
      <c r="E16" s="2">
        <v>1</v>
      </c>
      <c r="F16" s="3">
        <f>(20*3/40000)</f>
        <v>1.5E-3</v>
      </c>
    </row>
    <row r="17" spans="1:6" x14ac:dyDescent="0.25">
      <c r="A17" t="s">
        <v>11</v>
      </c>
      <c r="B17" t="s">
        <v>6</v>
      </c>
      <c r="C17" t="s">
        <v>3</v>
      </c>
      <c r="D17" s="1">
        <v>0.105</v>
      </c>
      <c r="E17" s="2">
        <v>1</v>
      </c>
      <c r="F17" s="3">
        <f>(389*3/40000)</f>
        <v>2.9175E-2</v>
      </c>
    </row>
    <row r="18" spans="1:6" x14ac:dyDescent="0.25">
      <c r="A18" t="s">
        <v>11</v>
      </c>
      <c r="B18" t="s">
        <v>7</v>
      </c>
      <c r="C18" t="s">
        <v>3</v>
      </c>
      <c r="D18" s="1">
        <v>0.105</v>
      </c>
      <c r="E18" s="2">
        <v>1</v>
      </c>
      <c r="F18" s="3">
        <f>(277*3/40000)</f>
        <v>2.0774999999999998E-2</v>
      </c>
    </row>
    <row r="19" spans="1:6" x14ac:dyDescent="0.25">
      <c r="A19" t="s">
        <v>11</v>
      </c>
      <c r="B19" t="s">
        <v>8</v>
      </c>
      <c r="C19" t="s">
        <v>3</v>
      </c>
      <c r="D19" s="1">
        <v>0.105</v>
      </c>
      <c r="E19" s="2">
        <v>1</v>
      </c>
      <c r="F19" s="3">
        <f>(513*3/40000)</f>
        <v>3.8475000000000002E-2</v>
      </c>
    </row>
    <row r="20" spans="1:6" x14ac:dyDescent="0.25">
      <c r="A20" t="s">
        <v>12</v>
      </c>
      <c r="B20" t="s">
        <v>2</v>
      </c>
      <c r="C20" t="s">
        <v>3</v>
      </c>
      <c r="D20" s="1">
        <v>3.2500000000000001E-2</v>
      </c>
      <c r="E20" s="2">
        <v>1</v>
      </c>
      <c r="F20" s="3">
        <f>(419*3/40000)</f>
        <v>3.1425000000000002E-2</v>
      </c>
    </row>
    <row r="21" spans="1:6" x14ac:dyDescent="0.25">
      <c r="A21" t="s">
        <v>12</v>
      </c>
      <c r="B21" t="s">
        <v>4</v>
      </c>
      <c r="C21" t="s">
        <v>3</v>
      </c>
      <c r="D21" s="1">
        <v>3.2500000000000001E-2</v>
      </c>
      <c r="E21" s="2">
        <v>1</v>
      </c>
      <c r="F21" s="3">
        <f>(706*3/40000)</f>
        <v>5.2949999999999997E-2</v>
      </c>
    </row>
    <row r="22" spans="1:6" x14ac:dyDescent="0.25">
      <c r="A22" t="s">
        <v>12</v>
      </c>
      <c r="B22" t="s">
        <v>5</v>
      </c>
      <c r="C22" t="s">
        <v>3</v>
      </c>
      <c r="D22" s="1">
        <v>3.2500000000000001E-2</v>
      </c>
      <c r="E22" s="2">
        <v>1</v>
      </c>
      <c r="F22" s="3">
        <f>(389*3/40000)</f>
        <v>2.9175E-2</v>
      </c>
    </row>
    <row r="23" spans="1:6" x14ac:dyDescent="0.25">
      <c r="A23" t="s">
        <v>12</v>
      </c>
      <c r="B23" t="s">
        <v>6</v>
      </c>
      <c r="C23" t="s">
        <v>3</v>
      </c>
      <c r="D23" s="1">
        <v>3.2500000000000001E-2</v>
      </c>
      <c r="E23" s="2">
        <v>1</v>
      </c>
      <c r="F23" s="3">
        <f>(20*3/40000)</f>
        <v>1.5E-3</v>
      </c>
    </row>
    <row r="24" spans="1:6" x14ac:dyDescent="0.25">
      <c r="A24" t="s">
        <v>12</v>
      </c>
      <c r="B24" t="s">
        <v>7</v>
      </c>
      <c r="C24" t="s">
        <v>3</v>
      </c>
      <c r="D24" s="1">
        <v>3.2500000000000001E-2</v>
      </c>
      <c r="E24" s="2">
        <v>1</v>
      </c>
      <c r="F24" s="3">
        <f>(113*3/40000)</f>
        <v>8.4749999999999999E-3</v>
      </c>
    </row>
    <row r="25" spans="1:6" x14ac:dyDescent="0.25">
      <c r="A25" t="s">
        <v>12</v>
      </c>
      <c r="B25" t="s">
        <v>8</v>
      </c>
      <c r="C25" t="s">
        <v>3</v>
      </c>
      <c r="D25" s="1">
        <v>3.2500000000000001E-2</v>
      </c>
      <c r="E25" s="2">
        <v>1</v>
      </c>
      <c r="F25" s="3">
        <f>(186*3/40000)</f>
        <v>1.3950000000000001E-2</v>
      </c>
    </row>
    <row r="26" spans="1:6" x14ac:dyDescent="0.25">
      <c r="A26" t="s">
        <v>13</v>
      </c>
      <c r="B26" t="s">
        <v>2</v>
      </c>
      <c r="C26" t="s">
        <v>3</v>
      </c>
      <c r="D26" s="1">
        <v>0.105</v>
      </c>
      <c r="E26" s="2">
        <v>1</v>
      </c>
      <c r="F26" s="3">
        <f>(449*3/40000)</f>
        <v>3.3674999999999997E-2</v>
      </c>
    </row>
    <row r="27" spans="1:6" x14ac:dyDescent="0.25">
      <c r="A27" t="s">
        <v>13</v>
      </c>
      <c r="B27" t="s">
        <v>4</v>
      </c>
      <c r="C27" t="s">
        <v>3</v>
      </c>
      <c r="D27" s="1">
        <v>0.105</v>
      </c>
      <c r="E27" s="2">
        <v>1</v>
      </c>
      <c r="F27" s="3">
        <f>(818*3/40000)</f>
        <v>6.1350000000000002E-2</v>
      </c>
    </row>
    <row r="28" spans="1:6" x14ac:dyDescent="0.25">
      <c r="A28" t="s">
        <v>13</v>
      </c>
      <c r="B28" t="s">
        <v>5</v>
      </c>
      <c r="C28" t="s">
        <v>3</v>
      </c>
      <c r="D28" s="1">
        <v>0.105</v>
      </c>
      <c r="E28" s="2">
        <v>1</v>
      </c>
      <c r="F28" s="3">
        <f>(277*3/40000)</f>
        <v>2.0774999999999998E-2</v>
      </c>
    </row>
    <row r="29" spans="1:6" x14ac:dyDescent="0.25">
      <c r="A29" t="s">
        <v>13</v>
      </c>
      <c r="B29" t="s">
        <v>6</v>
      </c>
      <c r="C29" t="s">
        <v>3</v>
      </c>
      <c r="D29" s="1">
        <v>0.105</v>
      </c>
      <c r="E29" s="2">
        <v>1</v>
      </c>
      <c r="F29" s="3">
        <f>(113*3/40000)</f>
        <v>8.4749999999999999E-3</v>
      </c>
    </row>
    <row r="30" spans="1:6" x14ac:dyDescent="0.25">
      <c r="A30" t="s">
        <v>13</v>
      </c>
      <c r="B30" t="s">
        <v>7</v>
      </c>
      <c r="C30" t="s">
        <v>3</v>
      </c>
      <c r="D30" s="1">
        <v>0.105</v>
      </c>
      <c r="E30" s="2">
        <v>1</v>
      </c>
      <c r="F30" s="3">
        <f>(20*3/40000)</f>
        <v>1.5E-3</v>
      </c>
    </row>
    <row r="31" spans="1:6" x14ac:dyDescent="0.25">
      <c r="A31" t="s">
        <v>13</v>
      </c>
      <c r="B31" t="s">
        <v>8</v>
      </c>
      <c r="C31" t="s">
        <v>3</v>
      </c>
      <c r="D31" s="1">
        <v>0.105</v>
      </c>
      <c r="E31" s="2">
        <v>1</v>
      </c>
      <c r="F31" s="3">
        <f>(237*3/40000)</f>
        <v>1.7774999999999999E-2</v>
      </c>
    </row>
    <row r="32" spans="1:6" x14ac:dyDescent="0.25">
      <c r="A32" t="s">
        <v>14</v>
      </c>
      <c r="B32" t="s">
        <v>2</v>
      </c>
      <c r="C32" t="s">
        <v>3</v>
      </c>
      <c r="D32" s="1">
        <v>3.2500000000000001E-2</v>
      </c>
      <c r="E32" s="2">
        <v>1</v>
      </c>
      <c r="F32" s="3">
        <f>(601*3/40000)</f>
        <v>4.5074999999999997E-2</v>
      </c>
    </row>
    <row r="33" spans="1:6" x14ac:dyDescent="0.25">
      <c r="A33" t="s">
        <v>14</v>
      </c>
      <c r="B33" t="s">
        <v>4</v>
      </c>
      <c r="C33" t="s">
        <v>3</v>
      </c>
      <c r="D33" s="1">
        <v>3.2500000000000001E-2</v>
      </c>
      <c r="E33" s="2">
        <v>1</v>
      </c>
      <c r="F33" s="3">
        <f>(874*3/40000)</f>
        <v>6.5549999999999997E-2</v>
      </c>
    </row>
    <row r="34" spans="1:6" x14ac:dyDescent="0.25">
      <c r="A34" t="s">
        <v>14</v>
      </c>
      <c r="B34" t="s">
        <v>5</v>
      </c>
      <c r="C34" t="s">
        <v>3</v>
      </c>
      <c r="D34" s="1">
        <v>3.2500000000000001E-2</v>
      </c>
      <c r="E34" s="2">
        <v>1</v>
      </c>
      <c r="F34" s="3">
        <f>(513*3/40000)</f>
        <v>3.8475000000000002E-2</v>
      </c>
    </row>
    <row r="35" spans="1:6" x14ac:dyDescent="0.25">
      <c r="A35" t="s">
        <v>14</v>
      </c>
      <c r="B35" t="s">
        <v>6</v>
      </c>
      <c r="C35" t="s">
        <v>3</v>
      </c>
      <c r="D35" s="1">
        <v>3.2500000000000001E-2</v>
      </c>
      <c r="E35" s="2">
        <v>1</v>
      </c>
      <c r="F35" s="3">
        <f>(186*3/40000)</f>
        <v>1.3950000000000001E-2</v>
      </c>
    </row>
    <row r="36" spans="1:6" x14ac:dyDescent="0.25">
      <c r="A36" t="s">
        <v>14</v>
      </c>
      <c r="B36" t="s">
        <v>7</v>
      </c>
      <c r="C36" t="s">
        <v>3</v>
      </c>
      <c r="D36" s="1">
        <v>3.2500000000000001E-2</v>
      </c>
      <c r="E36" s="2">
        <v>1</v>
      </c>
      <c r="F36" s="3">
        <f>(237*3/40000)</f>
        <v>1.7774999999999999E-2</v>
      </c>
    </row>
    <row r="37" spans="1:6" x14ac:dyDescent="0.25">
      <c r="A37" t="s">
        <v>14</v>
      </c>
      <c r="B37" t="s">
        <v>8</v>
      </c>
      <c r="C37" t="s">
        <v>3</v>
      </c>
      <c r="D37" s="1">
        <v>3.2500000000000001E-2</v>
      </c>
      <c r="E37" s="2">
        <v>1</v>
      </c>
      <c r="F37" s="3">
        <f>(20*3/40000)</f>
        <v>1.5E-3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548E09-9F83-461A-B439-6A014668E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6A7912-6066-4799-ADAE-9B2F7E0F58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620F53-5A42-4FB2-8C26-145A451AB4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Miguel Peinado-Guerrero</cp:lastModifiedBy>
  <dcterms:created xsi:type="dcterms:W3CDTF">2020-12-10T00:56:38Z</dcterms:created>
  <dcterms:modified xsi:type="dcterms:W3CDTF">2022-01-10T20:04:21Z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