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_documents\OpenClassroom\OC\Projet_2(organisation)\"/>
    </mc:Choice>
  </mc:AlternateContent>
  <bookViews>
    <workbookView xWindow="2808" yWindow="0" windowWidth="27876" windowHeight="14712"/>
  </bookViews>
  <sheets>
    <sheet name="Feuil1" sheetId="1" r:id="rId1"/>
  </sheets>
  <definedNames>
    <definedName name="_xlnm.Print_Area" localSheetId="0">Feuil1!$A$1:$P$53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7" i="1"/>
  <c r="K17" i="1"/>
  <c r="L17" i="1" s="1"/>
  <c r="H17" i="1"/>
  <c r="I17" i="1"/>
  <c r="J17" i="1"/>
  <c r="G17" i="1"/>
  <c r="C21" i="1"/>
  <c r="C22" i="1" s="1"/>
  <c r="C2" i="1" s="1"/>
  <c r="H19" i="1" s="1"/>
  <c r="D21" i="1"/>
  <c r="D22" i="1" s="1"/>
  <c r="D2" i="1" s="1"/>
  <c r="I19" i="1" s="1"/>
  <c r="E21" i="1"/>
  <c r="E22" i="1" s="1"/>
  <c r="E2" i="1" s="1"/>
  <c r="J16" i="1" s="1"/>
  <c r="B21" i="1"/>
  <c r="B22" i="1" s="1"/>
  <c r="B2" i="1" s="1"/>
  <c r="G6" i="1" s="1"/>
  <c r="H6" i="1" l="1"/>
  <c r="I6" i="1"/>
  <c r="J6" i="1"/>
  <c r="G19" i="1"/>
  <c r="G16" i="1"/>
  <c r="G13" i="1"/>
  <c r="G11" i="1"/>
  <c r="G9" i="1"/>
  <c r="G4" i="1"/>
  <c r="G18" i="1"/>
  <c r="G15" i="1"/>
  <c r="G12" i="1"/>
  <c r="G10" i="1"/>
  <c r="G7" i="1"/>
  <c r="G5" i="1"/>
  <c r="J4" i="1"/>
  <c r="J7" i="1"/>
  <c r="J10" i="1"/>
  <c r="J12" i="1"/>
  <c r="J15" i="1"/>
  <c r="J18" i="1"/>
  <c r="J19" i="1"/>
  <c r="I4" i="1"/>
  <c r="I5" i="1"/>
  <c r="I7" i="1"/>
  <c r="I9" i="1"/>
  <c r="I10" i="1"/>
  <c r="I11" i="1"/>
  <c r="I12" i="1"/>
  <c r="I13" i="1"/>
  <c r="I15" i="1"/>
  <c r="I16" i="1"/>
  <c r="I18" i="1"/>
  <c r="J5" i="1"/>
  <c r="J9" i="1"/>
  <c r="J11" i="1"/>
  <c r="J13" i="1"/>
  <c r="H4" i="1"/>
  <c r="H5" i="1"/>
  <c r="H7" i="1"/>
  <c r="H9" i="1"/>
  <c r="H10" i="1"/>
  <c r="H11" i="1"/>
  <c r="H12" i="1"/>
  <c r="H13" i="1"/>
  <c r="H15" i="1"/>
  <c r="H16" i="1"/>
  <c r="H18" i="1"/>
  <c r="K6" i="1" l="1"/>
  <c r="L6" i="1" s="1"/>
  <c r="K7" i="1"/>
  <c r="L7" i="1" s="1"/>
  <c r="K18" i="1"/>
  <c r="L18" i="1" s="1"/>
  <c r="K4" i="1"/>
  <c r="I23" i="1"/>
  <c r="K5" i="1"/>
  <c r="L5" i="1" s="1"/>
  <c r="K15" i="1"/>
  <c r="L15" i="1" s="1"/>
  <c r="K11" i="1"/>
  <c r="L11" i="1" s="1"/>
  <c r="H23" i="1"/>
  <c r="K13" i="1"/>
  <c r="L13" i="1" s="1"/>
  <c r="K10" i="1"/>
  <c r="L10" i="1" s="1"/>
  <c r="G23" i="1"/>
  <c r="K16" i="1"/>
  <c r="L16" i="1" s="1"/>
  <c r="J23" i="1"/>
  <c r="K12" i="1"/>
  <c r="L12" i="1" s="1"/>
  <c r="K9" i="1"/>
  <c r="L9" i="1" s="1"/>
  <c r="K19" i="1"/>
  <c r="L19" i="1" s="1"/>
  <c r="L4" i="1" l="1"/>
  <c r="L23" i="1" s="1"/>
  <c r="K23" i="1"/>
</calcChain>
</file>

<file path=xl/sharedStrings.xml><?xml version="1.0" encoding="utf-8"?>
<sst xmlns="http://schemas.openxmlformats.org/spreadsheetml/2006/main" count="48" uniqueCount="33">
  <si>
    <t>Tâches</t>
  </si>
  <si>
    <t>Intgégrateur</t>
  </si>
  <si>
    <t>Graphiste web</t>
  </si>
  <si>
    <t>CDP</t>
  </si>
  <si>
    <t>Coût total</t>
  </si>
  <si>
    <t>Tarif jour/homme</t>
  </si>
  <si>
    <t>Conception</t>
  </si>
  <si>
    <t>Cadrage</t>
  </si>
  <si>
    <t>Réalisation</t>
  </si>
  <si>
    <t>Réunion de lancement client</t>
  </si>
  <si>
    <t>Achat du nom de domaine</t>
  </si>
  <si>
    <t>Réunion d'équipe de lancement de projet</t>
  </si>
  <si>
    <t>Réflexion et élaboration charte graphique</t>
  </si>
  <si>
    <t>Création logo</t>
  </si>
  <si>
    <t>Validation du client</t>
  </si>
  <si>
    <t>Recettage</t>
  </si>
  <si>
    <t>Correction bug</t>
  </si>
  <si>
    <t>Création arborescence</t>
  </si>
  <si>
    <t>Back-end</t>
  </si>
  <si>
    <t>Total</t>
  </si>
  <si>
    <t>Intégration charte graphique</t>
  </si>
  <si>
    <t>marge</t>
  </si>
  <si>
    <t>Salaire brut mensuel</t>
  </si>
  <si>
    <t>Brut annuel</t>
  </si>
  <si>
    <t>Somme</t>
  </si>
  <si>
    <t>Rédaction du cahier des charges</t>
  </si>
  <si>
    <t>Suivi et plannification</t>
  </si>
  <si>
    <t>Développement rubriques</t>
  </si>
  <si>
    <t>Retouches graphiques</t>
  </si>
  <si>
    <t>Salaire + autres coûts (50%)</t>
  </si>
  <si>
    <t>Coût total + marge</t>
  </si>
  <si>
    <t>Coût avec TVA</t>
  </si>
  <si>
    <t>Montant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</si>
</sst>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4" borderId="10" xfId="0" applyFill="1" applyBorder="1"/>
    <xf numFmtId="0" fontId="0" fillId="0" borderId="10" xfId="0" applyBorder="1"/>
    <xf numFmtId="0" fontId="0" fillId="4" borderId="11" xfId="0" applyFill="1" applyBorder="1"/>
    <xf numFmtId="0" fontId="0" fillId="0" borderId="9" xfId="0" applyBorder="1"/>
    <xf numFmtId="0" fontId="0" fillId="0" borderId="11" xfId="0" applyBorder="1"/>
    <xf numFmtId="2" fontId="0" fillId="6" borderId="2" xfId="0" applyNumberFormat="1" applyFill="1" applyBorder="1"/>
    <xf numFmtId="2" fontId="0" fillId="0" borderId="1" xfId="0" applyNumberFormat="1" applyBorder="1"/>
    <xf numFmtId="2" fontId="0" fillId="0" borderId="10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Border="1"/>
    <xf numFmtId="0" fontId="0" fillId="6" borderId="16" xfId="0" applyFill="1" applyBorder="1"/>
    <xf numFmtId="2" fontId="0" fillId="0" borderId="3" xfId="0" applyNumberFormat="1" applyBorder="1"/>
    <xf numFmtId="0" fontId="0" fillId="0" borderId="18" xfId="0" applyBorder="1"/>
    <xf numFmtId="2" fontId="0" fillId="0" borderId="19" xfId="0" applyNumberFormat="1" applyBorder="1"/>
    <xf numFmtId="0" fontId="0" fillId="5" borderId="17" xfId="0" applyFill="1" applyBorder="1"/>
    <xf numFmtId="0" fontId="0" fillId="6" borderId="24" xfId="0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6" borderId="15" xfId="0" applyNumberFormat="1" applyFill="1" applyBorder="1"/>
    <xf numFmtId="2" fontId="0" fillId="6" borderId="29" xfId="0" applyNumberFormat="1" applyFill="1" applyBorder="1"/>
    <xf numFmtId="0" fontId="0" fillId="0" borderId="30" xfId="0" applyBorder="1"/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5" borderId="33" xfId="0" applyFill="1" applyBorder="1"/>
    <xf numFmtId="0" fontId="0" fillId="4" borderId="28" xfId="0" applyFill="1" applyBorder="1"/>
    <xf numFmtId="0" fontId="0" fillId="0" borderId="37" xfId="0" applyBorder="1"/>
    <xf numFmtId="0" fontId="0" fillId="0" borderId="32" xfId="0" applyBorder="1"/>
    <xf numFmtId="0" fontId="0" fillId="2" borderId="38" xfId="0" applyFill="1" applyBorder="1"/>
    <xf numFmtId="0" fontId="0" fillId="0" borderId="39" xfId="0" applyFill="1" applyBorder="1"/>
    <xf numFmtId="0" fontId="0" fillId="0" borderId="39" xfId="0" applyBorder="1"/>
    <xf numFmtId="0" fontId="0" fillId="0" borderId="40" xfId="0" applyBorder="1"/>
    <xf numFmtId="0" fontId="0" fillId="0" borderId="36" xfId="0" applyFill="1" applyBorder="1"/>
    <xf numFmtId="0" fontId="0" fillId="0" borderId="38" xfId="0" applyFill="1" applyBorder="1"/>
    <xf numFmtId="0" fontId="0" fillId="0" borderId="40" xfId="0" applyFill="1" applyBorder="1"/>
    <xf numFmtId="0" fontId="4" fillId="3" borderId="21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25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8" xfId="0" applyFont="1" applyFill="1" applyBorder="1"/>
    <xf numFmtId="2" fontId="5" fillId="5" borderId="17" xfId="0" applyNumberFormat="1" applyFont="1" applyFill="1" applyBorder="1"/>
    <xf numFmtId="2" fontId="6" fillId="5" borderId="17" xfId="0" applyNumberFormat="1" applyFont="1" applyFill="1" applyBorder="1"/>
    <xf numFmtId="2" fontId="6" fillId="5" borderId="12" xfId="0" applyNumberFormat="1" applyFont="1" applyFill="1" applyBorder="1"/>
    <xf numFmtId="2" fontId="6" fillId="5" borderId="13" xfId="0" applyNumberFormat="1" applyFont="1" applyFill="1" applyBorder="1"/>
    <xf numFmtId="0" fontId="6" fillId="5" borderId="14" xfId="0" applyFont="1" applyFill="1" applyBorder="1"/>
    <xf numFmtId="9" fontId="2" fillId="6" borderId="17" xfId="0" applyNumberFormat="1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2" fontId="0" fillId="0" borderId="39" xfId="0" applyNumberFormat="1" applyFill="1" applyBorder="1"/>
    <xf numFmtId="2" fontId="0" fillId="0" borderId="42" xfId="0" applyNumberFormat="1" applyFill="1" applyBorder="1"/>
    <xf numFmtId="2" fontId="0" fillId="0" borderId="40" xfId="0" applyNumberFormat="1" applyFill="1" applyBorder="1"/>
    <xf numFmtId="2" fontId="0" fillId="0" borderId="43" xfId="0" applyNumberFormat="1" applyFill="1" applyBorder="1"/>
    <xf numFmtId="0" fontId="4" fillId="3" borderId="36" xfId="0" applyFont="1" applyFill="1" applyBorder="1" applyAlignment="1">
      <alignment horizontal="center"/>
    </xf>
    <xf numFmtId="2" fontId="0" fillId="0" borderId="37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32" xfId="0" applyNumberFormat="1" applyBorder="1"/>
    <xf numFmtId="0" fontId="4" fillId="6" borderId="41" xfId="0" applyFont="1" applyFill="1" applyBorder="1" applyAlignment="1">
      <alignment horizontal="center"/>
    </xf>
    <xf numFmtId="0" fontId="0" fillId="6" borderId="43" xfId="0" applyFill="1" applyBorder="1"/>
    <xf numFmtId="0" fontId="0" fillId="6" borderId="46" xfId="0" applyFill="1" applyBorder="1"/>
    <xf numFmtId="0" fontId="1" fillId="0" borderId="21" xfId="0" applyFont="1" applyBorder="1"/>
    <xf numFmtId="0" fontId="1" fillId="0" borderId="24" xfId="0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16" xfId="0" applyFont="1" applyFill="1" applyBorder="1"/>
    <xf numFmtId="0" fontId="4" fillId="3" borderId="17" xfId="0" applyFont="1" applyFill="1" applyBorder="1" applyAlignment="1">
      <alignment horizontal="center"/>
    </xf>
    <xf numFmtId="4" fontId="5" fillId="5" borderId="17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selection activeCell="J26" sqref="J26"/>
    </sheetView>
  </sheetViews>
  <sheetFormatPr baseColWidth="10" defaultRowHeight="14.4" x14ac:dyDescent="0.3"/>
  <cols>
    <col min="1" max="1" width="40.6640625" customWidth="1"/>
    <col min="2" max="2" width="14.44140625" customWidth="1"/>
    <col min="3" max="3" width="16.5546875" bestFit="1" customWidth="1"/>
    <col min="4" max="4" width="13.44140625" customWidth="1"/>
    <col min="5" max="5" width="14.109375" customWidth="1"/>
    <col min="6" max="6" width="5.33203125" customWidth="1"/>
    <col min="7" max="7" width="14.44140625" bestFit="1" customWidth="1"/>
    <col min="8" max="8" width="16.77734375" bestFit="1" customWidth="1"/>
    <col min="9" max="9" width="12.109375" bestFit="1" customWidth="1"/>
    <col min="10" max="10" width="12.21875" bestFit="1" customWidth="1"/>
    <col min="11" max="11" width="11.77734375" bestFit="1" customWidth="1"/>
    <col min="12" max="12" width="20.6640625" bestFit="1" customWidth="1"/>
  </cols>
  <sheetData>
    <row r="1" spans="1:12" ht="18.600000000000001" thickBot="1" x14ac:dyDescent="0.4">
      <c r="A1" s="41" t="s">
        <v>0</v>
      </c>
      <c r="B1" s="42" t="s">
        <v>1</v>
      </c>
      <c r="C1" s="43" t="s">
        <v>2</v>
      </c>
      <c r="D1" s="43" t="s">
        <v>18</v>
      </c>
      <c r="E1" s="44" t="s">
        <v>3</v>
      </c>
      <c r="F1" s="67"/>
      <c r="G1" s="62" t="s">
        <v>1</v>
      </c>
      <c r="H1" s="43" t="s">
        <v>2</v>
      </c>
      <c r="I1" s="43" t="s">
        <v>18</v>
      </c>
      <c r="J1" s="43" t="s">
        <v>3</v>
      </c>
      <c r="K1" s="56" t="s">
        <v>4</v>
      </c>
      <c r="L1" s="57" t="s">
        <v>21</v>
      </c>
    </row>
    <row r="2" spans="1:12" ht="15" thickBot="1" x14ac:dyDescent="0.35">
      <c r="A2" s="21" t="s">
        <v>5</v>
      </c>
      <c r="B2" s="25">
        <f>B22/220</f>
        <v>248.80909090909091</v>
      </c>
      <c r="C2" s="10">
        <f>C22/220</f>
        <v>212.72727272727272</v>
      </c>
      <c r="D2" s="10">
        <f>D22/220</f>
        <v>238.58181818181819</v>
      </c>
      <c r="E2" s="26">
        <f>E22/220</f>
        <v>368.18181818181819</v>
      </c>
      <c r="F2" s="68"/>
      <c r="G2" s="28" t="s">
        <v>24</v>
      </c>
      <c r="H2" s="28"/>
      <c r="I2" s="28"/>
      <c r="J2" s="29"/>
      <c r="K2" s="16"/>
      <c r="L2" s="55">
        <v>1.3</v>
      </c>
    </row>
    <row r="3" spans="1:12" ht="15.6" x14ac:dyDescent="0.3">
      <c r="A3" s="45" t="s">
        <v>7</v>
      </c>
      <c r="B3" s="46" t="s">
        <v>7</v>
      </c>
      <c r="C3" s="47"/>
      <c r="D3" s="47"/>
      <c r="E3" s="48"/>
      <c r="F3" s="68"/>
      <c r="G3" s="47" t="s">
        <v>7</v>
      </c>
      <c r="H3" s="47"/>
      <c r="I3" s="47"/>
      <c r="J3" s="47"/>
      <c r="K3" s="47"/>
      <c r="L3" s="34"/>
    </row>
    <row r="4" spans="1:12" x14ac:dyDescent="0.3">
      <c r="A4" s="22" t="s">
        <v>9</v>
      </c>
      <c r="B4" s="2"/>
      <c r="C4" s="1"/>
      <c r="D4" s="1"/>
      <c r="E4" s="3">
        <v>1</v>
      </c>
      <c r="F4" s="68"/>
      <c r="G4" s="63">
        <f>B4*B2</f>
        <v>0</v>
      </c>
      <c r="H4" s="11">
        <f>C4*C2</f>
        <v>0</v>
      </c>
      <c r="I4" s="11">
        <f>D4*D2</f>
        <v>0</v>
      </c>
      <c r="J4" s="11">
        <f>E4*E2</f>
        <v>368.18181818181819</v>
      </c>
      <c r="K4" s="70">
        <f>SUM(G4:J4)</f>
        <v>368.18181818181819</v>
      </c>
      <c r="L4" s="58">
        <f>K4*$L$2</f>
        <v>478.63636363636368</v>
      </c>
    </row>
    <row r="5" spans="1:12" x14ac:dyDescent="0.3">
      <c r="A5" s="22" t="s">
        <v>25</v>
      </c>
      <c r="B5" s="2"/>
      <c r="C5" s="1"/>
      <c r="D5" s="1"/>
      <c r="E5" s="3">
        <v>3</v>
      </c>
      <c r="F5" s="68"/>
      <c r="G5" s="63">
        <f>B5*B2</f>
        <v>0</v>
      </c>
      <c r="H5" s="11">
        <f>C5*C2</f>
        <v>0</v>
      </c>
      <c r="I5" s="11">
        <f>D5*D2</f>
        <v>0</v>
      </c>
      <c r="J5" s="11">
        <f>E5*E2</f>
        <v>1104.5454545454545</v>
      </c>
      <c r="K5" s="70">
        <f t="shared" ref="K5" si="0">SUM(G5:J5)</f>
        <v>1104.5454545454545</v>
      </c>
      <c r="L5" s="58">
        <f>K5*$L$2</f>
        <v>1435.909090909091</v>
      </c>
    </row>
    <row r="6" spans="1:12" x14ac:dyDescent="0.3">
      <c r="A6" s="22" t="s">
        <v>26</v>
      </c>
      <c r="B6" s="2"/>
      <c r="C6" s="1"/>
      <c r="D6" s="1"/>
      <c r="E6" s="3">
        <v>2</v>
      </c>
      <c r="F6" s="68"/>
      <c r="G6" s="63">
        <f>B6*B2</f>
        <v>0</v>
      </c>
      <c r="H6" s="11">
        <f>C6*C2</f>
        <v>0</v>
      </c>
      <c r="I6" s="11">
        <f>D6*D2</f>
        <v>0</v>
      </c>
      <c r="J6" s="11">
        <f>E6*E2</f>
        <v>736.36363636363637</v>
      </c>
      <c r="K6" s="70">
        <f>SUM(G6:J6)</f>
        <v>736.36363636363637</v>
      </c>
      <c r="L6" s="58">
        <f>K6*$L$2</f>
        <v>957.27272727272737</v>
      </c>
    </row>
    <row r="7" spans="1:12" ht="15" thickBot="1" x14ac:dyDescent="0.35">
      <c r="A7" s="31" t="s">
        <v>10</v>
      </c>
      <c r="B7" s="4"/>
      <c r="C7" s="5"/>
      <c r="D7" s="6"/>
      <c r="E7" s="7">
        <v>0.5</v>
      </c>
      <c r="F7" s="68"/>
      <c r="G7" s="64">
        <f>B7*B2</f>
        <v>0</v>
      </c>
      <c r="H7" s="17">
        <f>C7*C2</f>
        <v>0</v>
      </c>
      <c r="I7" s="17">
        <f>D7*D2</f>
        <v>0</v>
      </c>
      <c r="J7" s="17">
        <f>E7*E2</f>
        <v>184.09090909090909</v>
      </c>
      <c r="K7" s="71">
        <f>SUM(G7:J7)</f>
        <v>184.09090909090909</v>
      </c>
      <c r="L7" s="59">
        <f>K7*$L$2</f>
        <v>239.31818181818184</v>
      </c>
    </row>
    <row r="8" spans="1:12" ht="15.6" x14ac:dyDescent="0.3">
      <c r="A8" s="45" t="s">
        <v>6</v>
      </c>
      <c r="B8" s="46" t="s">
        <v>6</v>
      </c>
      <c r="C8" s="47"/>
      <c r="D8" s="47"/>
      <c r="E8" s="48"/>
      <c r="F8" s="68"/>
      <c r="G8" s="47" t="s">
        <v>6</v>
      </c>
      <c r="H8" s="47"/>
      <c r="I8" s="47"/>
      <c r="J8" s="47"/>
      <c r="K8" s="47"/>
      <c r="L8" s="34"/>
    </row>
    <row r="9" spans="1:12" x14ac:dyDescent="0.3">
      <c r="A9" s="23" t="s">
        <v>11</v>
      </c>
      <c r="B9" s="18">
        <v>0.5</v>
      </c>
      <c r="C9" s="15">
        <v>0.5</v>
      </c>
      <c r="D9" s="15">
        <v>0.5</v>
      </c>
      <c r="E9" s="27">
        <v>0.5</v>
      </c>
      <c r="F9" s="68"/>
      <c r="G9" s="65">
        <f>B9*B2</f>
        <v>124.40454545454546</v>
      </c>
      <c r="H9" s="19">
        <f>C9*C2</f>
        <v>106.36363636363636</v>
      </c>
      <c r="I9" s="19">
        <f>D9*D2</f>
        <v>119.2909090909091</v>
      </c>
      <c r="J9" s="19">
        <f>E9*E2</f>
        <v>184.09090909090909</v>
      </c>
      <c r="K9" s="72">
        <f>SUM(G9:J9)</f>
        <v>534.15</v>
      </c>
      <c r="L9" s="58">
        <f>K9*$L$2</f>
        <v>694.39499999999998</v>
      </c>
    </row>
    <row r="10" spans="1:12" x14ac:dyDescent="0.3">
      <c r="A10" s="22" t="s">
        <v>12</v>
      </c>
      <c r="B10" s="2"/>
      <c r="C10" s="1">
        <v>5</v>
      </c>
      <c r="D10" s="1"/>
      <c r="E10" s="3"/>
      <c r="F10" s="68"/>
      <c r="G10" s="63">
        <f>B10*B2</f>
        <v>0</v>
      </c>
      <c r="H10" s="11">
        <f>C10*C2</f>
        <v>1063.6363636363635</v>
      </c>
      <c r="I10" s="11">
        <f>D10*D2</f>
        <v>0</v>
      </c>
      <c r="J10" s="11">
        <f>E10*E2</f>
        <v>0</v>
      </c>
      <c r="K10" s="70">
        <f>SUM(G10:J10)</f>
        <v>1063.6363636363635</v>
      </c>
      <c r="L10" s="58">
        <f>K10*$L$2</f>
        <v>1382.7272727272725</v>
      </c>
    </row>
    <row r="11" spans="1:12" x14ac:dyDescent="0.3">
      <c r="A11" s="22" t="s">
        <v>17</v>
      </c>
      <c r="B11" s="2">
        <v>2</v>
      </c>
      <c r="C11" s="1"/>
      <c r="D11" s="1"/>
      <c r="E11" s="3">
        <v>2</v>
      </c>
      <c r="F11" s="68"/>
      <c r="G11" s="63">
        <f>B11*B2</f>
        <v>497.61818181818182</v>
      </c>
      <c r="H11" s="11">
        <f>C11*C2</f>
        <v>0</v>
      </c>
      <c r="I11" s="11">
        <f>D11*D2</f>
        <v>0</v>
      </c>
      <c r="J11" s="11">
        <f>E11*E2</f>
        <v>736.36363636363637</v>
      </c>
      <c r="K11" s="70">
        <f>SUM(G11:J11)</f>
        <v>1233.9818181818182</v>
      </c>
      <c r="L11" s="58">
        <f>K11*$L$2</f>
        <v>1604.1763636363637</v>
      </c>
    </row>
    <row r="12" spans="1:12" x14ac:dyDescent="0.3">
      <c r="A12" s="22" t="s">
        <v>13</v>
      </c>
      <c r="B12" s="2"/>
      <c r="C12" s="1">
        <v>2</v>
      </c>
      <c r="D12" s="1"/>
      <c r="E12" s="3"/>
      <c r="F12" s="68"/>
      <c r="G12" s="63">
        <f>B12*B2</f>
        <v>0</v>
      </c>
      <c r="H12" s="11">
        <f>C12*C2</f>
        <v>425.45454545454544</v>
      </c>
      <c r="I12" s="11">
        <f>D12*D2</f>
        <v>0</v>
      </c>
      <c r="J12" s="11">
        <f>E12*E2</f>
        <v>0</v>
      </c>
      <c r="K12" s="70">
        <f>SUM(G12:J12)</f>
        <v>425.45454545454544</v>
      </c>
      <c r="L12" s="58">
        <f>K12*$L$2</f>
        <v>553.09090909090912</v>
      </c>
    </row>
    <row r="13" spans="1:12" ht="15" thickBot="1" x14ac:dyDescent="0.35">
      <c r="A13" s="24" t="s">
        <v>14</v>
      </c>
      <c r="B13" s="8">
        <v>0.5</v>
      </c>
      <c r="C13" s="6">
        <v>5</v>
      </c>
      <c r="D13" s="6"/>
      <c r="E13" s="9">
        <v>0.5</v>
      </c>
      <c r="F13" s="68"/>
      <c r="G13" s="66">
        <f>B13*B2</f>
        <v>124.40454545454546</v>
      </c>
      <c r="H13" s="12">
        <f>C13*C2</f>
        <v>1063.6363636363635</v>
      </c>
      <c r="I13" s="12">
        <f>D13*D2</f>
        <v>0</v>
      </c>
      <c r="J13" s="12">
        <f>E13*E2</f>
        <v>184.09090909090909</v>
      </c>
      <c r="K13" s="73">
        <f>SUM(G13:J13)</f>
        <v>1372.1318181818181</v>
      </c>
      <c r="L13" s="60">
        <f>K13*$L$2</f>
        <v>1783.7713636363635</v>
      </c>
    </row>
    <row r="14" spans="1:12" ht="15.6" x14ac:dyDescent="0.3">
      <c r="A14" s="49" t="s">
        <v>8</v>
      </c>
      <c r="B14" s="46" t="s">
        <v>8</v>
      </c>
      <c r="C14" s="47"/>
      <c r="D14" s="47"/>
      <c r="E14" s="48"/>
      <c r="F14" s="68"/>
      <c r="G14" s="47" t="s">
        <v>8</v>
      </c>
      <c r="H14" s="47"/>
      <c r="I14" s="47"/>
      <c r="J14" s="47"/>
      <c r="K14" s="47"/>
      <c r="L14" s="34"/>
    </row>
    <row r="15" spans="1:12" x14ac:dyDescent="0.3">
      <c r="A15" s="35" t="s">
        <v>20</v>
      </c>
      <c r="B15" s="32">
        <v>2</v>
      </c>
      <c r="C15" s="1"/>
      <c r="D15" s="1"/>
      <c r="E15" s="3"/>
      <c r="F15" s="68"/>
      <c r="G15" s="63">
        <f>B15*B2</f>
        <v>497.61818181818182</v>
      </c>
      <c r="H15" s="11">
        <f>C15*C2</f>
        <v>0</v>
      </c>
      <c r="I15" s="11">
        <f>D15*D2</f>
        <v>0</v>
      </c>
      <c r="J15" s="11">
        <f>E15*E2</f>
        <v>0</v>
      </c>
      <c r="K15" s="70">
        <f>SUM(G15:J15)</f>
        <v>497.61818181818182</v>
      </c>
      <c r="L15" s="58">
        <f>K15*$L$2</f>
        <v>646.90363636363634</v>
      </c>
    </row>
    <row r="16" spans="1:12" x14ac:dyDescent="0.3">
      <c r="A16" s="36" t="s">
        <v>27</v>
      </c>
      <c r="B16" s="32">
        <v>2</v>
      </c>
      <c r="C16" s="1"/>
      <c r="D16" s="1">
        <v>2</v>
      </c>
      <c r="E16" s="3"/>
      <c r="F16" s="68"/>
      <c r="G16" s="63">
        <f>B16*B2</f>
        <v>497.61818181818182</v>
      </c>
      <c r="H16" s="11">
        <f>C16*C2</f>
        <v>0</v>
      </c>
      <c r="I16" s="11">
        <f>D16*D2</f>
        <v>477.16363636363639</v>
      </c>
      <c r="J16" s="11">
        <f>E16*E2</f>
        <v>0</v>
      </c>
      <c r="K16" s="70">
        <f>SUM(G16:J16)</f>
        <v>974.78181818181815</v>
      </c>
      <c r="L16" s="58">
        <f>K16*$L$2</f>
        <v>1267.2163636363637</v>
      </c>
    </row>
    <row r="17" spans="1:12" x14ac:dyDescent="0.3">
      <c r="A17" s="35" t="s">
        <v>28</v>
      </c>
      <c r="B17" s="32"/>
      <c r="C17" s="1">
        <v>1</v>
      </c>
      <c r="D17" s="1"/>
      <c r="E17" s="3"/>
      <c r="F17" s="68"/>
      <c r="G17" s="63">
        <f>B17*B2</f>
        <v>0</v>
      </c>
      <c r="H17" s="11">
        <f t="shared" ref="H17:J17" si="1">C17*C2</f>
        <v>212.72727272727272</v>
      </c>
      <c r="I17" s="11">
        <f t="shared" si="1"/>
        <v>0</v>
      </c>
      <c r="J17" s="11">
        <f t="shared" si="1"/>
        <v>0</v>
      </c>
      <c r="K17" s="74">
        <f>SUM(G17:J17)</f>
        <v>212.72727272727272</v>
      </c>
      <c r="L17" s="61">
        <f>K17*$L$2</f>
        <v>276.54545454545456</v>
      </c>
    </row>
    <row r="18" spans="1:12" x14ac:dyDescent="0.3">
      <c r="A18" s="36" t="s">
        <v>15</v>
      </c>
      <c r="B18" s="32">
        <v>0.5</v>
      </c>
      <c r="C18" s="1"/>
      <c r="D18" s="1"/>
      <c r="E18" s="3">
        <v>0.5</v>
      </c>
      <c r="F18" s="68"/>
      <c r="G18" s="63">
        <f>B18*B2</f>
        <v>124.40454545454546</v>
      </c>
      <c r="H18" s="11">
        <f>C18*C2</f>
        <v>0</v>
      </c>
      <c r="I18" s="11">
        <f>D18*D2</f>
        <v>0</v>
      </c>
      <c r="J18" s="11">
        <f>E18*E2</f>
        <v>184.09090909090909</v>
      </c>
      <c r="K18" s="70">
        <f>SUM(G18:J18)</f>
        <v>308.49545454545455</v>
      </c>
      <c r="L18" s="58">
        <f>K18*$L$2</f>
        <v>401.04409090909093</v>
      </c>
    </row>
    <row r="19" spans="1:12" ht="15" thickBot="1" x14ac:dyDescent="0.35">
      <c r="A19" s="37" t="s">
        <v>16</v>
      </c>
      <c r="B19" s="33">
        <v>2</v>
      </c>
      <c r="C19" s="6"/>
      <c r="D19" s="6">
        <v>2</v>
      </c>
      <c r="E19" s="9"/>
      <c r="F19" s="68"/>
      <c r="G19" s="66">
        <f>B19*B2</f>
        <v>497.61818181818182</v>
      </c>
      <c r="H19" s="12">
        <f>C19*C2</f>
        <v>0</v>
      </c>
      <c r="I19" s="12">
        <f>D19*D2</f>
        <v>477.16363636363639</v>
      </c>
      <c r="J19" s="12">
        <f>E19*E2</f>
        <v>0</v>
      </c>
      <c r="K19" s="73">
        <f>SUM(G19:J19)</f>
        <v>974.78181818181815</v>
      </c>
      <c r="L19" s="60">
        <f>K19*$L$2</f>
        <v>1267.2163636363637</v>
      </c>
    </row>
    <row r="20" spans="1:12" x14ac:dyDescent="0.3">
      <c r="A20" s="39" t="s">
        <v>22</v>
      </c>
      <c r="B20" s="38">
        <v>3041</v>
      </c>
      <c r="C20" s="13">
        <v>2600</v>
      </c>
      <c r="D20" s="13">
        <v>2916</v>
      </c>
      <c r="E20" s="14">
        <v>4500</v>
      </c>
      <c r="F20" s="68"/>
    </row>
    <row r="21" spans="1:12" ht="15" thickBot="1" x14ac:dyDescent="0.35">
      <c r="A21" s="35" t="s">
        <v>29</v>
      </c>
      <c r="B21" s="32">
        <f>B20*1.5</f>
        <v>4561.5</v>
      </c>
      <c r="C21" s="1">
        <f t="shared" ref="C21:E21" si="2">C20*1.5</f>
        <v>3900</v>
      </c>
      <c r="D21" s="1">
        <f t="shared" si="2"/>
        <v>4374</v>
      </c>
      <c r="E21" s="3">
        <f t="shared" si="2"/>
        <v>6750</v>
      </c>
      <c r="F21" s="68"/>
    </row>
    <row r="22" spans="1:12" ht="18.600000000000001" thickBot="1" x14ac:dyDescent="0.4">
      <c r="A22" s="40" t="s">
        <v>23</v>
      </c>
      <c r="B22" s="33">
        <f>B21*12</f>
        <v>54738</v>
      </c>
      <c r="C22" s="6">
        <f t="shared" ref="C22:E22" si="3">C21*12</f>
        <v>46800</v>
      </c>
      <c r="D22" s="6">
        <f t="shared" si="3"/>
        <v>52488</v>
      </c>
      <c r="E22" s="9">
        <f t="shared" si="3"/>
        <v>81000</v>
      </c>
      <c r="F22" s="69"/>
      <c r="G22" s="62" t="s">
        <v>1</v>
      </c>
      <c r="H22" s="43" t="s">
        <v>2</v>
      </c>
      <c r="I22" s="43" t="s">
        <v>18</v>
      </c>
      <c r="J22" s="43" t="s">
        <v>3</v>
      </c>
      <c r="K22" s="56" t="s">
        <v>4</v>
      </c>
      <c r="L22" s="75" t="s">
        <v>30</v>
      </c>
    </row>
    <row r="23" spans="1:12" ht="24" thickBot="1" x14ac:dyDescent="0.5">
      <c r="A23" s="20" t="s">
        <v>19</v>
      </c>
      <c r="B23" s="30"/>
      <c r="C23" s="30"/>
      <c r="D23" s="30"/>
      <c r="E23" s="30"/>
      <c r="F23" s="30"/>
      <c r="G23" s="52">
        <f>SUM(G4:G19)</f>
        <v>2363.6863636363637</v>
      </c>
      <c r="H23" s="53">
        <f>SUM(H4:H19)</f>
        <v>2871.8181818181815</v>
      </c>
      <c r="I23" s="53">
        <f>SUM(I4:I19)</f>
        <v>1073.6181818181819</v>
      </c>
      <c r="J23" s="53">
        <f>SUM(J4:J19)</f>
        <v>3681.8181818181815</v>
      </c>
      <c r="K23" s="54">
        <f>SUM(K4:K19)</f>
        <v>9990.9409090909085</v>
      </c>
      <c r="L23" s="51">
        <f>SUM(L4:L19)</f>
        <v>12988.223181818183</v>
      </c>
    </row>
    <row r="24" spans="1:12" ht="18.600000000000001" thickBot="1" x14ac:dyDescent="0.4">
      <c r="L24" s="75" t="s">
        <v>32</v>
      </c>
    </row>
    <row r="25" spans="1:12" ht="21.6" thickBot="1" x14ac:dyDescent="0.45">
      <c r="L25" s="50">
        <f>L27-L23</f>
        <v>2545.6917436363638</v>
      </c>
    </row>
    <row r="26" spans="1:12" ht="18.600000000000001" thickBot="1" x14ac:dyDescent="0.4">
      <c r="L26" s="75" t="s">
        <v>31</v>
      </c>
    </row>
    <row r="27" spans="1:12" ht="21.6" thickBot="1" x14ac:dyDescent="0.45">
      <c r="L27" s="76">
        <f>L23*1.196</f>
        <v>15533.914925454546</v>
      </c>
    </row>
  </sheetData>
  <mergeCells count="7">
    <mergeCell ref="B14:E14"/>
    <mergeCell ref="G14:K14"/>
    <mergeCell ref="G2:J2"/>
    <mergeCell ref="B3:E3"/>
    <mergeCell ref="G3:K3"/>
    <mergeCell ref="B8:E8"/>
    <mergeCell ref="G8:K8"/>
  </mergeCells>
  <pageMargins left="0.7" right="0.7" top="0.75" bottom="0.75" header="0.3" footer="0.3"/>
  <pageSetup paperSize="9" scale="44" orientation="portrait" r:id="rId1"/>
  <colBreaks count="1" manualBreakCount="1">
    <brk id="12" max="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sch-a</dc:creator>
  <cp:lastModifiedBy>Alexandre sch</cp:lastModifiedBy>
  <dcterms:created xsi:type="dcterms:W3CDTF">2016-10-14T14:52:24Z</dcterms:created>
  <dcterms:modified xsi:type="dcterms:W3CDTF">2016-11-10T10:53:17Z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02528787-6fa7-42ef-a71f-039ba1ebd8bc</vt:lpwstr>
  </property>
</Properties>
</file>