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_documents\OpenClassroom\OC\Projet_2(organisation)\budget\"/>
    </mc:Choice>
  </mc:AlternateContent>
  <bookViews>
    <workbookView xWindow="2808" yWindow="0" windowWidth="27876" windowHeight="14712"/>
  </bookViews>
  <sheets>
    <sheet name="Feuil1" sheetId="1" r:id="rId1"/>
  </sheets>
  <definedNames>
    <definedName name="Print_Area" localSheetId="0">Feuil1!$A$1:$P$53</definedName>
    <definedName name="_xlnm.Print_Area" localSheetId="0">Feuil1!$A$1:$L$67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D55" i="1" s="1"/>
  <c r="D33" i="1" s="1"/>
  <c r="C54" i="1"/>
  <c r="C55" i="1" s="1"/>
  <c r="C33" i="1" s="1"/>
  <c r="B54" i="1"/>
  <c r="B55" i="1" s="1"/>
  <c r="B33" i="1" s="1"/>
  <c r="E53" i="1"/>
  <c r="E54" i="1" s="1"/>
  <c r="E55" i="1" s="1"/>
  <c r="E33" i="1" s="1"/>
  <c r="E22" i="1" l="1"/>
  <c r="C2" i="1"/>
  <c r="D2" i="1"/>
  <c r="C23" i="1" l="1"/>
  <c r="C24" i="1" s="1"/>
  <c r="D23" i="1"/>
  <c r="D24" i="1" s="1"/>
  <c r="E23" i="1"/>
  <c r="E24" i="1" s="1"/>
  <c r="E2" i="1" s="1"/>
  <c r="B23" i="1"/>
  <c r="B24" i="1" s="1"/>
  <c r="B2" i="1" s="1"/>
  <c r="I19" i="1" l="1"/>
  <c r="I20" i="1"/>
  <c r="H19" i="1"/>
  <c r="H20" i="1"/>
  <c r="G6" i="1"/>
  <c r="G20" i="1"/>
  <c r="J16" i="1"/>
  <c r="J20" i="1"/>
  <c r="H17" i="1"/>
  <c r="J17" i="1"/>
  <c r="I17" i="1"/>
  <c r="G17" i="1"/>
  <c r="H6" i="1"/>
  <c r="I6" i="1"/>
  <c r="J6" i="1"/>
  <c r="G19" i="1"/>
  <c r="G16" i="1"/>
  <c r="G13" i="1"/>
  <c r="G11" i="1"/>
  <c r="G9" i="1"/>
  <c r="G4" i="1"/>
  <c r="G18" i="1"/>
  <c r="G15" i="1"/>
  <c r="G12" i="1"/>
  <c r="G10" i="1"/>
  <c r="G7" i="1"/>
  <c r="G5" i="1"/>
  <c r="J4" i="1"/>
  <c r="J7" i="1"/>
  <c r="J10" i="1"/>
  <c r="J12" i="1"/>
  <c r="J15" i="1"/>
  <c r="J18" i="1"/>
  <c r="J19" i="1"/>
  <c r="I4" i="1"/>
  <c r="I5" i="1"/>
  <c r="I7" i="1"/>
  <c r="I9" i="1"/>
  <c r="I10" i="1"/>
  <c r="I11" i="1"/>
  <c r="I12" i="1"/>
  <c r="I13" i="1"/>
  <c r="I15" i="1"/>
  <c r="I16" i="1"/>
  <c r="I18" i="1"/>
  <c r="J5" i="1"/>
  <c r="J9" i="1"/>
  <c r="J11" i="1"/>
  <c r="J13" i="1"/>
  <c r="H4" i="1"/>
  <c r="H5" i="1"/>
  <c r="H7" i="1"/>
  <c r="H9" i="1"/>
  <c r="H10" i="1"/>
  <c r="H11" i="1"/>
  <c r="H12" i="1"/>
  <c r="H13" i="1"/>
  <c r="H15" i="1"/>
  <c r="H16" i="1"/>
  <c r="H18" i="1"/>
  <c r="K17" i="1" l="1"/>
  <c r="L17" i="1" s="1"/>
  <c r="K20" i="1"/>
  <c r="L20" i="1" s="1"/>
  <c r="K4" i="1"/>
  <c r="K6" i="1"/>
  <c r="L6" i="1" s="1"/>
  <c r="K7" i="1"/>
  <c r="L7" i="1" s="1"/>
  <c r="K18" i="1"/>
  <c r="L18" i="1" s="1"/>
  <c r="I25" i="1"/>
  <c r="K5" i="1"/>
  <c r="L5" i="1" s="1"/>
  <c r="K15" i="1"/>
  <c r="L15" i="1" s="1"/>
  <c r="K11" i="1"/>
  <c r="L11" i="1" s="1"/>
  <c r="H25" i="1"/>
  <c r="K13" i="1"/>
  <c r="L13" i="1" s="1"/>
  <c r="K10" i="1"/>
  <c r="L10" i="1" s="1"/>
  <c r="G25" i="1"/>
  <c r="K16" i="1"/>
  <c r="L16" i="1" s="1"/>
  <c r="J25" i="1"/>
  <c r="K12" i="1"/>
  <c r="L12" i="1" s="1"/>
  <c r="K9" i="1"/>
  <c r="L9" i="1" s="1"/>
  <c r="K19" i="1"/>
  <c r="L19" i="1" s="1"/>
  <c r="K25" i="1" l="1"/>
  <c r="L4" i="1"/>
  <c r="L25" i="1" l="1"/>
  <c r="L29" i="1" l="1"/>
  <c r="L27" i="1" s="1"/>
</calcChain>
</file>

<file path=xl/sharedStrings.xml><?xml version="1.0" encoding="utf-8"?>
<sst xmlns="http://schemas.openxmlformats.org/spreadsheetml/2006/main" count="83" uniqueCount="34">
  <si>
    <t>Tâches</t>
  </si>
  <si>
    <t>Intgégrateur</t>
  </si>
  <si>
    <t>Graphiste web</t>
  </si>
  <si>
    <t>CDP</t>
  </si>
  <si>
    <t>Coût total</t>
  </si>
  <si>
    <t>Tarif jour/homme</t>
  </si>
  <si>
    <t>Conception</t>
  </si>
  <si>
    <t>Cadrage</t>
  </si>
  <si>
    <t>Réalisation</t>
  </si>
  <si>
    <t>Réunion de lancement client</t>
  </si>
  <si>
    <t>Achat du nom de domaine</t>
  </si>
  <si>
    <t>Réunion d'équipe de lancement de projet</t>
  </si>
  <si>
    <t>Réflexion et élaboration charte graphique</t>
  </si>
  <si>
    <t>Création logo</t>
  </si>
  <si>
    <t>Validation du client</t>
  </si>
  <si>
    <t>Recettage</t>
  </si>
  <si>
    <t>Correction bug</t>
  </si>
  <si>
    <t>Création arborescence</t>
  </si>
  <si>
    <t>Back-end</t>
  </si>
  <si>
    <t>Total</t>
  </si>
  <si>
    <t>Intégration charte graphique</t>
  </si>
  <si>
    <t>Salaire brut mensuel</t>
  </si>
  <si>
    <t>Brut annuel</t>
  </si>
  <si>
    <t>Somme</t>
  </si>
  <si>
    <t>Rédaction du cahier des charges</t>
  </si>
  <si>
    <t>Suivi et plannification</t>
  </si>
  <si>
    <t>Développement rubriques</t>
  </si>
  <si>
    <t>Retouches graphiques</t>
  </si>
  <si>
    <t>Salaire + autres coûts (50%)</t>
  </si>
  <si>
    <t>Coût avec TVA</t>
  </si>
  <si>
    <t>Montant TVA</t>
  </si>
  <si>
    <t>Mise en ligne</t>
  </si>
  <si>
    <t xml:space="preserve"> CT + marge</t>
  </si>
  <si>
    <t>Somme Coût total + marge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</si>
</sst>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/>
    <xf numFmtId="0" fontId="0" fillId="0" borderId="7" xfId="0" applyBorder="1"/>
    <xf numFmtId="0" fontId="0" fillId="4" borderId="9" xfId="0" applyFill="1" applyBorder="1"/>
    <xf numFmtId="0" fontId="0" fillId="4" borderId="10" xfId="0" applyFill="1" applyBorder="1"/>
    <xf numFmtId="0" fontId="0" fillId="0" borderId="10" xfId="0" applyBorder="1"/>
    <xf numFmtId="0" fontId="0" fillId="0" borderId="9" xfId="0" applyBorder="1"/>
    <xf numFmtId="2" fontId="0" fillId="6" borderId="2" xfId="0" applyNumberFormat="1" applyFill="1" applyBorder="1"/>
    <xf numFmtId="2" fontId="0" fillId="0" borderId="1" xfId="0" applyNumberFormat="1" applyBorder="1"/>
    <xf numFmtId="2" fontId="0" fillId="0" borderId="10" xfId="0" applyNumberFormat="1" applyBorder="1"/>
    <xf numFmtId="0" fontId="0" fillId="0" borderId="5" xfId="0" applyBorder="1"/>
    <xf numFmtId="0" fontId="0" fillId="0" borderId="19" xfId="0" applyBorder="1"/>
    <xf numFmtId="0" fontId="0" fillId="6" borderId="16" xfId="0" applyFill="1" applyBorder="1"/>
    <xf numFmtId="2" fontId="0" fillId="0" borderId="3" xfId="0" applyNumberFormat="1" applyBorder="1"/>
    <xf numFmtId="0" fontId="0" fillId="0" borderId="18" xfId="0" applyBorder="1"/>
    <xf numFmtId="2" fontId="0" fillId="0" borderId="19" xfId="0" applyNumberFormat="1" applyBorder="1"/>
    <xf numFmtId="0" fontId="0" fillId="5" borderId="17" xfId="0" applyFill="1" applyBorder="1"/>
    <xf numFmtId="0" fontId="0" fillId="6" borderId="24" xfId="0" applyFill="1" applyBorder="1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2" fontId="0" fillId="6" borderId="15" xfId="0" applyNumberFormat="1" applyFill="1" applyBorder="1"/>
    <xf numFmtId="2" fontId="0" fillId="6" borderId="29" xfId="0" applyNumberFormat="1" applyFill="1" applyBorder="1"/>
    <xf numFmtId="0" fontId="0" fillId="5" borderId="32" xfId="0" applyFill="1" applyBorder="1"/>
    <xf numFmtId="0" fontId="0" fillId="4" borderId="28" xfId="0" applyFill="1" applyBorder="1"/>
    <xf numFmtId="0" fontId="0" fillId="0" borderId="36" xfId="0" applyBorder="1"/>
    <xf numFmtId="0" fontId="0" fillId="0" borderId="31" xfId="0" applyBorder="1"/>
    <xf numFmtId="0" fontId="0" fillId="2" borderId="37" xfId="0" applyFill="1" applyBorder="1"/>
    <xf numFmtId="0" fontId="0" fillId="0" borderId="38" xfId="0" applyFill="1" applyBorder="1"/>
    <xf numFmtId="0" fontId="0" fillId="0" borderId="38" xfId="0" applyBorder="1"/>
    <xf numFmtId="0" fontId="0" fillId="0" borderId="35" xfId="0" applyFill="1" applyBorder="1"/>
    <xf numFmtId="0" fontId="0" fillId="0" borderId="37" xfId="0" applyFill="1" applyBorder="1"/>
    <xf numFmtId="0" fontId="0" fillId="0" borderId="39" xfId="0" applyFill="1" applyBorder="1"/>
    <xf numFmtId="0" fontId="4" fillId="3" borderId="21" xfId="0" applyFont="1" applyFill="1" applyBorder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2" borderId="25" xfId="0" applyFont="1" applyFill="1" applyBorder="1"/>
    <xf numFmtId="0" fontId="3" fillId="2" borderId="37" xfId="0" applyFont="1" applyFill="1" applyBorder="1"/>
    <xf numFmtId="2" fontId="5" fillId="5" borderId="17" xfId="0" applyNumberFormat="1" applyFont="1" applyFill="1" applyBorder="1"/>
    <xf numFmtId="2" fontId="6" fillId="5" borderId="17" xfId="0" applyNumberFormat="1" applyFont="1" applyFill="1" applyBorder="1"/>
    <xf numFmtId="2" fontId="6" fillId="5" borderId="12" xfId="0" applyNumberFormat="1" applyFont="1" applyFill="1" applyBorder="1"/>
    <xf numFmtId="2" fontId="6" fillId="5" borderId="13" xfId="0" applyNumberFormat="1" applyFont="1" applyFill="1" applyBorder="1"/>
    <xf numFmtId="0" fontId="6" fillId="5" borderId="14" xfId="0" applyFont="1" applyFill="1" applyBorder="1"/>
    <xf numFmtId="0" fontId="4" fillId="3" borderId="20" xfId="0" applyFont="1" applyFill="1" applyBorder="1" applyAlignment="1">
      <alignment horizontal="center"/>
    </xf>
    <xf numFmtId="0" fontId="4" fillId="3" borderId="40" xfId="0" applyFont="1" applyFill="1" applyBorder="1" applyAlignment="1">
      <alignment horizontal="center"/>
    </xf>
    <xf numFmtId="2" fontId="0" fillId="0" borderId="38" xfId="0" applyNumberFormat="1" applyFill="1" applyBorder="1"/>
    <xf numFmtId="2" fontId="0" fillId="0" borderId="41" xfId="0" applyNumberFormat="1" applyFill="1" applyBorder="1"/>
    <xf numFmtId="2" fontId="0" fillId="0" borderId="39" xfId="0" applyNumberFormat="1" applyFill="1" applyBorder="1"/>
    <xf numFmtId="2" fontId="0" fillId="0" borderId="42" xfId="0" applyNumberFormat="1" applyFill="1" applyBorder="1"/>
    <xf numFmtId="0" fontId="4" fillId="3" borderId="35" xfId="0" applyFont="1" applyFill="1" applyBorder="1" applyAlignment="1">
      <alignment horizontal="center"/>
    </xf>
    <xf numFmtId="2" fontId="0" fillId="0" borderId="36" xfId="0" applyNumberFormat="1" applyBorder="1"/>
    <xf numFmtId="2" fontId="0" fillId="0" borderId="43" xfId="0" applyNumberFormat="1" applyBorder="1"/>
    <xf numFmtId="2" fontId="0" fillId="0" borderId="44" xfId="0" applyNumberFormat="1" applyBorder="1"/>
    <xf numFmtId="2" fontId="0" fillId="0" borderId="31" xfId="0" applyNumberFormat="1" applyBorder="1"/>
    <xf numFmtId="0" fontId="4" fillId="6" borderId="40" xfId="0" applyFont="1" applyFill="1" applyBorder="1" applyAlignment="1">
      <alignment horizontal="center"/>
    </xf>
    <xf numFmtId="0" fontId="0" fillId="6" borderId="42" xfId="0" applyFill="1" applyBorder="1"/>
    <xf numFmtId="0" fontId="0" fillId="6" borderId="45" xfId="0" applyFill="1" applyBorder="1"/>
    <xf numFmtId="0" fontId="1" fillId="0" borderId="21" xfId="0" applyFont="1" applyBorder="1"/>
    <xf numFmtId="0" fontId="1" fillId="0" borderId="24" xfId="0" applyFont="1" applyBorder="1"/>
    <xf numFmtId="0" fontId="1" fillId="0" borderId="23" xfId="0" applyFont="1" applyBorder="1"/>
    <xf numFmtId="0" fontId="1" fillId="0" borderId="22" xfId="0" applyFont="1" applyBorder="1"/>
    <xf numFmtId="0" fontId="4" fillId="3" borderId="17" xfId="0" applyFont="1" applyFill="1" applyBorder="1" applyAlignment="1">
      <alignment horizontal="center"/>
    </xf>
    <xf numFmtId="4" fontId="5" fillId="5" borderId="17" xfId="0" applyNumberFormat="1" applyFont="1" applyFill="1" applyBorder="1"/>
    <xf numFmtId="0" fontId="4" fillId="3" borderId="36" xfId="0" applyFont="1" applyFill="1" applyBorder="1" applyAlignment="1">
      <alignment horizontal="center"/>
    </xf>
    <xf numFmtId="2" fontId="2" fillId="6" borderId="17" xfId="0" applyNumberFormat="1" applyFont="1" applyFill="1" applyBorder="1"/>
    <xf numFmtId="0" fontId="0" fillId="0" borderId="9" xfId="0" applyFill="1" applyBorder="1"/>
    <xf numFmtId="0" fontId="0" fillId="0" borderId="21" xfId="0" applyBorder="1"/>
    <xf numFmtId="0" fontId="0" fillId="4" borderId="22" xfId="0" applyFill="1" applyBorder="1"/>
    <xf numFmtId="0" fontId="0" fillId="0" borderId="23" xfId="0" applyBorder="1"/>
    <xf numFmtId="0" fontId="0" fillId="0" borderId="22" xfId="0" applyBorder="1"/>
    <xf numFmtId="0" fontId="0" fillId="0" borderId="20" xfId="0" applyBorder="1"/>
    <xf numFmtId="0" fontId="0" fillId="6" borderId="40" xfId="0" applyFill="1" applyBorder="1"/>
    <xf numFmtId="2" fontId="0" fillId="0" borderId="7" xfId="0" applyNumberFormat="1" applyBorder="1"/>
    <xf numFmtId="0" fontId="1" fillId="0" borderId="8" xfId="0" applyFont="1" applyBorder="1"/>
    <xf numFmtId="0" fontId="1" fillId="0" borderId="29" xfId="0" applyFont="1" applyFill="1" applyBorder="1"/>
    <xf numFmtId="0" fontId="1" fillId="0" borderId="11" xfId="0" applyFont="1" applyFill="1" applyBorder="1"/>
    <xf numFmtId="0" fontId="3" fillId="2" borderId="25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0" borderId="8" xfId="0" applyBorder="1"/>
    <xf numFmtId="0" fontId="0" fillId="4" borderId="11" xfId="0" applyFill="1" applyBorder="1"/>
    <xf numFmtId="0" fontId="0" fillId="0" borderId="46" xfId="0" applyBorder="1"/>
    <xf numFmtId="0" fontId="0" fillId="0" borderId="11" xfId="0" applyBorder="1"/>
    <xf numFmtId="0" fontId="0" fillId="0" borderId="4" xfId="0" applyFill="1" applyBorder="1"/>
    <xf numFmtId="0" fontId="0" fillId="0" borderId="6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view="pageBreakPreview" topLeftCell="A31" zoomScaleNormal="70" zoomScaleSheetLayoutView="100" workbookViewId="0">
      <selection activeCell="E56" sqref="E56"/>
    </sheetView>
  </sheetViews>
  <sheetFormatPr baseColWidth="10" defaultRowHeight="14.4" x14ac:dyDescent="0.3"/>
  <cols>
    <col min="1" max="1" width="40.6640625" customWidth="1"/>
    <col min="2" max="2" width="14.44140625" customWidth="1"/>
    <col min="3" max="3" width="16.5546875" bestFit="1" customWidth="1"/>
    <col min="4" max="4" width="13.44140625" customWidth="1"/>
    <col min="5" max="5" width="14.109375" customWidth="1"/>
    <col min="6" max="6" width="5.33203125" customWidth="1"/>
    <col min="7" max="7" width="29.5546875" bestFit="1" customWidth="1"/>
    <col min="8" max="8" width="16.6640625" bestFit="1" customWidth="1"/>
    <col min="9" max="9" width="12.109375" bestFit="1" customWidth="1"/>
    <col min="10" max="10" width="12.33203125" bestFit="1" customWidth="1"/>
    <col min="11" max="11" width="11.6640625" bestFit="1" customWidth="1"/>
    <col min="12" max="12" width="29.5546875" bestFit="1" customWidth="1"/>
  </cols>
  <sheetData>
    <row r="1" spans="1:12" ht="18.600000000000001" thickBot="1" x14ac:dyDescent="0.4">
      <c r="A1" s="33" t="s">
        <v>0</v>
      </c>
      <c r="B1" s="34" t="s">
        <v>1</v>
      </c>
      <c r="C1" s="35" t="s">
        <v>2</v>
      </c>
      <c r="D1" s="35" t="s">
        <v>18</v>
      </c>
      <c r="E1" s="36" t="s">
        <v>3</v>
      </c>
      <c r="F1" s="55"/>
      <c r="G1" s="64" t="s">
        <v>1</v>
      </c>
      <c r="H1" s="35" t="s">
        <v>2</v>
      </c>
      <c r="I1" s="35" t="s">
        <v>18</v>
      </c>
      <c r="J1" s="35" t="s">
        <v>3</v>
      </c>
      <c r="K1" s="44" t="s">
        <v>4</v>
      </c>
      <c r="L1" s="45" t="s">
        <v>32</v>
      </c>
    </row>
    <row r="2" spans="1:12" ht="15" thickBot="1" x14ac:dyDescent="0.35">
      <c r="A2" s="17" t="s">
        <v>5</v>
      </c>
      <c r="B2" s="21">
        <f>B24/220</f>
        <v>248.80909090909091</v>
      </c>
      <c r="C2" s="7">
        <f>C24/220</f>
        <v>212.72727272727272</v>
      </c>
      <c r="D2" s="7">
        <f>D24/220</f>
        <v>238.58181818181819</v>
      </c>
      <c r="E2" s="22">
        <f>E24/220</f>
        <v>245.45454545454547</v>
      </c>
      <c r="F2" s="56"/>
      <c r="G2" s="80" t="s">
        <v>23</v>
      </c>
      <c r="H2" s="80"/>
      <c r="I2" s="80"/>
      <c r="J2" s="81"/>
      <c r="K2" s="12"/>
      <c r="L2" s="65">
        <v>1.35</v>
      </c>
    </row>
    <row r="3" spans="1:12" ht="16.2" thickBot="1" x14ac:dyDescent="0.35">
      <c r="A3" s="37" t="s">
        <v>7</v>
      </c>
      <c r="B3" s="77" t="s">
        <v>7</v>
      </c>
      <c r="C3" s="78"/>
      <c r="D3" s="78"/>
      <c r="E3" s="79"/>
      <c r="F3" s="56"/>
      <c r="G3" s="78" t="s">
        <v>7</v>
      </c>
      <c r="H3" s="78"/>
      <c r="I3" s="78"/>
      <c r="J3" s="78"/>
      <c r="K3" s="78"/>
      <c r="L3" s="27"/>
    </row>
    <row r="4" spans="1:12" x14ac:dyDescent="0.3">
      <c r="A4" s="18" t="s">
        <v>9</v>
      </c>
      <c r="B4" s="2"/>
      <c r="C4" s="1"/>
      <c r="D4" s="1"/>
      <c r="E4" s="67">
        <v>1</v>
      </c>
      <c r="F4" s="72"/>
      <c r="G4" s="51">
        <f>B4*B2</f>
        <v>0</v>
      </c>
      <c r="H4" s="8">
        <f>C4*C2</f>
        <v>0</v>
      </c>
      <c r="I4" s="8">
        <f>D4*D2</f>
        <v>0</v>
      </c>
      <c r="J4" s="8">
        <f>E4*E2</f>
        <v>245.45454545454547</v>
      </c>
      <c r="K4" s="58">
        <f>SUM(G4:J4)</f>
        <v>245.45454545454547</v>
      </c>
      <c r="L4" s="46">
        <f>K4*$L$2</f>
        <v>331.36363636363643</v>
      </c>
    </row>
    <row r="5" spans="1:12" x14ac:dyDescent="0.3">
      <c r="A5" s="18" t="s">
        <v>24</v>
      </c>
      <c r="B5" s="2"/>
      <c r="C5" s="1"/>
      <c r="D5" s="1"/>
      <c r="E5" s="67">
        <v>4</v>
      </c>
      <c r="F5" s="56"/>
      <c r="G5" s="51">
        <f>B5*B2</f>
        <v>0</v>
      </c>
      <c r="H5" s="8">
        <f>C5*C2</f>
        <v>0</v>
      </c>
      <c r="I5" s="8">
        <f>D5*D2</f>
        <v>0</v>
      </c>
      <c r="J5" s="8">
        <f>E5*E2</f>
        <v>981.81818181818187</v>
      </c>
      <c r="K5" s="58">
        <f t="shared" ref="K5" si="0">SUM(G5:J5)</f>
        <v>981.81818181818187</v>
      </c>
      <c r="L5" s="46">
        <f>K5*$L$2</f>
        <v>1325.4545454545457</v>
      </c>
    </row>
    <row r="6" spans="1:12" x14ac:dyDescent="0.3">
      <c r="A6" s="18" t="s">
        <v>25</v>
      </c>
      <c r="B6" s="2"/>
      <c r="C6" s="1"/>
      <c r="D6" s="1"/>
      <c r="E6" s="67">
        <v>5</v>
      </c>
      <c r="F6" s="56"/>
      <c r="G6" s="51">
        <f>B6*B2</f>
        <v>0</v>
      </c>
      <c r="H6" s="8">
        <f>C6*C2</f>
        <v>0</v>
      </c>
      <c r="I6" s="8">
        <f>D6*D2</f>
        <v>0</v>
      </c>
      <c r="J6" s="8">
        <f>E6*E2</f>
        <v>1227.2727272727273</v>
      </c>
      <c r="K6" s="58">
        <f>SUM(G6:J6)</f>
        <v>1227.2727272727273</v>
      </c>
      <c r="L6" s="46">
        <f>K6*$L$2</f>
        <v>1656.818181818182</v>
      </c>
    </row>
    <row r="7" spans="1:12" ht="15" thickBot="1" x14ac:dyDescent="0.35">
      <c r="A7" s="24" t="s">
        <v>10</v>
      </c>
      <c r="B7" s="3"/>
      <c r="C7" s="4"/>
      <c r="D7" s="5"/>
      <c r="E7" s="68">
        <v>0.5</v>
      </c>
      <c r="F7" s="56"/>
      <c r="G7" s="52">
        <f>B7*B2</f>
        <v>0</v>
      </c>
      <c r="H7" s="13">
        <f>C7*C2</f>
        <v>0</v>
      </c>
      <c r="I7" s="13">
        <f>D7*D2</f>
        <v>0</v>
      </c>
      <c r="J7" s="13">
        <f>E7*E2</f>
        <v>122.72727272727273</v>
      </c>
      <c r="K7" s="59">
        <f>SUM(G7:J7)</f>
        <v>122.72727272727273</v>
      </c>
      <c r="L7" s="47">
        <f>K7*$L$2</f>
        <v>165.68181818181822</v>
      </c>
    </row>
    <row r="8" spans="1:12" ht="15.6" x14ac:dyDescent="0.3">
      <c r="A8" s="37" t="s">
        <v>6</v>
      </c>
      <c r="B8" s="77" t="s">
        <v>6</v>
      </c>
      <c r="C8" s="78"/>
      <c r="D8" s="78"/>
      <c r="E8" s="78"/>
      <c r="F8" s="56"/>
      <c r="G8" s="78" t="s">
        <v>6</v>
      </c>
      <c r="H8" s="78"/>
      <c r="I8" s="78"/>
      <c r="J8" s="78"/>
      <c r="K8" s="78"/>
      <c r="L8" s="27"/>
    </row>
    <row r="9" spans="1:12" x14ac:dyDescent="0.3">
      <c r="A9" s="19" t="s">
        <v>11</v>
      </c>
      <c r="B9" s="14">
        <v>0.5</v>
      </c>
      <c r="C9" s="11">
        <v>0.5</v>
      </c>
      <c r="D9" s="11">
        <v>0.5</v>
      </c>
      <c r="E9" s="69">
        <v>0.5</v>
      </c>
      <c r="F9" s="56"/>
      <c r="G9" s="53">
        <f>B9*B2</f>
        <v>124.40454545454546</v>
      </c>
      <c r="H9" s="15">
        <f>C9*C2</f>
        <v>106.36363636363636</v>
      </c>
      <c r="I9" s="15">
        <f>D9*D2</f>
        <v>119.2909090909091</v>
      </c>
      <c r="J9" s="15">
        <f>E9*E2</f>
        <v>122.72727272727273</v>
      </c>
      <c r="K9" s="60">
        <f>SUM(G9:J9)</f>
        <v>472.78636363636366</v>
      </c>
      <c r="L9" s="46">
        <f>K9*$L$2</f>
        <v>638.26159090909096</v>
      </c>
    </row>
    <row r="10" spans="1:12" x14ac:dyDescent="0.3">
      <c r="A10" s="18" t="s">
        <v>12</v>
      </c>
      <c r="B10" s="2"/>
      <c r="C10" s="1">
        <v>5</v>
      </c>
      <c r="D10" s="1"/>
      <c r="E10" s="67"/>
      <c r="F10" s="56"/>
      <c r="G10" s="51">
        <f>B10*B2</f>
        <v>0</v>
      </c>
      <c r="H10" s="8">
        <f>C10*C2</f>
        <v>1063.6363636363635</v>
      </c>
      <c r="I10" s="8">
        <f>D10*D2</f>
        <v>0</v>
      </c>
      <c r="J10" s="8">
        <f>E10*E2</f>
        <v>0</v>
      </c>
      <c r="K10" s="58">
        <f>SUM(G10:J10)</f>
        <v>1063.6363636363635</v>
      </c>
      <c r="L10" s="46">
        <f>K10*$L$2</f>
        <v>1435.9090909090908</v>
      </c>
    </row>
    <row r="11" spans="1:12" x14ac:dyDescent="0.3">
      <c r="A11" s="18" t="s">
        <v>17</v>
      </c>
      <c r="B11" s="2">
        <v>2</v>
      </c>
      <c r="C11" s="1"/>
      <c r="D11" s="1"/>
      <c r="E11" s="67">
        <v>2</v>
      </c>
      <c r="F11" s="56"/>
      <c r="G11" s="51">
        <f>B11*B2</f>
        <v>497.61818181818182</v>
      </c>
      <c r="H11" s="8">
        <f>C11*C2</f>
        <v>0</v>
      </c>
      <c r="I11" s="8">
        <f>D11*D2</f>
        <v>0</v>
      </c>
      <c r="J11" s="8">
        <f>E11*E2</f>
        <v>490.90909090909093</v>
      </c>
      <c r="K11" s="58">
        <f>SUM(G11:J11)</f>
        <v>988.5272727272727</v>
      </c>
      <c r="L11" s="46">
        <f>K11*$L$2</f>
        <v>1334.5118181818182</v>
      </c>
    </row>
    <row r="12" spans="1:12" x14ac:dyDescent="0.3">
      <c r="A12" s="18" t="s">
        <v>13</v>
      </c>
      <c r="B12" s="2"/>
      <c r="C12" s="1">
        <v>2</v>
      </c>
      <c r="D12" s="1"/>
      <c r="E12" s="67"/>
      <c r="F12" s="56"/>
      <c r="G12" s="51">
        <f>B12*B2</f>
        <v>0</v>
      </c>
      <c r="H12" s="8">
        <f>C12*C2</f>
        <v>425.45454545454544</v>
      </c>
      <c r="I12" s="8">
        <f>D12*D2</f>
        <v>0</v>
      </c>
      <c r="J12" s="8">
        <f>E12*E2</f>
        <v>0</v>
      </c>
      <c r="K12" s="58">
        <f>SUM(G12:J12)</f>
        <v>425.45454545454544</v>
      </c>
      <c r="L12" s="46">
        <f>K12*$L$2</f>
        <v>574.36363636363637</v>
      </c>
    </row>
    <row r="13" spans="1:12" ht="15" thickBot="1" x14ac:dyDescent="0.35">
      <c r="A13" s="20" t="s">
        <v>14</v>
      </c>
      <c r="B13" s="6"/>
      <c r="C13" s="5">
        <v>0.5</v>
      </c>
      <c r="D13" s="5"/>
      <c r="E13" s="70">
        <v>0.5</v>
      </c>
      <c r="F13" s="56"/>
      <c r="G13" s="54">
        <f>B13*B2</f>
        <v>0</v>
      </c>
      <c r="H13" s="9">
        <f>C13*C2</f>
        <v>106.36363636363636</v>
      </c>
      <c r="I13" s="9">
        <f>D13*D2</f>
        <v>0</v>
      </c>
      <c r="J13" s="9">
        <f>E13*E2</f>
        <v>122.72727272727273</v>
      </c>
      <c r="K13" s="61">
        <f>SUM(G13:J13)</f>
        <v>229.09090909090909</v>
      </c>
      <c r="L13" s="48">
        <f>K13*$L$2</f>
        <v>309.27272727272731</v>
      </c>
    </row>
    <row r="14" spans="1:12" ht="15.6" x14ac:dyDescent="0.3">
      <c r="A14" s="38" t="s">
        <v>8</v>
      </c>
      <c r="B14" s="77" t="s">
        <v>8</v>
      </c>
      <c r="C14" s="78"/>
      <c r="D14" s="78"/>
      <c r="E14" s="78"/>
      <c r="F14" s="56"/>
      <c r="G14" s="77" t="s">
        <v>8</v>
      </c>
      <c r="H14" s="78"/>
      <c r="I14" s="78"/>
      <c r="J14" s="78"/>
      <c r="K14" s="79"/>
      <c r="L14" s="27"/>
    </row>
    <row r="15" spans="1:12" x14ac:dyDescent="0.3">
      <c r="A15" s="28" t="s">
        <v>20</v>
      </c>
      <c r="B15" s="2">
        <v>2</v>
      </c>
      <c r="C15" s="1"/>
      <c r="D15" s="1"/>
      <c r="E15" s="67"/>
      <c r="F15" s="56"/>
      <c r="G15" s="73">
        <f>B15*B2</f>
        <v>497.61818181818182</v>
      </c>
      <c r="H15" s="8">
        <f>C15*C2</f>
        <v>0</v>
      </c>
      <c r="I15" s="8">
        <f>D15*D2</f>
        <v>0</v>
      </c>
      <c r="J15" s="8">
        <f>E15*E2</f>
        <v>0</v>
      </c>
      <c r="K15" s="74">
        <f t="shared" ref="K15:K20" si="1">SUM(G15:J15)</f>
        <v>497.61818181818182</v>
      </c>
      <c r="L15" s="46">
        <f t="shared" ref="L15:L20" si="2">K15*$L$2</f>
        <v>671.78454545454554</v>
      </c>
    </row>
    <row r="16" spans="1:12" x14ac:dyDescent="0.3">
      <c r="A16" s="29" t="s">
        <v>26</v>
      </c>
      <c r="B16" s="2">
        <v>3</v>
      </c>
      <c r="C16" s="1"/>
      <c r="D16" s="1">
        <v>2</v>
      </c>
      <c r="E16" s="67"/>
      <c r="F16" s="56"/>
      <c r="G16" s="73">
        <f>B16*B2</f>
        <v>746.42727272727279</v>
      </c>
      <c r="H16" s="8">
        <f>C16*C2</f>
        <v>0</v>
      </c>
      <c r="I16" s="8">
        <f>D16*D2</f>
        <v>477.16363636363639</v>
      </c>
      <c r="J16" s="8">
        <f>E16*E2</f>
        <v>0</v>
      </c>
      <c r="K16" s="74">
        <f t="shared" si="1"/>
        <v>1223.5909090909092</v>
      </c>
      <c r="L16" s="46">
        <f t="shared" si="2"/>
        <v>1651.8477272727275</v>
      </c>
    </row>
    <row r="17" spans="1:12" x14ac:dyDescent="0.3">
      <c r="A17" s="28" t="s">
        <v>27</v>
      </c>
      <c r="B17" s="2"/>
      <c r="C17" s="1">
        <v>2</v>
      </c>
      <c r="D17" s="1"/>
      <c r="E17" s="67"/>
      <c r="F17" s="56"/>
      <c r="G17" s="73">
        <f>B17*B2</f>
        <v>0</v>
      </c>
      <c r="H17" s="8">
        <f t="shared" ref="H17:J17" si="3">C17*C2</f>
        <v>425.45454545454544</v>
      </c>
      <c r="I17" s="8">
        <f t="shared" si="3"/>
        <v>0</v>
      </c>
      <c r="J17" s="8">
        <f t="shared" si="3"/>
        <v>0</v>
      </c>
      <c r="K17" s="75">
        <f t="shared" si="1"/>
        <v>425.45454545454544</v>
      </c>
      <c r="L17" s="49">
        <f t="shared" si="2"/>
        <v>574.36363636363637</v>
      </c>
    </row>
    <row r="18" spans="1:12" x14ac:dyDescent="0.3">
      <c r="A18" s="29" t="s">
        <v>15</v>
      </c>
      <c r="B18" s="2">
        <v>0.5</v>
      </c>
      <c r="C18" s="1"/>
      <c r="D18" s="1"/>
      <c r="E18" s="67">
        <v>0.5</v>
      </c>
      <c r="F18" s="56"/>
      <c r="G18" s="73">
        <f>B18*B2</f>
        <v>124.40454545454546</v>
      </c>
      <c r="H18" s="8">
        <f>C18*C2</f>
        <v>0</v>
      </c>
      <c r="I18" s="8">
        <f>D18*D2</f>
        <v>0</v>
      </c>
      <c r="J18" s="8">
        <f>E18*E2</f>
        <v>122.72727272727273</v>
      </c>
      <c r="K18" s="74">
        <f t="shared" si="1"/>
        <v>247.13181818181818</v>
      </c>
      <c r="L18" s="46">
        <f t="shared" si="2"/>
        <v>333.62795454545454</v>
      </c>
    </row>
    <row r="19" spans="1:12" x14ac:dyDescent="0.3">
      <c r="A19" s="29" t="s">
        <v>16</v>
      </c>
      <c r="B19" s="2">
        <v>2</v>
      </c>
      <c r="C19" s="1"/>
      <c r="D19" s="1">
        <v>2</v>
      </c>
      <c r="E19" s="67"/>
      <c r="F19" s="56"/>
      <c r="G19" s="73">
        <f>B19*B2</f>
        <v>497.61818181818182</v>
      </c>
      <c r="H19" s="8">
        <f>C19*C2</f>
        <v>0</v>
      </c>
      <c r="I19" s="8">
        <f>D19*D2</f>
        <v>477.16363636363639</v>
      </c>
      <c r="J19" s="8">
        <f>E19*E2</f>
        <v>0</v>
      </c>
      <c r="K19" s="74">
        <f t="shared" si="1"/>
        <v>974.78181818181815</v>
      </c>
      <c r="L19" s="46">
        <f t="shared" si="2"/>
        <v>1315.9554545454546</v>
      </c>
    </row>
    <row r="20" spans="1:12" ht="15" thickBot="1" x14ac:dyDescent="0.35">
      <c r="A20" s="32" t="s">
        <v>31</v>
      </c>
      <c r="B20" s="66"/>
      <c r="C20" s="5"/>
      <c r="D20" s="5">
        <v>1</v>
      </c>
      <c r="E20" s="70"/>
      <c r="F20" s="56"/>
      <c r="G20" s="6">
        <f>B20*B2</f>
        <v>0</v>
      </c>
      <c r="H20" s="5">
        <f t="shared" ref="H20:J20" si="4">C20*C2</f>
        <v>0</v>
      </c>
      <c r="I20" s="5">
        <f t="shared" si="4"/>
        <v>238.58181818181819</v>
      </c>
      <c r="J20" s="5">
        <f t="shared" si="4"/>
        <v>0</v>
      </c>
      <c r="K20" s="76">
        <f t="shared" si="1"/>
        <v>238.58181818181819</v>
      </c>
      <c r="L20" s="48">
        <f t="shared" si="2"/>
        <v>322.08545454545458</v>
      </c>
    </row>
    <row r="21" spans="1:12" ht="15" thickBot="1" x14ac:dyDescent="0.35">
      <c r="F21" s="56"/>
    </row>
    <row r="22" spans="1:12" x14ac:dyDescent="0.3">
      <c r="A22" s="31" t="s">
        <v>21</v>
      </c>
      <c r="B22" s="30">
        <v>3041</v>
      </c>
      <c r="C22" s="10">
        <v>2600</v>
      </c>
      <c r="D22" s="10">
        <v>2916</v>
      </c>
      <c r="E22" s="71">
        <f>36000/12</f>
        <v>3000</v>
      </c>
      <c r="F22" s="56"/>
    </row>
    <row r="23" spans="1:12" ht="15" thickBot="1" x14ac:dyDescent="0.35">
      <c r="A23" s="28" t="s">
        <v>28</v>
      </c>
      <c r="B23" s="25">
        <f>B22*1.5</f>
        <v>4561.5</v>
      </c>
      <c r="C23" s="1">
        <f t="shared" ref="C23:E23" si="5">C22*1.5</f>
        <v>3900</v>
      </c>
      <c r="D23" s="1">
        <f t="shared" si="5"/>
        <v>4374</v>
      </c>
      <c r="E23" s="67">
        <f t="shared" si="5"/>
        <v>4500</v>
      </c>
      <c r="F23" s="56"/>
    </row>
    <row r="24" spans="1:12" ht="18.600000000000001" thickBot="1" x14ac:dyDescent="0.4">
      <c r="A24" s="32" t="s">
        <v>22</v>
      </c>
      <c r="B24" s="26">
        <f>B23*12</f>
        <v>54738</v>
      </c>
      <c r="C24" s="5">
        <f t="shared" ref="C24:E24" si="6">C23*12</f>
        <v>46800</v>
      </c>
      <c r="D24" s="5">
        <f t="shared" si="6"/>
        <v>52488</v>
      </c>
      <c r="E24" s="70">
        <f t="shared" si="6"/>
        <v>54000</v>
      </c>
      <c r="F24" s="57"/>
      <c r="G24" s="50" t="s">
        <v>1</v>
      </c>
      <c r="H24" s="35" t="s">
        <v>2</v>
      </c>
      <c r="I24" s="35" t="s">
        <v>18</v>
      </c>
      <c r="J24" s="35" t="s">
        <v>3</v>
      </c>
      <c r="K24" s="44" t="s">
        <v>4</v>
      </c>
      <c r="L24" s="62" t="s">
        <v>33</v>
      </c>
    </row>
    <row r="25" spans="1:12" ht="24" thickBot="1" x14ac:dyDescent="0.5">
      <c r="A25" s="16" t="s">
        <v>19</v>
      </c>
      <c r="B25" s="23"/>
      <c r="C25" s="23"/>
      <c r="D25" s="23"/>
      <c r="E25" s="23"/>
      <c r="F25" s="23"/>
      <c r="G25" s="41">
        <f>SUM(G4:G19)</f>
        <v>2488.0909090909095</v>
      </c>
      <c r="H25" s="42">
        <f>SUM(H4:H19)</f>
        <v>2127.272727272727</v>
      </c>
      <c r="I25" s="42">
        <f>SUM(I4:I19)</f>
        <v>1073.6181818181819</v>
      </c>
      <c r="J25" s="42">
        <f>SUM(J4:J19)</f>
        <v>3436.3636363636356</v>
      </c>
      <c r="K25" s="43">
        <f>SUM(K4:K20)</f>
        <v>9363.927272727271</v>
      </c>
      <c r="L25" s="40">
        <f>SUM(L4:L20)</f>
        <v>12641.301818181817</v>
      </c>
    </row>
    <row r="26" spans="1:12" ht="18.600000000000001" thickBot="1" x14ac:dyDescent="0.4">
      <c r="L26" s="62" t="s">
        <v>30</v>
      </c>
    </row>
    <row r="27" spans="1:12" ht="21.6" thickBot="1" x14ac:dyDescent="0.45">
      <c r="L27" s="39">
        <f>L29-L25</f>
        <v>2528.2603636363619</v>
      </c>
    </row>
    <row r="28" spans="1:12" ht="18.600000000000001" thickBot="1" x14ac:dyDescent="0.4">
      <c r="L28" s="62" t="s">
        <v>29</v>
      </c>
    </row>
    <row r="29" spans="1:12" ht="21.6" thickBot="1" x14ac:dyDescent="0.45">
      <c r="L29" s="63">
        <f>L25*1.2</f>
        <v>15169.562181818179</v>
      </c>
    </row>
    <row r="31" spans="1:12" ht="15" thickBot="1" x14ac:dyDescent="0.35"/>
    <row r="32" spans="1:12" ht="18.600000000000001" thickBot="1" x14ac:dyDescent="0.4">
      <c r="A32" s="33" t="s">
        <v>0</v>
      </c>
      <c r="B32" s="34" t="s">
        <v>1</v>
      </c>
      <c r="C32" s="35" t="s">
        <v>2</v>
      </c>
      <c r="D32" s="35" t="s">
        <v>18</v>
      </c>
      <c r="E32" s="36" t="s">
        <v>3</v>
      </c>
      <c r="G32" s="45" t="s">
        <v>32</v>
      </c>
    </row>
    <row r="33" spans="1:7" ht="15" thickBot="1" x14ac:dyDescent="0.35">
      <c r="A33" s="17" t="s">
        <v>5</v>
      </c>
      <c r="B33" s="21">
        <f>B55/220</f>
        <v>248.80909090909091</v>
      </c>
      <c r="C33" s="7">
        <f>C55/220</f>
        <v>212.72727272727272</v>
      </c>
      <c r="D33" s="7">
        <f>D55/220</f>
        <v>238.58181818181819</v>
      </c>
      <c r="E33" s="22">
        <f>E55/220</f>
        <v>245.45454545454547</v>
      </c>
      <c r="G33" s="65">
        <v>1.35</v>
      </c>
    </row>
    <row r="34" spans="1:7" ht="15.6" x14ac:dyDescent="0.3">
      <c r="A34" s="37" t="s">
        <v>7</v>
      </c>
      <c r="B34" s="77" t="s">
        <v>7</v>
      </c>
      <c r="C34" s="78"/>
      <c r="D34" s="78"/>
      <c r="E34" s="79"/>
      <c r="G34" s="27"/>
    </row>
    <row r="35" spans="1:7" x14ac:dyDescent="0.3">
      <c r="A35" s="18" t="s">
        <v>9</v>
      </c>
      <c r="B35" s="2"/>
      <c r="C35" s="1"/>
      <c r="D35" s="1"/>
      <c r="E35" s="82">
        <v>1</v>
      </c>
      <c r="G35" s="46">
        <v>331.36363636363643</v>
      </c>
    </row>
    <row r="36" spans="1:7" x14ac:dyDescent="0.3">
      <c r="A36" s="18" t="s">
        <v>24</v>
      </c>
      <c r="B36" s="2"/>
      <c r="C36" s="1"/>
      <c r="D36" s="1"/>
      <c r="E36" s="82">
        <v>4</v>
      </c>
      <c r="G36" s="46">
        <v>1325.4545454545457</v>
      </c>
    </row>
    <row r="37" spans="1:7" x14ac:dyDescent="0.3">
      <c r="A37" s="18" t="s">
        <v>25</v>
      </c>
      <c r="B37" s="2"/>
      <c r="C37" s="1"/>
      <c r="D37" s="1"/>
      <c r="E37" s="82">
        <v>5</v>
      </c>
      <c r="G37" s="46">
        <v>1656.818181818182</v>
      </c>
    </row>
    <row r="38" spans="1:7" ht="15" thickBot="1" x14ac:dyDescent="0.35">
      <c r="A38" s="24" t="s">
        <v>10</v>
      </c>
      <c r="B38" s="3"/>
      <c r="C38" s="4"/>
      <c r="D38" s="5"/>
      <c r="E38" s="83">
        <v>0.5</v>
      </c>
      <c r="G38" s="47">
        <v>165.68181818181822</v>
      </c>
    </row>
    <row r="39" spans="1:7" ht="15.6" x14ac:dyDescent="0.3">
      <c r="A39" s="37" t="s">
        <v>6</v>
      </c>
      <c r="B39" s="77" t="s">
        <v>6</v>
      </c>
      <c r="C39" s="78"/>
      <c r="D39" s="78"/>
      <c r="E39" s="79"/>
      <c r="G39" s="27"/>
    </row>
    <row r="40" spans="1:7" x14ac:dyDescent="0.3">
      <c r="A40" s="19" t="s">
        <v>11</v>
      </c>
      <c r="B40" s="14">
        <v>0.5</v>
      </c>
      <c r="C40" s="11">
        <v>0.5</v>
      </c>
      <c r="D40" s="11">
        <v>0.5</v>
      </c>
      <c r="E40" s="84">
        <v>0.5</v>
      </c>
      <c r="G40" s="46">
        <v>638.26159090909096</v>
      </c>
    </row>
    <row r="41" spans="1:7" x14ac:dyDescent="0.3">
      <c r="A41" s="18" t="s">
        <v>12</v>
      </c>
      <c r="B41" s="2"/>
      <c r="C41" s="1">
        <v>5</v>
      </c>
      <c r="D41" s="1"/>
      <c r="E41" s="82"/>
      <c r="G41" s="46">
        <v>1435.9090909090908</v>
      </c>
    </row>
    <row r="42" spans="1:7" x14ac:dyDescent="0.3">
      <c r="A42" s="18" t="s">
        <v>17</v>
      </c>
      <c r="B42" s="2">
        <v>2</v>
      </c>
      <c r="C42" s="1"/>
      <c r="D42" s="1"/>
      <c r="E42" s="82">
        <v>2</v>
      </c>
      <c r="G42" s="46">
        <v>1334.5118181818182</v>
      </c>
    </row>
    <row r="43" spans="1:7" x14ac:dyDescent="0.3">
      <c r="A43" s="18" t="s">
        <v>13</v>
      </c>
      <c r="B43" s="2"/>
      <c r="C43" s="1">
        <v>2</v>
      </c>
      <c r="D43" s="1"/>
      <c r="E43" s="82"/>
      <c r="G43" s="46">
        <v>574.36363636363637</v>
      </c>
    </row>
    <row r="44" spans="1:7" ht="15" thickBot="1" x14ac:dyDescent="0.35">
      <c r="A44" s="20" t="s">
        <v>14</v>
      </c>
      <c r="B44" s="6"/>
      <c r="C44" s="5">
        <v>0.5</v>
      </c>
      <c r="D44" s="5"/>
      <c r="E44" s="85">
        <v>0.5</v>
      </c>
      <c r="G44" s="48">
        <v>309.27272727272731</v>
      </c>
    </row>
    <row r="45" spans="1:7" ht="15.6" x14ac:dyDescent="0.3">
      <c r="A45" s="38" t="s">
        <v>8</v>
      </c>
      <c r="B45" s="77" t="s">
        <v>8</v>
      </c>
      <c r="C45" s="78"/>
      <c r="D45" s="78"/>
      <c r="E45" s="79"/>
      <c r="G45" s="27"/>
    </row>
    <row r="46" spans="1:7" x14ac:dyDescent="0.3">
      <c r="A46" s="28" t="s">
        <v>20</v>
      </c>
      <c r="B46" s="2">
        <v>2</v>
      </c>
      <c r="C46" s="1"/>
      <c r="D46" s="1"/>
      <c r="E46" s="82"/>
      <c r="G46" s="46">
        <v>671.78454545454554</v>
      </c>
    </row>
    <row r="47" spans="1:7" x14ac:dyDescent="0.3">
      <c r="A47" s="29" t="s">
        <v>26</v>
      </c>
      <c r="B47" s="2">
        <v>3</v>
      </c>
      <c r="C47" s="1"/>
      <c r="D47" s="1">
        <v>2</v>
      </c>
      <c r="E47" s="82"/>
      <c r="G47" s="46">
        <v>1651.8477272727275</v>
      </c>
    </row>
    <row r="48" spans="1:7" x14ac:dyDescent="0.3">
      <c r="A48" s="28" t="s">
        <v>27</v>
      </c>
      <c r="B48" s="2"/>
      <c r="C48" s="1">
        <v>2</v>
      </c>
      <c r="D48" s="1"/>
      <c r="E48" s="82"/>
      <c r="G48" s="49">
        <v>574.36363636363637</v>
      </c>
    </row>
    <row r="49" spans="1:7" x14ac:dyDescent="0.3">
      <c r="A49" s="29" t="s">
        <v>15</v>
      </c>
      <c r="B49" s="2">
        <v>0.5</v>
      </c>
      <c r="C49" s="1"/>
      <c r="D49" s="1"/>
      <c r="E49" s="82">
        <v>0.5</v>
      </c>
      <c r="G49" s="46">
        <v>333.62795454545454</v>
      </c>
    </row>
    <row r="50" spans="1:7" x14ac:dyDescent="0.3">
      <c r="A50" s="29" t="s">
        <v>16</v>
      </c>
      <c r="B50" s="2">
        <v>2</v>
      </c>
      <c r="C50" s="1"/>
      <c r="D50" s="1">
        <v>2</v>
      </c>
      <c r="E50" s="82"/>
      <c r="G50" s="46">
        <v>1315.9554545454546</v>
      </c>
    </row>
    <row r="51" spans="1:7" ht="15" thickBot="1" x14ac:dyDescent="0.35">
      <c r="A51" s="32" t="s">
        <v>31</v>
      </c>
      <c r="B51" s="66"/>
      <c r="C51" s="5"/>
      <c r="D51" s="5">
        <v>1</v>
      </c>
      <c r="E51" s="85"/>
      <c r="G51" s="48">
        <v>322.08545454545458</v>
      </c>
    </row>
    <row r="52" spans="1:7" ht="15" thickBot="1" x14ac:dyDescent="0.35"/>
    <row r="53" spans="1:7" x14ac:dyDescent="0.3">
      <c r="A53" s="31" t="s">
        <v>21</v>
      </c>
      <c r="B53" s="86">
        <v>3041</v>
      </c>
      <c r="C53" s="10">
        <v>2600</v>
      </c>
      <c r="D53" s="10">
        <v>2916</v>
      </c>
      <c r="E53" s="87">
        <f>36000/12</f>
        <v>3000</v>
      </c>
    </row>
    <row r="54" spans="1:7" ht="15" thickBot="1" x14ac:dyDescent="0.35">
      <c r="A54" s="28" t="s">
        <v>28</v>
      </c>
      <c r="B54" s="2">
        <f>B53*1.5</f>
        <v>4561.5</v>
      </c>
      <c r="C54" s="1">
        <f t="shared" ref="C54:E54" si="7">C53*1.5</f>
        <v>3900</v>
      </c>
      <c r="D54" s="1">
        <f t="shared" si="7"/>
        <v>4374</v>
      </c>
      <c r="E54" s="82">
        <f t="shared" si="7"/>
        <v>4500</v>
      </c>
    </row>
    <row r="55" spans="1:7" ht="18.600000000000001" thickBot="1" x14ac:dyDescent="0.4">
      <c r="A55" s="32" t="s">
        <v>22</v>
      </c>
      <c r="B55" s="6">
        <f>B54*12</f>
        <v>54738</v>
      </c>
      <c r="C55" s="5">
        <f t="shared" ref="C55:E55" si="8">C54*12</f>
        <v>46800</v>
      </c>
      <c r="D55" s="5">
        <f t="shared" si="8"/>
        <v>52488</v>
      </c>
      <c r="E55" s="85">
        <f t="shared" si="8"/>
        <v>54000</v>
      </c>
      <c r="G55" s="62" t="s">
        <v>33</v>
      </c>
    </row>
    <row r="56" spans="1:7" ht="24" thickBot="1" x14ac:dyDescent="0.5">
      <c r="G56" s="40">
        <v>12641.301818181817</v>
      </c>
    </row>
    <row r="57" spans="1:7" ht="18.600000000000001" thickBot="1" x14ac:dyDescent="0.4">
      <c r="G57" s="62" t="s">
        <v>30</v>
      </c>
    </row>
    <row r="58" spans="1:7" ht="21.6" thickBot="1" x14ac:dyDescent="0.45">
      <c r="G58" s="39">
        <v>2528.2603636363619</v>
      </c>
    </row>
    <row r="59" spans="1:7" ht="18.600000000000001" thickBot="1" x14ac:dyDescent="0.4">
      <c r="G59" s="62" t="s">
        <v>29</v>
      </c>
    </row>
    <row r="60" spans="1:7" ht="21.6" thickBot="1" x14ac:dyDescent="0.45">
      <c r="G60" s="63">
        <v>15169.562181818179</v>
      </c>
    </row>
  </sheetData>
  <mergeCells count="10">
    <mergeCell ref="B34:E34"/>
    <mergeCell ref="B39:E39"/>
    <mergeCell ref="B45:E45"/>
    <mergeCell ref="B14:E14"/>
    <mergeCell ref="G14:K14"/>
    <mergeCell ref="G2:J2"/>
    <mergeCell ref="B3:E3"/>
    <mergeCell ref="G3:K3"/>
    <mergeCell ref="B8:E8"/>
    <mergeCell ref="G8:K8"/>
  </mergeCells>
  <pageMargins left="0.7" right="0.7" top="0.75" bottom="0.75" header="0.3" footer="0.3"/>
  <pageSetup paperSize="9" scale="44" orientation="portrait" r:id="rId1"/>
  <colBreaks count="1" manualBreakCount="1">
    <brk id="12" max="5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Feuil1!Print_Area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sch-a</dc:creator>
  <cp:lastModifiedBy>Alexandre sch</cp:lastModifiedBy>
  <dcterms:created xsi:type="dcterms:W3CDTF">2016-10-14T14:52:24Z</dcterms:created>
  <dcterms:modified xsi:type="dcterms:W3CDTF">2016-11-14T15:56:04Z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02528787-6fa7-42ef-a71f-039ba1ebd8bc</vt:lpwstr>
  </property>
</Properties>
</file>