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7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ógica Matricial_UPWARD" sheetId="1" state="visible" r:id="rId2"/>
    <sheet name="Marco Micromar" sheetId="2" state="visible" r:id="rId3"/>
    <sheet name="Help" sheetId="3" state="visible" r:id="rId4"/>
  </sheets>
  <definedNames>
    <definedName function="false" hidden="false" name="marco" vbProcedure="false">'Marco Micromar'!$A$2:$C$10</definedName>
    <definedName function="false" hidden="false" name="MM" vbProcedure="false">'Marco Micromar'!$A$2:$C$10</definedName>
    <definedName function="false" hidden="false" localSheetId="0" name="N_fr1" vbProcedure="false">'Lógica Matricial_UPWARD'!$F$4</definedName>
    <definedName function="false" hidden="false" localSheetId="0" name="N_fr2" vbProcedure="false">'Lógica Matricial_UPWARD'!$F$7</definedName>
    <definedName function="false" hidden="false" localSheetId="0" name="N_fr3" vbProcedure="false">'Lógica Matricial_UPWARD'!$F$10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<sst xmlns="http://schemas.openxmlformats.org/spreadsheetml/2006/main" count="53" uniqueCount="47">
  <si>
    <t xml:space="preserve">Cálculo de fiduciarios por ecuaciones de Russell Brown</t>
  </si>
  <si>
    <t xml:space="preserve">u</t>
  </si>
  <si>
    <t xml:space="preserve">v</t>
  </si>
  <si>
    <t xml:space="preserve">f1</t>
  </si>
  <si>
    <t xml:space="preserve">Localizadores N (fracción)</t>
  </si>
  <si>
    <t xml:space="preserve">S</t>
  </si>
  <si>
    <t xml:space="preserve">f2</t>
  </si>
  <si>
    <t xml:space="preserve">N_fr1</t>
  </si>
  <si>
    <t xml:space="preserve">f3</t>
  </si>
  <si>
    <t xml:space="preserve">f4</t>
  </si>
  <si>
    <t xml:space="preserve">f5</t>
  </si>
  <si>
    <t xml:space="preserve">N_fr2</t>
  </si>
  <si>
    <t xml:space="preserve">f6</t>
  </si>
  <si>
    <t xml:space="preserve">Sinv</t>
  </si>
  <si>
    <t xml:space="preserve">F</t>
  </si>
  <si>
    <t xml:space="preserve">f7</t>
  </si>
  <si>
    <t xml:space="preserve">f8</t>
  </si>
  <si>
    <t xml:space="preserve">N_fr3</t>
  </si>
  <si>
    <t xml:space="preserve">f9</t>
  </si>
  <si>
    <t xml:space="preserve">Target</t>
  </si>
  <si>
    <t xml:space="preserve">M</t>
  </si>
  <si>
    <t xml:space="preserve">Target 3D</t>
  </si>
  <si>
    <t xml:space="preserve">x</t>
  </si>
  <si>
    <t xml:space="preserve">y</t>
  </si>
  <si>
    <t xml:space="preserve">z</t>
  </si>
  <si>
    <t xml:space="preserve">(mm)</t>
  </si>
  <si>
    <t xml:space="preserve">UPWARD</t>
  </si>
  <si>
    <t xml:space="preserve">DOWNWARD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</si>
  <si>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</si>
  <si>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</si>
  <si>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</si>
  <si>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</si>
  <si>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</si>
  <si>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</si>
  <si>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</si>
  <si>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</si>
  <si>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</si>
  <si>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Estereotaxia_UI</t>
  </si>
  <si>
    <t xml:space="preserve">Este programa calcula las coordenadas estereotáxicas en 3D.-</t>
  </si>
  <si>
    <t xml:space="preserve">Los datos a ingresar para registración son los valores u, v de los 9 fiduciarios que se visualizan en una imagen de TAC.</t>
  </si>
  <si>
    <t xml:space="preserve">Luego se entran los valores u, v del Target definido y oprimiendo el botón 'Calcula' se mostraran los resultados (en mm) de los ejes X, Y, Z.-</t>
  </si>
  <si>
    <t xml:space="preserve">El cálculo sólo se realiza y tiene significado utilizando una imagen que contenga a los fiduciarios del marco y los del Target,</t>
  </si>
  <si>
    <t xml:space="preserve">   es decir que ambos tipos de datos se encuentren en el mismo plano de corte de la TAC.-</t>
  </si>
  <si>
    <t xml:space="preserve">El origen de coordenadas de esta imagen se encuentra arriba y a la izquierda y crece hacia abajo y a derecha.- </t>
  </si>
  <si>
    <t xml:space="preserve">El programa automáticamente las calibra y ordena según RAS, las referencias habituales en tomografía.-</t>
  </si>
  <si>
    <t xml:space="preserve">Se utilizan las ecuaciones de Russell Brown para calcular la transformación a 3D.-</t>
  </si>
  <si>
    <t xml:space="preserve">El resultado se presenta en los valores expresados en mm. de los ejes de traslación del marco físico Micromar.-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</si>
</sst>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00"/>
    <numFmt numFmtId="169" formatCode="0.0"/>
  </numFmts>
  <fonts count="2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333333"/>
      <name val="Calibri"/>
      <family val="0"/>
      <charset val="1"/>
    </font>
    <font>
      <sz val="12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name val="Arial"/>
      <family val="2"/>
    </font>
    <font>
      <b val="true"/>
      <sz val="11"/>
      <name val="Calibri"/>
      <family val="0"/>
      <charset val="1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mbri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5F1"/>
      </patternFill>
    </fill>
    <fill>
      <patternFill patternType="solid">
        <fgColor rgb="FFFFCCCC"/>
        <bgColor rgb="FFF2DBDB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EAF1DD"/>
      </patternFill>
    </fill>
    <fill>
      <patternFill patternType="solid">
        <fgColor rgb="FFFFFFCC"/>
        <bgColor rgb="FFEAF1DD"/>
      </patternFill>
    </fill>
    <fill>
      <patternFill patternType="solid">
        <fgColor rgb="FF38761D"/>
        <bgColor rgb="FF006600"/>
      </patternFill>
    </fill>
    <fill>
      <patternFill patternType="solid">
        <fgColor rgb="FFB6D7A8"/>
        <bgColor rgb="FFB3B3B3"/>
      </patternFill>
    </fill>
    <fill>
      <patternFill patternType="solid">
        <fgColor rgb="FFF2DBDB"/>
        <bgColor rgb="FFDDDDDD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DDDDD"/>
      </patternFill>
    </fill>
    <fill>
      <patternFill patternType="solid">
        <fgColor rgb="FF6D9EEB"/>
        <bgColor rgb="FF96969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B3B3"/>
      <rgbColor rgb="FF808080"/>
      <rgbColor rgb="FF6D9EEB"/>
      <rgbColor rgb="FF993366"/>
      <rgbColor rgb="FFFFFFCC"/>
      <rgbColor rgb="FFDBE5F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DD"/>
      <rgbColor rgb="FFCCFFCC"/>
      <rgbColor rgb="FFF2DBDB"/>
      <rgbColor rgb="FFB6D7A8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"Datoa u, v"</c:f>
              <c:strCache>
                <c:ptCount val="1"/>
                <c:pt idx="0">
                  <c:v>Datoa u, v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6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Matricial_UPWARD'!$B$3:$B$11</c:f>
              <c:numCache>
                <c:formatCode>General</c:formatCode>
                <c:ptCount val="9"/>
                <c:pt idx="0">
                  <c:v>126</c:v>
                </c:pt>
                <c:pt idx="1">
                  <c:v>127</c:v>
                </c:pt>
                <c:pt idx="2">
                  <c:v>124</c:v>
                </c:pt>
                <c:pt idx="3">
                  <c:v>179</c:v>
                </c:pt>
                <c:pt idx="4">
                  <c:v>300</c:v>
                </c:pt>
                <c:pt idx="5">
                  <c:v>319</c:v>
                </c:pt>
                <c:pt idx="6">
                  <c:v>377</c:v>
                </c:pt>
                <c:pt idx="7">
                  <c:v>378</c:v>
                </c:pt>
                <c:pt idx="8">
                  <c:v>380</c:v>
                </c:pt>
              </c:numCache>
            </c:numRef>
          </c:xVal>
          <c:yVal>
            <c:numRef>
              <c:f>'Lógica Matricial_UPWARD'!$C$3:$C$11</c:f>
              <c:numCache>
                <c:formatCode>General</c:formatCode>
                <c:ptCount val="9"/>
                <c:pt idx="0">
                  <c:v>312</c:v>
                </c:pt>
                <c:pt idx="1">
                  <c:v>288</c:v>
                </c:pt>
                <c:pt idx="2">
                  <c:v>172</c:v>
                </c:pt>
                <c:pt idx="3">
                  <c:v>114</c:v>
                </c:pt>
                <c:pt idx="4">
                  <c:v>113</c:v>
                </c:pt>
                <c:pt idx="5">
                  <c:v>110</c:v>
                </c:pt>
                <c:pt idx="6">
                  <c:v>165</c:v>
                </c:pt>
                <c:pt idx="7">
                  <c:v>282</c:v>
                </c:pt>
                <c:pt idx="8">
                  <c:v>305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Matricial_UPWARD'!$B$13:$B$13</c:f>
              <c:numCache>
                <c:formatCode>General</c:formatCode>
                <c:ptCount val="1"/>
                <c:pt idx="0">
                  <c:v>377</c:v>
                </c:pt>
              </c:numCache>
            </c:numRef>
          </c:xVal>
          <c:yVal>
            <c:numRef>
              <c:f>'Lógica Matricial_UPWARD'!$C$13:$C$13</c:f>
              <c:numCache>
                <c:formatCode>General</c:formatCode>
                <c:ptCount val="1"/>
                <c:pt idx="0">
                  <c:v>305</c:v>
                </c:pt>
              </c:numCache>
            </c:numRef>
          </c:yVal>
          <c:smooth val="0"/>
        </c:ser>
        <c:axId val="32006132"/>
        <c:axId val="90729990"/>
      </c:scatterChart>
      <c:valAx>
        <c:axId val="32006132"/>
        <c:scaling>
          <c:orientation val="minMax"/>
          <c:max val="50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729990"/>
        <c:crosses val="autoZero"/>
        <c:crossBetween val="midCat"/>
        <c:majorUnit val="100"/>
      </c:valAx>
      <c:valAx>
        <c:axId val="90729990"/>
        <c:scaling>
          <c:orientation val="maxMin"/>
          <c:max val="50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006132"/>
        <c:crosses val="autoZero"/>
        <c:crossBetween val="midCat"/>
        <c:majorUnit val="100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152640</xdr:colOff>
      <xdr:row>11</xdr:row>
      <xdr:rowOff>67680</xdr:rowOff>
    </xdr:from>
    <xdr:to>
      <xdr:col>13</xdr:col>
      <xdr:colOff>405360</xdr:colOff>
      <xdr:row>12</xdr:row>
      <xdr:rowOff>120600</xdr:rowOff>
    </xdr:to>
    <xdr:sp>
      <xdr:nvSpPr>
        <xdr:cNvPr id="0" name="CustomShape 1"/>
        <xdr:cNvSpPr/>
      </xdr:nvSpPr>
      <xdr:spPr>
        <a:xfrm>
          <a:off x="7927560" y="2192760"/>
          <a:ext cx="252720" cy="22824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142920</xdr:colOff>
      <xdr:row>6</xdr:row>
      <xdr:rowOff>66600</xdr:rowOff>
    </xdr:from>
    <xdr:to>
      <xdr:col>10</xdr:col>
      <xdr:colOff>395640</xdr:colOff>
      <xdr:row>7</xdr:row>
      <xdr:rowOff>119880</xdr:rowOff>
    </xdr:to>
    <xdr:sp>
      <xdr:nvSpPr>
        <xdr:cNvPr id="1" name="CustomShape 1"/>
        <xdr:cNvSpPr/>
      </xdr:nvSpPr>
      <xdr:spPr>
        <a:xfrm>
          <a:off x="6163200" y="1239120"/>
          <a:ext cx="252720" cy="24408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154440</xdr:colOff>
      <xdr:row>11</xdr:row>
      <xdr:rowOff>38880</xdr:rowOff>
    </xdr:from>
    <xdr:to>
      <xdr:col>11</xdr:col>
      <xdr:colOff>406080</xdr:colOff>
      <xdr:row>12</xdr:row>
      <xdr:rowOff>101160</xdr:rowOff>
    </xdr:to>
    <xdr:sp>
      <xdr:nvSpPr>
        <xdr:cNvPr id="2" name="CustomShape 1"/>
        <xdr:cNvSpPr/>
      </xdr:nvSpPr>
      <xdr:spPr>
        <a:xfrm>
          <a:off x="6759360" y="2163960"/>
          <a:ext cx="251640" cy="23760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167040</xdr:colOff>
      <xdr:row>18</xdr:row>
      <xdr:rowOff>360</xdr:rowOff>
    </xdr:from>
    <xdr:to>
      <xdr:col>9</xdr:col>
      <xdr:colOff>567720</xdr:colOff>
      <xdr:row>34</xdr:row>
      <xdr:rowOff>133920</xdr:rowOff>
    </xdr:to>
    <xdr:graphicFrame>
      <xdr:nvGraphicFramePr>
        <xdr:cNvPr id="3" name=""/>
        <xdr:cNvGraphicFramePr/>
      </xdr:nvGraphicFramePr>
      <xdr:xfrm>
        <a:off x="167040" y="3352320"/>
        <a:ext cx="583596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58984375" defaultRowHeight="13.8" zeroHeight="false" outlineLevelRow="0" outlineLevelCol="0"/>
  <cols>
    <col collapsed="false" customWidth="true" hidden="false" outlineLevel="0" max="1" min="1" style="0" width="10.73"/>
    <col collapsed="false" customWidth="true" hidden="false" outlineLevel="0" max="24" min="2" style="0" width="8.29"/>
    <col collapsed="false" customWidth="true" hidden="false" outlineLevel="0" max="25" min="25" style="0" width="9.13"/>
    <col collapsed="false" customWidth="true" hidden="false" outlineLevel="0" max="26" min="26" style="0" width="7.57"/>
    <col collapsed="false" customWidth="true" hidden="false" outlineLevel="0" max="27" min="27" style="0" width="8.29"/>
  </cols>
  <sheetData>
    <row r="1" customFormat="false" ht="15" hidden="false" customHeight="false" outlineLevel="0" collapsed="false">
      <c r="A1" s="1" t="s">
        <v>0</v>
      </c>
      <c r="B1" s="2"/>
      <c r="C1" s="3"/>
      <c r="D1" s="2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7.35" hidden="false" customHeight="false" outlineLevel="0" collapsed="false">
      <c r="A2" s="4"/>
      <c r="B2" s="6" t="s">
        <v>1</v>
      </c>
      <c r="C2" s="6" t="s">
        <v>2</v>
      </c>
      <c r="D2" s="4"/>
      <c r="E2" s="4"/>
      <c r="F2" s="4"/>
      <c r="G2" s="5"/>
      <c r="H2" s="5"/>
      <c r="I2" s="5"/>
      <c r="J2" s="5"/>
      <c r="K2" s="7"/>
      <c r="L2" s="7"/>
      <c r="M2" s="7"/>
      <c r="N2" s="5"/>
      <c r="O2" s="7"/>
      <c r="P2" s="7"/>
      <c r="Q2" s="5"/>
      <c r="R2" s="5"/>
      <c r="S2" s="5"/>
      <c r="T2" s="7"/>
      <c r="U2" s="5"/>
      <c r="V2" s="5"/>
      <c r="W2" s="5"/>
      <c r="X2" s="5"/>
      <c r="Y2" s="5"/>
      <c r="Z2" s="7"/>
      <c r="AA2" s="5"/>
    </row>
    <row r="3" customFormat="false" ht="15" hidden="false" customHeight="false" outlineLevel="0" collapsed="false">
      <c r="A3" s="8" t="s">
        <v>3</v>
      </c>
      <c r="B3" s="9" t="n">
        <v>126</v>
      </c>
      <c r="C3" s="9" t="n">
        <v>312</v>
      </c>
      <c r="E3" s="10" t="s">
        <v>4</v>
      </c>
      <c r="F3" s="10"/>
      <c r="G3" s="10"/>
      <c r="H3" s="5"/>
      <c r="I3" s="5"/>
      <c r="J3" s="7" t="s">
        <v>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false" outlineLevel="0" collapsed="false">
      <c r="A4" s="8" t="s">
        <v>6</v>
      </c>
      <c r="B4" s="9" t="n">
        <v>127</v>
      </c>
      <c r="C4" s="9" t="n">
        <v>288</v>
      </c>
      <c r="E4" s="11" t="s">
        <v>7</v>
      </c>
      <c r="F4" s="11" t="n">
        <f aca="false">(C4-C3)/(C5-C3)</f>
        <v>0.171428571428571</v>
      </c>
      <c r="G4" s="12"/>
      <c r="H4" s="5"/>
      <c r="I4" s="5"/>
      <c r="J4" s="13" t="n">
        <f aca="false">B4</f>
        <v>127</v>
      </c>
      <c r="K4" s="13" t="n">
        <f aca="false">C4</f>
        <v>288</v>
      </c>
      <c r="L4" s="14" t="n">
        <v>1</v>
      </c>
      <c r="M4" s="1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5"/>
      <c r="Z4" s="15"/>
      <c r="AA4" s="15"/>
    </row>
    <row r="5" customFormat="false" ht="15" hidden="false" customHeight="false" outlineLevel="0" collapsed="false">
      <c r="A5" s="8" t="s">
        <v>8</v>
      </c>
      <c r="B5" s="9" t="n">
        <v>124</v>
      </c>
      <c r="C5" s="9" t="n">
        <v>172</v>
      </c>
      <c r="E5" s="11"/>
      <c r="F5" s="11"/>
      <c r="G5" s="12"/>
      <c r="H5" s="5"/>
      <c r="I5" s="5"/>
      <c r="J5" s="13" t="n">
        <f aca="false">B7</f>
        <v>300</v>
      </c>
      <c r="K5" s="13" t="n">
        <f aca="false">C7</f>
        <v>113</v>
      </c>
      <c r="L5" s="14" t="n">
        <v>1</v>
      </c>
      <c r="M5" s="1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5"/>
      <c r="Z5" s="15"/>
      <c r="AA5" s="15"/>
    </row>
    <row r="6" customFormat="false" ht="15" hidden="false" customHeight="false" outlineLevel="0" collapsed="false">
      <c r="A6" s="8" t="s">
        <v>9</v>
      </c>
      <c r="B6" s="9" t="n">
        <v>179</v>
      </c>
      <c r="C6" s="9" t="n">
        <v>114</v>
      </c>
      <c r="E6" s="11"/>
      <c r="F6" s="11"/>
      <c r="G6" s="12"/>
      <c r="H6" s="5"/>
      <c r="I6" s="5"/>
      <c r="J6" s="13" t="n">
        <f aca="false">B10</f>
        <v>378</v>
      </c>
      <c r="K6" s="13" t="n">
        <f aca="false">C10</f>
        <v>282</v>
      </c>
      <c r="L6" s="14" t="n">
        <v>1</v>
      </c>
      <c r="M6" s="15"/>
      <c r="N6" s="5"/>
      <c r="O6" s="5"/>
      <c r="P6" s="5"/>
      <c r="Q6" s="5"/>
      <c r="R6" s="15"/>
      <c r="S6" s="15"/>
      <c r="T6" s="15"/>
      <c r="U6" s="5"/>
      <c r="V6" s="5"/>
      <c r="W6" s="5"/>
      <c r="X6" s="5"/>
      <c r="Y6" s="15"/>
      <c r="Z6" s="15"/>
      <c r="AA6" s="15"/>
    </row>
    <row r="7" customFormat="false" ht="15" hidden="false" customHeight="false" outlineLevel="0" collapsed="false">
      <c r="A7" s="8" t="s">
        <v>10</v>
      </c>
      <c r="B7" s="9" t="n">
        <v>300</v>
      </c>
      <c r="C7" s="9" t="n">
        <v>113</v>
      </c>
      <c r="E7" s="11" t="s">
        <v>11</v>
      </c>
      <c r="F7" s="11" t="n">
        <f aca="false">(B7-B8)/(B6-B8)</f>
        <v>0.135714285714286</v>
      </c>
      <c r="G7" s="16"/>
      <c r="H7" s="5"/>
      <c r="I7" s="5"/>
      <c r="J7" s="5"/>
      <c r="K7" s="5"/>
      <c r="L7" s="5"/>
      <c r="M7" s="5"/>
      <c r="N7" s="5"/>
      <c r="O7" s="5"/>
      <c r="P7" s="5"/>
      <c r="Q7" s="5"/>
      <c r="R7" s="15"/>
      <c r="S7" s="15"/>
      <c r="T7" s="15"/>
      <c r="U7" s="5"/>
      <c r="V7" s="5"/>
      <c r="W7" s="5"/>
      <c r="X7" s="5"/>
      <c r="Y7" s="5"/>
      <c r="Z7" s="5"/>
      <c r="AA7" s="5"/>
    </row>
    <row r="8" customFormat="false" ht="15" hidden="false" customHeight="false" outlineLevel="0" collapsed="false">
      <c r="A8" s="8" t="s">
        <v>12</v>
      </c>
      <c r="B8" s="9" t="n">
        <v>319</v>
      </c>
      <c r="C8" s="9" t="n">
        <v>110</v>
      </c>
      <c r="E8" s="11"/>
      <c r="F8" s="11"/>
      <c r="G8" s="16"/>
      <c r="H8" s="5"/>
      <c r="I8" s="5"/>
      <c r="J8" s="7" t="s">
        <v>13</v>
      </c>
      <c r="K8" s="5"/>
      <c r="L8" s="5"/>
      <c r="M8" s="5"/>
      <c r="N8" s="7" t="s">
        <v>14</v>
      </c>
      <c r="O8" s="5"/>
      <c r="P8" s="5"/>
      <c r="Q8" s="17"/>
      <c r="R8" s="15"/>
      <c r="S8" s="15"/>
      <c r="T8" s="15"/>
      <c r="U8" s="5"/>
      <c r="V8" s="5"/>
      <c r="W8" s="5"/>
      <c r="X8" s="5"/>
      <c r="Y8" s="5"/>
      <c r="Z8" s="5"/>
      <c r="AA8" s="5"/>
    </row>
    <row r="9" customFormat="false" ht="15" hidden="false" customHeight="false" outlineLevel="0" collapsed="false">
      <c r="A9" s="8" t="s">
        <v>15</v>
      </c>
      <c r="B9" s="9" t="n">
        <v>377</v>
      </c>
      <c r="C9" s="9" t="n">
        <v>165</v>
      </c>
      <c r="E9" s="11"/>
      <c r="F9" s="11"/>
      <c r="G9" s="16"/>
      <c r="H9" s="5"/>
      <c r="I9" s="5"/>
      <c r="J9" s="18" t="n">
        <f aca="false" t="array" ref="J9:L11">MINVERSE(J4:L6)</f>
        <v>-0.00394058805698697</v>
      </c>
      <c r="K9" s="18" t="n">
        <v>-0.000139902534567584</v>
      </c>
      <c r="L9" s="18" t="n">
        <v>0.00408049059155455</v>
      </c>
      <c r="M9" s="5"/>
      <c r="N9" s="19" t="n">
        <f aca="false">N_fr1*'Marco Micromar'!A4 + (1-N_fr1)*'Marco Micromar'!A2</f>
        <v>129</v>
      </c>
      <c r="O9" s="19" t="n">
        <f aca="false">N_fr1*'Marco Micromar'!B4 + (1-N_fr1)*'Marco Micromar'!B2</f>
        <v>-46</v>
      </c>
      <c r="P9" s="19" t="n">
        <f aca="false">N_fr1 * 'Marco Micromar'!C4</f>
        <v>24</v>
      </c>
      <c r="Q9" s="5"/>
      <c r="R9" s="5"/>
      <c r="S9" s="5"/>
      <c r="T9" s="5"/>
      <c r="U9" s="5"/>
      <c r="V9" s="5"/>
      <c r="W9" s="5"/>
      <c r="X9" s="5"/>
      <c r="Y9" s="15"/>
      <c r="Z9" s="15"/>
      <c r="AA9" s="15"/>
    </row>
    <row r="10" customFormat="false" ht="15" hidden="false" customHeight="false" outlineLevel="0" collapsed="false">
      <c r="A10" s="8" t="s">
        <v>16</v>
      </c>
      <c r="B10" s="9" t="n">
        <v>378</v>
      </c>
      <c r="C10" s="9" t="n">
        <v>282</v>
      </c>
      <c r="E10" s="11" t="s">
        <v>17</v>
      </c>
      <c r="F10" s="11" t="n">
        <f aca="false">(C11-C10)/(C11-C9)</f>
        <v>0.164285714285714</v>
      </c>
      <c r="G10" s="16"/>
      <c r="H10" s="5"/>
      <c r="I10" s="5"/>
      <c r="J10" s="18" t="n">
        <v>0.0018187329493786</v>
      </c>
      <c r="K10" s="18" t="n">
        <v>-0.00585258936274396</v>
      </c>
      <c r="L10" s="18" t="n">
        <v>0.00403385641336536</v>
      </c>
      <c r="M10" s="5"/>
      <c r="N10" s="19" t="n">
        <f aca="false">N_fr2*'Marco Micromar'!A5 + (1-N_fr2)*'Marco Micromar'!A7</f>
        <v>-51</v>
      </c>
      <c r="O10" s="19" t="n">
        <f aca="false">N_fr2*'Marco Micromar'!B5 + (1-N_fr2)*'Marco Micromar'!B7</f>
        <v>129</v>
      </c>
      <c r="P10" s="19" t="n">
        <f aca="false">N_fr2*'Marco Micromar'!C5</f>
        <v>19</v>
      </c>
      <c r="Q10" s="17"/>
      <c r="R10" s="5"/>
      <c r="S10" s="5"/>
      <c r="T10" s="5"/>
      <c r="U10" s="5"/>
      <c r="V10" s="5"/>
      <c r="W10" s="17"/>
      <c r="X10" s="5"/>
      <c r="Y10" s="5"/>
      <c r="Z10" s="5"/>
      <c r="AA10" s="5"/>
    </row>
    <row r="11" customFormat="false" ht="15" hidden="false" customHeight="false" outlineLevel="0" collapsed="false">
      <c r="A11" s="8" t="s">
        <v>18</v>
      </c>
      <c r="B11" s="9" t="n">
        <v>380</v>
      </c>
      <c r="C11" s="9" t="n">
        <v>305</v>
      </c>
      <c r="D11" s="5"/>
      <c r="E11" s="16"/>
      <c r="F11" s="16"/>
      <c r="G11" s="5"/>
      <c r="H11" s="5"/>
      <c r="I11" s="5"/>
      <c r="J11" s="18" t="n">
        <v>0.976659593816308</v>
      </c>
      <c r="K11" s="18" t="n">
        <v>1.70331335836034</v>
      </c>
      <c r="L11" s="18" t="n">
        <v>-1.67997295217665</v>
      </c>
      <c r="M11" s="5"/>
      <c r="N11" s="19" t="n">
        <f aca="false">N_fr3*'Marco Micromar'!A8 + (1-N_fr3)*'Marco Micromar'!A10</f>
        <v>-129</v>
      </c>
      <c r="O11" s="19" t="n">
        <f aca="false">N_fr3*'Marco Micromar'!B8 + (1-N_fr3)*'Marco Micromar'!B10</f>
        <v>-47</v>
      </c>
      <c r="P11" s="19" t="n">
        <f aca="false">N_fr3*'Marco Micromar'!C8</f>
        <v>23</v>
      </c>
      <c r="Q11" s="5"/>
      <c r="R11" s="5"/>
      <c r="S11" s="5"/>
      <c r="T11" s="5"/>
      <c r="U11" s="5"/>
      <c r="V11" s="5"/>
      <c r="W11" s="15"/>
      <c r="X11" s="15"/>
      <c r="Y11" s="5"/>
      <c r="Z11" s="5"/>
      <c r="AA11" s="5"/>
    </row>
    <row r="12" customFormat="false" ht="13.8" hidden="false" customHeight="false" outlineLevel="0" collapsed="false">
      <c r="A12" s="4"/>
      <c r="B12" s="5"/>
      <c r="C12" s="5"/>
      <c r="D12" s="5"/>
      <c r="E12" s="16"/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17"/>
      <c r="R12" s="5"/>
      <c r="S12" s="5"/>
      <c r="T12" s="5"/>
      <c r="U12" s="5"/>
      <c r="V12" s="5"/>
      <c r="W12" s="15"/>
      <c r="X12" s="15"/>
      <c r="Y12" s="15"/>
      <c r="Z12" s="15"/>
      <c r="AA12" s="15"/>
    </row>
    <row r="13" customFormat="false" ht="13.8" hidden="false" customHeight="false" outlineLevel="0" collapsed="false">
      <c r="A13" s="20" t="s">
        <v>19</v>
      </c>
      <c r="B13" s="21" t="n">
        <v>377</v>
      </c>
      <c r="C13" s="21" t="n">
        <v>305</v>
      </c>
      <c r="D13" s="13" t="n">
        <v>1</v>
      </c>
      <c r="E13" s="16"/>
      <c r="F13" s="16"/>
      <c r="G13" s="5"/>
      <c r="H13" s="5"/>
      <c r="I13" s="5"/>
      <c r="J13" s="5"/>
      <c r="K13" s="5"/>
      <c r="L13" s="5"/>
      <c r="M13" s="7" t="s">
        <v>20</v>
      </c>
      <c r="N13" s="5"/>
      <c r="O13" s="5"/>
      <c r="P13" s="5"/>
      <c r="Q13" s="17"/>
      <c r="R13" s="5"/>
      <c r="S13" s="5"/>
      <c r="T13" s="5"/>
      <c r="U13" s="5"/>
      <c r="V13" s="5"/>
      <c r="W13" s="15"/>
      <c r="X13" s="15"/>
      <c r="Y13" s="15"/>
      <c r="Z13" s="15"/>
      <c r="AA13" s="15"/>
    </row>
    <row r="14" customFormat="false" ht="13.8" hidden="false" customHeight="false" outlineLevel="0" collapsed="false">
      <c r="A14" s="22"/>
      <c r="B14" s="5"/>
      <c r="C14" s="5"/>
      <c r="D14" s="5"/>
      <c r="E14" s="5"/>
      <c r="F14" s="5"/>
      <c r="G14" s="5"/>
      <c r="H14" s="5"/>
      <c r="I14" s="5"/>
      <c r="J14" s="5"/>
      <c r="K14" s="5"/>
      <c r="L14" s="23" t="n">
        <f aca="false" t="array" ref="L14:N16">MMULT(J9:L11,N9:P11)</f>
        <v>-1.02758411639891</v>
      </c>
      <c r="M14" s="23" t="n">
        <v>-0.0285634341408818</v>
      </c>
      <c r="N14" s="23" t="n">
        <v>-0.0033809779187166</v>
      </c>
      <c r="O14" s="5"/>
      <c r="P14" s="5"/>
      <c r="Q14" s="17"/>
      <c r="R14" s="5"/>
      <c r="S14" s="5"/>
      <c r="T14" s="5"/>
      <c r="U14" s="5"/>
      <c r="V14" s="5"/>
      <c r="W14" s="15"/>
      <c r="X14" s="5"/>
      <c r="Y14" s="15"/>
      <c r="Z14" s="15"/>
      <c r="AA14" s="15"/>
    </row>
    <row r="15" customFormat="false" ht="13.8" hidden="false" customHeight="false" outlineLevel="0" collapsed="false">
      <c r="A15" s="22"/>
      <c r="B15" s="5"/>
      <c r="C15" s="5"/>
      <c r="D15" s="5"/>
      <c r="E15" s="5"/>
      <c r="F15" s="5"/>
      <c r="G15" s="5"/>
      <c r="H15" s="5"/>
      <c r="I15" s="5"/>
      <c r="J15" s="5"/>
      <c r="K15" s="5"/>
      <c r="L15" s="23" t="n">
        <v>0.0127311306456499</v>
      </c>
      <c r="M15" s="23" t="n">
        <v>-1.02823699489356</v>
      </c>
      <c r="N15" s="23" t="n">
        <v>0.0252290904003544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3.8" hidden="false" customHeight="false" outlineLevel="0" collapsed="false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23" t="n">
        <v>255.836617156714</v>
      </c>
      <c r="M16" s="23" t="n">
        <v>253.759810665237</v>
      </c>
      <c r="N16" s="23" t="n">
        <v>17.1634061603749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8" hidden="false" customHeight="false" outlineLevel="0" collapsed="false">
      <c r="A17" s="2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4"/>
      <c r="X17" s="24"/>
      <c r="Y17" s="15"/>
      <c r="Z17" s="15"/>
      <c r="AA17" s="1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25" t="n">
        <f aca="false" t="array" ref="L18:N18">MMULT(B13:D13,L14:N16)</f>
        <v>-127.679599878751</v>
      </c>
      <c r="M18" s="25" t="n">
        <v>-70.620887448411</v>
      </c>
      <c r="N18" s="25" t="n">
        <v>23.5836500571269</v>
      </c>
      <c r="O18" s="26" t="s">
        <v>21</v>
      </c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3.8" hidden="false" customHeight="false" outlineLevel="0" collapsed="false">
      <c r="A19" s="5"/>
      <c r="B19" s="5"/>
      <c r="C19" s="5"/>
      <c r="D19" s="5"/>
      <c r="E19" s="27"/>
      <c r="F19" s="5"/>
      <c r="G19" s="5"/>
      <c r="H19" s="5"/>
      <c r="I19" s="5"/>
      <c r="J19" s="5"/>
      <c r="K19" s="5"/>
      <c r="L19" s="28" t="s">
        <v>22</v>
      </c>
      <c r="M19" s="28" t="s">
        <v>23</v>
      </c>
      <c r="N19" s="28" t="s">
        <v>24</v>
      </c>
      <c r="O19" s="26" t="s">
        <v>25</v>
      </c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3.8" hidden="false" customHeight="false" outlineLevel="0" collapsed="false">
      <c r="A20" s="5"/>
      <c r="B20" s="5"/>
      <c r="C20" s="5"/>
      <c r="D20" s="5"/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3.8" hidden="false" customHeight="false" outlineLevel="0" collapsed="false">
      <c r="A21" s="22"/>
      <c r="B21" s="5"/>
      <c r="C21" s="5"/>
      <c r="D21" s="5"/>
      <c r="E21" s="5"/>
      <c r="F21" s="5"/>
      <c r="G21" s="5"/>
      <c r="H21" s="5"/>
      <c r="I21" s="5"/>
      <c r="J21" s="5"/>
      <c r="K21" s="5"/>
      <c r="L21" s="29"/>
      <c r="M21" s="29"/>
      <c r="N21" s="2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3.8" hidden="false" customHeight="false" outlineLevel="0" collapsed="false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29"/>
      <c r="M22" s="29"/>
      <c r="N22" s="2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.75" hidden="false" customHeight="true" outlineLevel="0" collapsed="false">
      <c r="A23" s="2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.75" hidden="false" customHeight="true" outlineLevel="0" collapsed="false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.75" hidden="false" customHeight="true" outlineLevel="0" collapsed="false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.75" hidden="false" customHeight="true" outlineLevel="0" collapsed="false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.75" hidden="false" customHeight="true" outlineLevel="0" collapsed="false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.75" hidden="false" customHeight="true" outlineLevel="0" collapsed="false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.75" hidden="false" customHeight="true" outlineLevel="0" collapsed="false">
      <c r="A29" s="2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0"/>
      <c r="O34" s="30"/>
      <c r="P34" s="3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.75" hidden="false" customHeight="true" outlineLevel="0" collapsed="false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.75" hidden="false" customHeight="true" outlineLevel="0" collapsed="false">
      <c r="A43" s="2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.75" hidden="false" customHeight="true" outlineLevel="0" collapsed="false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.75" hidden="false" customHeight="true" outlineLevel="0" collapsed="false">
      <c r="A45" s="2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.75" hidden="false" customHeight="true" outlineLevel="0" collapsed="false">
      <c r="A46" s="2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.75" hidden="false" customHeight="true" outlineLevel="0" collapsed="false">
      <c r="A47" s="2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.75" hidden="false" customHeight="true" outlineLevel="0" collapsed="false">
      <c r="A48" s="2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.75" hidden="false" customHeight="true" outlineLevel="0" collapsed="false">
      <c r="A49" s="2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.75" hidden="false" customHeight="true" outlineLevel="0" collapsed="false">
      <c r="A50" s="2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.75" hidden="false" customHeight="true" outlineLevel="0" collapsed="false">
      <c r="A51" s="2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.75" hidden="false" customHeight="true" outlineLevel="0" collapsed="false">
      <c r="A52" s="2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.75" hidden="false" customHeight="true" outlineLevel="0" collapsed="false">
      <c r="A53" s="2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.75" hidden="false" customHeight="true" outlineLevel="0" collapsed="false">
      <c r="A54" s="2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.75" hidden="false" customHeight="true" outlineLevel="0" collapsed="false">
      <c r="A55" s="2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.75" hidden="false" customHeight="true" outlineLevel="0" collapsed="false">
      <c r="A56" s="2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3">
    <mergeCell ref="E3:G3"/>
    <mergeCell ref="O18:P18"/>
    <mergeCell ref="O19:P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58984375" defaultRowHeight="13.8" zeroHeight="false" outlineLevelRow="0" outlineLevelCol="0"/>
  <cols>
    <col collapsed="false" customWidth="true" hidden="false" outlineLevel="0" max="12" min="1" style="0" width="8.29"/>
    <col collapsed="false" customWidth="true" hidden="false" outlineLevel="0" max="22" min="13" style="0" width="13.29"/>
    <col collapsed="false" customWidth="true" hidden="false" outlineLevel="0" max="24" min="23" style="0" width="15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1" t="s">
        <v>26</v>
      </c>
      <c r="B1" s="31"/>
      <c r="C1" s="31"/>
      <c r="D1" s="5"/>
      <c r="E1" s="32" t="s">
        <v>27</v>
      </c>
      <c r="F1" s="32"/>
      <c r="G1" s="3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3.8" hidden="false" customHeight="false" outlineLevel="0" collapsed="false">
      <c r="A2" s="33" t="n">
        <v>129</v>
      </c>
      <c r="B2" s="33" t="n">
        <v>-70</v>
      </c>
      <c r="C2" s="33" t="n">
        <v>0</v>
      </c>
      <c r="D2" s="7" t="s">
        <v>28</v>
      </c>
      <c r="E2" s="33" t="n">
        <v>129</v>
      </c>
      <c r="F2" s="33" t="n">
        <v>-70</v>
      </c>
      <c r="G2" s="33" t="n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3.8" hidden="false" customHeight="false" outlineLevel="0" collapsed="false">
      <c r="A3" s="33" t="n">
        <v>129</v>
      </c>
      <c r="B3" s="33" t="n">
        <v>-70</v>
      </c>
      <c r="C3" s="33" t="n">
        <v>0</v>
      </c>
      <c r="D3" s="34" t="s">
        <v>29</v>
      </c>
      <c r="E3" s="33" t="n">
        <v>129</v>
      </c>
      <c r="F3" s="33" t="n">
        <v>-70</v>
      </c>
      <c r="G3" s="33" t="n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3.8" hidden="false" customHeight="false" outlineLevel="0" collapsed="false">
      <c r="A4" s="33" t="n">
        <v>129</v>
      </c>
      <c r="B4" s="33" t="n">
        <v>70</v>
      </c>
      <c r="C4" s="33" t="n">
        <v>140</v>
      </c>
      <c r="D4" s="7" t="s">
        <v>30</v>
      </c>
      <c r="E4" s="33" t="n">
        <v>129</v>
      </c>
      <c r="F4" s="33" t="n">
        <v>70</v>
      </c>
      <c r="G4" s="33" t="n">
        <v>-140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3.8" hidden="false" customHeight="false" outlineLevel="0" collapsed="false">
      <c r="A5" s="33" t="n">
        <v>70</v>
      </c>
      <c r="B5" s="33" t="n">
        <v>129</v>
      </c>
      <c r="C5" s="33" t="n">
        <v>140</v>
      </c>
      <c r="D5" s="7" t="s">
        <v>31</v>
      </c>
      <c r="E5" s="33" t="n">
        <v>70</v>
      </c>
      <c r="F5" s="33" t="n">
        <v>129</v>
      </c>
      <c r="G5" s="33" t="n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3.8" hidden="false" customHeight="false" outlineLevel="0" collapsed="false">
      <c r="A6" s="33" t="n">
        <v>-70</v>
      </c>
      <c r="B6" s="33" t="n">
        <v>129</v>
      </c>
      <c r="C6" s="33" t="n">
        <v>0</v>
      </c>
      <c r="D6" s="7" t="s">
        <v>32</v>
      </c>
      <c r="E6" s="33" t="n">
        <v>-70</v>
      </c>
      <c r="F6" s="33" t="n">
        <v>129</v>
      </c>
      <c r="G6" s="33" t="n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3.8" hidden="false" customHeight="false" outlineLevel="0" collapsed="false">
      <c r="A7" s="33" t="n">
        <v>-70</v>
      </c>
      <c r="B7" s="33" t="n">
        <v>129</v>
      </c>
      <c r="C7" s="33" t="n">
        <v>0</v>
      </c>
      <c r="D7" s="7" t="s">
        <v>33</v>
      </c>
      <c r="E7" s="33" t="n">
        <v>-70</v>
      </c>
      <c r="F7" s="33" t="n">
        <v>129</v>
      </c>
      <c r="G7" s="33" t="n">
        <v>-140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3.8" hidden="false" customHeight="false" outlineLevel="0" collapsed="false">
      <c r="A8" s="33" t="n">
        <v>-129</v>
      </c>
      <c r="B8" s="33" t="n">
        <v>70</v>
      </c>
      <c r="C8" s="33" t="n">
        <v>140</v>
      </c>
      <c r="D8" s="7" t="s">
        <v>34</v>
      </c>
      <c r="E8" s="33" t="n">
        <v>-129</v>
      </c>
      <c r="F8" s="33" t="n">
        <v>70</v>
      </c>
      <c r="G8" s="33" t="n">
        <v>-140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3.8" hidden="false" customHeight="false" outlineLevel="0" collapsed="false">
      <c r="A9" s="33" t="n">
        <v>-129</v>
      </c>
      <c r="B9" s="33" t="n">
        <v>-70</v>
      </c>
      <c r="C9" s="33" t="n">
        <v>0</v>
      </c>
      <c r="D9" s="34" t="s">
        <v>35</v>
      </c>
      <c r="E9" s="33" t="n">
        <v>-129</v>
      </c>
      <c r="F9" s="33" t="n">
        <v>-70</v>
      </c>
      <c r="G9" s="33" t="n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3.8" hidden="false" customHeight="false" outlineLevel="0" collapsed="false">
      <c r="A10" s="33" t="n">
        <v>-129</v>
      </c>
      <c r="B10" s="33" t="n">
        <v>-70</v>
      </c>
      <c r="C10" s="33" t="n">
        <v>0</v>
      </c>
      <c r="D10" s="7" t="s">
        <v>36</v>
      </c>
      <c r="E10" s="33" t="n">
        <v>-129</v>
      </c>
      <c r="F10" s="33" t="n">
        <v>-70</v>
      </c>
      <c r="G10" s="33" t="n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3.8" hidden="false" customHeight="false" outlineLevel="0" collapsed="false">
      <c r="A11" s="7" t="s">
        <v>22</v>
      </c>
      <c r="B11" s="7" t="s">
        <v>23</v>
      </c>
      <c r="C11" s="7" t="s">
        <v>24</v>
      </c>
      <c r="E11" s="7" t="s">
        <v>22</v>
      </c>
      <c r="F11" s="7" t="s">
        <v>23</v>
      </c>
      <c r="G11" s="7" t="s">
        <v>24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3.8" hidden="false" customHeight="false" outlineLevel="0" collapsed="false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8984375" defaultRowHeight="13.8" zeroHeight="false" outlineLevelRow="0" outlineLevelCol="0"/>
  <cols>
    <col collapsed="false" customWidth="true" hidden="false" outlineLevel="0" max="26" min="1" style="0" width="11.43"/>
  </cols>
  <sheetData>
    <row r="2" customFormat="false" ht="15" hidden="false" customHeight="false" outlineLevel="0" collapsed="false">
      <c r="A2" s="35" t="s">
        <v>37</v>
      </c>
    </row>
    <row r="3" customFormat="false" ht="13.8" hidden="false" customHeight="false" outlineLevel="0" collapsed="false">
      <c r="A3" s="36"/>
    </row>
    <row r="4" customFormat="false" ht="15" hidden="false" customHeight="false" outlineLevel="0" collapsed="false">
      <c r="A4" s="37" t="s">
        <v>38</v>
      </c>
    </row>
    <row r="5" customFormat="false" ht="15" hidden="false" customHeight="false" outlineLevel="0" collapsed="false">
      <c r="A5" s="37" t="s">
        <v>39</v>
      </c>
    </row>
    <row r="6" customFormat="false" ht="15" hidden="false" customHeight="false" outlineLevel="0" collapsed="false">
      <c r="A6" s="38" t="s">
        <v>40</v>
      </c>
    </row>
    <row r="7" customFormat="false" ht="15" hidden="false" customHeight="false" outlineLevel="0" collapsed="false">
      <c r="A7" s="37" t="s">
        <v>41</v>
      </c>
    </row>
    <row r="8" customFormat="false" ht="15" hidden="false" customHeight="false" outlineLevel="0" collapsed="false">
      <c r="A8" s="37" t="s">
        <v>42</v>
      </c>
    </row>
    <row r="9" customFormat="false" ht="15" hidden="false" customHeight="false" outlineLevel="0" collapsed="false">
      <c r="A9" s="37" t="s">
        <v>43</v>
      </c>
    </row>
    <row r="10" customFormat="false" ht="15" hidden="false" customHeight="false" outlineLevel="0" collapsed="false">
      <c r="A10" s="39" t="s">
        <v>44</v>
      </c>
    </row>
    <row r="11" customFormat="false" ht="15" hidden="false" customHeight="false" outlineLevel="0" collapsed="false">
      <c r="A11" s="37" t="s">
        <v>45</v>
      </c>
    </row>
    <row r="12" customFormat="false" ht="15" hidden="false" customHeight="false" outlineLevel="0" collapsed="false">
      <c r="A12" s="37" t="s">
        <v>46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Jorge Beninca</cp:lastModifiedBy>
  <dcterms:modified xsi:type="dcterms:W3CDTF">2022-08-15T17:29:14Z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