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dg1/Documents/My Documents/IMAP/IMAP-post-selection/Ultra/Ultra FM testing/Ultra45/PreEnvironmentalCalibration/"/>
    </mc:Choice>
  </mc:AlternateContent>
  <xr:revisionPtr revIDLastSave="0" documentId="8_{4FE8C0F5-DAC5-7C48-9452-0694D79CF48B}" xr6:coauthVersionLast="47" xr6:coauthVersionMax="47" xr10:uidLastSave="{00000000-0000-0000-0000-000000000000}"/>
  <bookViews>
    <workbookView xWindow="7560" yWindow="500" windowWidth="31660" windowHeight="24780" xr2:uid="{6BD6DA06-8447-6840-841B-1C1554904ABB}"/>
  </bookViews>
  <sheets>
    <sheet name="image-params041823" sheetId="3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3" l="1"/>
  <c r="C44" i="3"/>
  <c r="C45" i="3" s="1"/>
  <c r="C43" i="3"/>
  <c r="C46" i="3" s="1"/>
  <c r="C42" i="3"/>
  <c r="C47" i="3" s="1"/>
  <c r="C41" i="3"/>
  <c r="C48" i="3" s="1"/>
  <c r="C40" i="3"/>
  <c r="C50" i="3" s="1"/>
  <c r="C39" i="3"/>
  <c r="C38" i="3"/>
  <c r="C51" i="3" s="1"/>
  <c r="C37" i="3"/>
  <c r="C52" i="3" s="1"/>
  <c r="C36" i="3"/>
  <c r="C27" i="3"/>
  <c r="C26" i="3"/>
  <c r="C25" i="3"/>
  <c r="C24" i="3"/>
  <c r="C23" i="3"/>
  <c r="C22" i="3"/>
  <c r="C21" i="3"/>
  <c r="C20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55" i="3"/>
  <c r="G54" i="3"/>
  <c r="G53" i="3"/>
  <c r="I46" i="3"/>
  <c r="I47" i="3"/>
  <c r="I48" i="3" s="1"/>
  <c r="I49" i="3" s="1"/>
  <c r="I50" i="3" s="1"/>
  <c r="I51" i="3" s="1"/>
  <c r="I52" i="3" s="1"/>
  <c r="G52" i="3"/>
  <c r="G51" i="3"/>
  <c r="G50" i="3"/>
  <c r="G49" i="3"/>
  <c r="G48" i="3"/>
  <c r="G47" i="3"/>
  <c r="G46" i="3"/>
  <c r="G45" i="3"/>
  <c r="I38" i="3"/>
  <c r="I39" i="3" s="1"/>
  <c r="I40" i="3" s="1"/>
  <c r="I41" i="3" s="1"/>
  <c r="I42" i="3" s="1"/>
  <c r="I43" i="3" s="1"/>
  <c r="I44" i="3" s="1"/>
  <c r="G44" i="3"/>
  <c r="G43" i="3"/>
  <c r="G42" i="3"/>
  <c r="G41" i="3"/>
  <c r="G40" i="3"/>
  <c r="G39" i="3"/>
  <c r="G38" i="3"/>
  <c r="G37" i="3"/>
  <c r="G36" i="3"/>
  <c r="I29" i="3"/>
  <c r="I30" i="3"/>
  <c r="I31" i="3" s="1"/>
  <c r="I32" i="3" s="1"/>
  <c r="I33" i="3" s="1"/>
  <c r="I34" i="3" s="1"/>
  <c r="I35" i="3" s="1"/>
  <c r="G35" i="3"/>
  <c r="G34" i="3"/>
  <c r="G33" i="3"/>
  <c r="G32" i="3"/>
  <c r="G31" i="3"/>
  <c r="G30" i="3"/>
  <c r="G29" i="3"/>
  <c r="G28" i="3"/>
  <c r="G27" i="3"/>
  <c r="G26" i="3"/>
  <c r="G25" i="3"/>
  <c r="N3" i="3"/>
  <c r="G24" i="3" s="1"/>
  <c r="G23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N5" i="3"/>
  <c r="G8" i="3" s="1"/>
  <c r="G7" i="3"/>
  <c r="G6" i="3"/>
  <c r="G5" i="3"/>
  <c r="O4" i="3"/>
  <c r="G4" i="3"/>
  <c r="G3" i="3"/>
  <c r="G2" i="3"/>
  <c r="G22" i="3" l="1"/>
</calcChain>
</file>

<file path=xl/sharedStrings.xml><?xml version="1.0" encoding="utf-8"?>
<sst xmlns="http://schemas.openxmlformats.org/spreadsheetml/2006/main" count="211" uniqueCount="135">
  <si>
    <t>Name</t>
  </si>
  <si>
    <t>Description</t>
  </si>
  <si>
    <t>Value (Eng)</t>
  </si>
  <si>
    <t>Units</t>
  </si>
  <si>
    <t>Scale</t>
  </si>
  <si>
    <t>Value (SW)</t>
  </si>
  <si>
    <t>Name (SW)</t>
  </si>
  <si>
    <t>Index (SW)</t>
  </si>
  <si>
    <t>Lookup(Type)</t>
  </si>
  <si>
    <t>XFtSc</t>
  </si>
  <si>
    <t>X front position scale (S = 1024)</t>
  </si>
  <si>
    <t>mm</t>
  </si>
  <si>
    <t>.ip-xf-sc</t>
  </si>
  <si>
    <t>XFtLtOff</t>
  </si>
  <si>
    <t>X Front Left Offset</t>
  </si>
  <si>
    <t>.ip-xf-lt-off</t>
  </si>
  <si>
    <t>mm-per-ns</t>
  </si>
  <si>
    <t>XFtRtOff</t>
  </si>
  <si>
    <t>X Front Right Offset</t>
  </si>
  <si>
    <t>.ip-xf-rt-off</t>
  </si>
  <si>
    <t>ns</t>
  </si>
  <si>
    <t>TOFSc</t>
  </si>
  <si>
    <t>PH event TOF scale (S = 1024)</t>
  </si>
  <si>
    <t>.ip-tof-sc</t>
  </si>
  <si>
    <t>ns-per-mm</t>
  </si>
  <si>
    <t>TOFTpOff</t>
  </si>
  <si>
    <t>TOF Stop Top Offset</t>
  </si>
  <si>
    <t>.ip-tof-tp-off</t>
  </si>
  <si>
    <t>raw</t>
  </si>
  <si>
    <t>TOFBtOff</t>
  </si>
  <si>
    <t>TOF Stop Bottom Offset</t>
  </si>
  <si>
    <t>.ip-tof-bt-off</t>
  </si>
  <si>
    <t>XFtTOF</t>
  </si>
  <si>
    <t>X front position to TOF offset multiplier (S = 32768)</t>
  </si>
  <si>
    <t>.ip-xf-tof</t>
  </si>
  <si>
    <t>Note: must be alphabetic</t>
  </si>
  <si>
    <t>XCoinTpSc</t>
  </si>
  <si>
    <t>X Coincidence Top position scale (S = 1024)</t>
  </si>
  <si>
    <t xml:space="preserve">.ip-xc-tp-sc              </t>
  </si>
  <si>
    <t>XCoinTpOff</t>
  </si>
  <si>
    <t>X Coincidence Top Offset</t>
  </si>
  <si>
    <t xml:space="preserve">.ip-xc-tp-off             </t>
  </si>
  <si>
    <t>XCoinBtSc</t>
  </si>
  <si>
    <t>X Coincidence Bottom position scale (S = 1024)</t>
  </si>
  <si>
    <t xml:space="preserve">.ip-xc-bt-sc              </t>
  </si>
  <si>
    <t>XCoinBtOff</t>
  </si>
  <si>
    <t>X Coincidence Bottom Offset</t>
  </si>
  <si>
    <t xml:space="preserve">.ip-xc-bt-off </t>
  </si>
  <si>
    <t>eTOFSc</t>
  </si>
  <si>
    <t>PH event electron TOF scale (S = 1024)</t>
  </si>
  <si>
    <t xml:space="preserve">.ip-etof-sc               </t>
  </si>
  <si>
    <t>eTOFTpOff</t>
  </si>
  <si>
    <t>PH event electron TOF Top Offset</t>
  </si>
  <si>
    <t xml:space="preserve">.ip-etof-tp-off           </t>
  </si>
  <si>
    <t>eTOFBtOff</t>
  </si>
  <si>
    <t>PH event electron TOF Bottom Offset</t>
  </si>
  <si>
    <t xml:space="preserve">.ip-etof-bt-off           </t>
  </si>
  <si>
    <t>TOFDiffTpMin</t>
  </si>
  <si>
    <t>Minimum Top difference between TOFy and TOFx</t>
  </si>
  <si>
    <t>.ip-tof-diff-tp-min</t>
  </si>
  <si>
    <t>TOFDiffTpMax</t>
  </si>
  <si>
    <t>Maximum Top difference between TOFy and TOFx</t>
  </si>
  <si>
    <t>.ip-tof-diff-tp-max</t>
  </si>
  <si>
    <t>TOFDiffBtMin</t>
  </si>
  <si>
    <t>Minimum Bottom difference between TOFy and TOFx</t>
  </si>
  <si>
    <t>.ip-tof-diff-bt-min</t>
  </si>
  <si>
    <t>TOFDiffBtMax</t>
  </si>
  <si>
    <t>Maximum Bottom difference between TOFy and TOFx</t>
  </si>
  <si>
    <t>.ip-tof-diff-bt-max</t>
  </si>
  <si>
    <t>eTOFMin</t>
  </si>
  <si>
    <t>Minimum value of electron TOF</t>
  </si>
  <si>
    <t>.ip-etof-min</t>
  </si>
  <si>
    <t>eTOFMax</t>
  </si>
  <si>
    <t>Maximum value of electron TOF</t>
  </si>
  <si>
    <t>.ip-etof-max</t>
  </si>
  <si>
    <t>eTOFSlope1</t>
  </si>
  <si>
    <t>eTOF Slope 1 (S = 1024)</t>
  </si>
  <si>
    <t>.ip-etof-slope1</t>
  </si>
  <si>
    <t>eTOFOff1</t>
  </si>
  <si>
    <t>eTOF Offset 1</t>
  </si>
  <si>
    <t>.ip-etof-off1</t>
  </si>
  <si>
    <t>eTOFSlope2</t>
  </si>
  <si>
    <t>eTOF Slope 2 (S = 1024)</t>
  </si>
  <si>
    <t>.ip-etof-slope2</t>
  </si>
  <si>
    <t>eTOFOff2</t>
  </si>
  <si>
    <t>eTOF Offset 2</t>
  </si>
  <si>
    <t>.ip-etof-off2</t>
  </si>
  <si>
    <t>SpTpPHOff</t>
  </si>
  <si>
    <t>PH Stop Top energy offset</t>
  </si>
  <si>
    <t>.ip-sp-tp-ph-off</t>
  </si>
  <si>
    <t>SpBtPHOff</t>
  </si>
  <si>
    <t>PH Stop Bottom energy offset</t>
  </si>
  <si>
    <t>.ip-sp-bt-ph-off</t>
  </si>
  <si>
    <t>YBkSSD</t>
  </si>
  <si>
    <t>Y Back SSD Position 0</t>
  </si>
  <si>
    <t>.ip-yb-ssd[]</t>
  </si>
  <si>
    <t>Y Back SSD Position 1</t>
  </si>
  <si>
    <t>Y Back SSD Position 2</t>
  </si>
  <si>
    <t>Y Back SSD Position 3</t>
  </si>
  <si>
    <t>Y Back SSD Position 4</t>
  </si>
  <si>
    <t>Y Back SSD Position 5</t>
  </si>
  <si>
    <t>Y Back SSD Position 6</t>
  </si>
  <si>
    <t>Y Back SSD Position 7</t>
  </si>
  <si>
    <t>TOFSSDSc</t>
  </si>
  <si>
    <t>TOF SSD Scale</t>
  </si>
  <si>
    <t>.ip-tof-ssd-sc</t>
  </si>
  <si>
    <t>TOFSSDLtOff</t>
  </si>
  <si>
    <t>TOF SSD Left Offset 0</t>
  </si>
  <si>
    <t>.ip-tof-ssd-lt-off[]</t>
  </si>
  <si>
    <t>TOF SSD Left Offset 1</t>
  </si>
  <si>
    <t>TOF SSD Left Offset 2</t>
  </si>
  <si>
    <t>TOF SSD Left Offset 3</t>
  </si>
  <si>
    <t>TOF SSD Left Offset 4</t>
  </si>
  <si>
    <t>TOF SSD Left Offset 5</t>
  </si>
  <si>
    <t>TOF SSD Left Offset 6</t>
  </si>
  <si>
    <t>TOF SSD Left Offset 7</t>
  </si>
  <si>
    <t>TOFSSDRtOff</t>
  </si>
  <si>
    <t>TOF SSD Right Offset 0</t>
  </si>
  <si>
    <t>.ip-tof-ssd-rt-off[]</t>
  </si>
  <si>
    <t>TOF SSD Right Offset 1</t>
  </si>
  <si>
    <t>TOF SSD Right Offset 2</t>
  </si>
  <si>
    <t>TOF SSD Right Offset 3</t>
  </si>
  <si>
    <t>TOF SSD Right Offset 4</t>
  </si>
  <si>
    <t>TOF SSD Right Offset 5</t>
  </si>
  <si>
    <t>TOF SSD Right Offset 6</t>
  </si>
  <si>
    <t>TOF SSD Right Offset 7</t>
  </si>
  <si>
    <t>TOFSSDTotOff</t>
  </si>
  <si>
    <t>SSD event TOF total offset</t>
  </si>
  <si>
    <t>.ip-tof-ssd-tof-off</t>
  </si>
  <si>
    <t>PathSteepThresh</t>
  </si>
  <si>
    <t>Steep Path length threshold for selecting ExTOF species determination table</t>
  </si>
  <si>
    <t>.ip-path-steep-thresh</t>
  </si>
  <si>
    <t>PathMediumThresh</t>
  </si>
  <si>
    <t>Medium Path length threshold for selecting ExTOF species determination table</t>
  </si>
  <si>
    <t>.ip-path-medium-thresh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</si>
</sst>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FF00F9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/>
    </xf>
    <xf numFmtId="164" fontId="0" fillId="0" borderId="0" xfId="0" applyNumberFormat="1" applyAlignment="1">
      <alignment wrapText="1"/>
    </xf>
    <xf numFmtId="0" fontId="4" fillId="2" borderId="0" xfId="0" quotePrefix="1" applyFont="1" applyFill="1" applyAlignment="1">
      <alignment horizontal="center"/>
    </xf>
    <xf numFmtId="164" fontId="5" fillId="0" borderId="0" xfId="0" applyNumberFormat="1" applyFont="1" applyAlignment="1">
      <alignment wrapText="1"/>
    </xf>
    <xf numFmtId="165" fontId="4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justify" vertical="center" wrapText="1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2" fontId="4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tchdg1/Documents/My%20Documents/IMAP/IMAP-post-selection/Ultra/Ultra%20FM%20testing/Ultra90/PreEnvironmentalCalibration/July182023_FM90_10keV_Raw_Events_Merged_Phi=27.3-54.6.xlsx" TargetMode="External"/><Relationship Id="rId1" Type="http://schemas.openxmlformats.org/officeDocument/2006/relationships/externalLinkPath" Target="/Users/mitchdg1/Documents/My%20Documents/IMAP/IMAP-post-selection/Ultra/Ultra%20FM%20testing/Ultra90/PreEnvironmentalCalibration/July182023_FM90_10keV_Raw_Events_Merged_Phi=27.3-54.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image-params041823"/>
      <sheetName val="Event Data"/>
      <sheetName val="SSD TOF x E _ TOF x SSD"/>
      <sheetName val="Pathlength - XStart"/>
      <sheetName val="MCP PH"/>
      <sheetName val="TOFcorr - XStart"/>
      <sheetName val="CoinX - XStop"/>
      <sheetName val="TOFcorr x SSD#"/>
      <sheetName val="Phi x Theta"/>
      <sheetName val="Data"/>
      <sheetName val="Y x TOFcorr"/>
      <sheetName val="XStop-YStop"/>
      <sheetName val="EgyLgNorm-FM45-DN-keV FSW"/>
      <sheetName val="Ultra90_tdc_norm_LUT_20230614"/>
      <sheetName val="back-pos-luts_SN201_20230717"/>
      <sheetName val="TopMCP_MaskHole-vs-Time-FIT"/>
      <sheetName val="BottomMCP_MaskHole-vs-Time-FIT"/>
      <sheetName val="TOFxE_Ultra-EM"/>
      <sheetName val="TOFxPH_Ultra-EM"/>
      <sheetName val="Rates"/>
    </sheetNames>
    <sheetDataSet>
      <sheetData sheetId="0"/>
      <sheetData sheetId="1"/>
      <sheetData sheetId="2">
        <row r="1">
          <cell r="M1">
            <v>6.1</v>
          </cell>
          <cell r="N1">
            <v>540</v>
          </cell>
          <cell r="P1">
            <v>540</v>
          </cell>
          <cell r="AL1">
            <v>10</v>
          </cell>
          <cell r="AM1">
            <v>-5</v>
          </cell>
        </row>
        <row r="2">
          <cell r="E2">
            <v>6</v>
          </cell>
          <cell r="F2">
            <v>7.25</v>
          </cell>
          <cell r="G2">
            <v>3.75</v>
          </cell>
          <cell r="H2">
            <v>4.2</v>
          </cell>
          <cell r="I2">
            <v>3.75</v>
          </cell>
          <cell r="J2">
            <v>3.65</v>
          </cell>
          <cell r="K2">
            <v>6.3</v>
          </cell>
          <cell r="L2">
            <v>5</v>
          </cell>
          <cell r="M2">
            <v>0.19652543039069256</v>
          </cell>
          <cell r="Q2">
            <v>48.8</v>
          </cell>
          <cell r="AJ2">
            <v>10</v>
          </cell>
          <cell r="AK2">
            <v>-40</v>
          </cell>
          <cell r="AL2">
            <v>0.66666999999999998</v>
          </cell>
          <cell r="AM2">
            <v>0.75</v>
          </cell>
        </row>
        <row r="3">
          <cell r="I3">
            <v>48.25</v>
          </cell>
          <cell r="L3">
            <v>52.75</v>
          </cell>
          <cell r="M3">
            <v>52.5</v>
          </cell>
          <cell r="P3">
            <v>1.73</v>
          </cell>
          <cell r="AG3">
            <v>43</v>
          </cell>
          <cell r="AL3">
            <v>40</v>
          </cell>
          <cell r="AN3">
            <v>40</v>
          </cell>
        </row>
        <row r="4">
          <cell r="I4">
            <v>-0.17566862847351561</v>
          </cell>
          <cell r="L4">
            <v>0.05</v>
          </cell>
          <cell r="P4">
            <v>94</v>
          </cell>
          <cell r="AG4">
            <v>43</v>
          </cell>
          <cell r="AL4">
            <v>0.33960000000000001</v>
          </cell>
          <cell r="AN4">
            <v>0.33960000000000001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6710-B0BA-FD48-AAC7-D0AF64628EA7}">
  <dimension ref="A1:O55"/>
  <sheetViews>
    <sheetView tabSelected="1" zoomScaleNormal="100" workbookViewId="0">
      <selection activeCell="C1" sqref="C1:D55"/>
    </sheetView>
  </sheetViews>
  <sheetFormatPr baseColWidth="10" defaultColWidth="11" defaultRowHeight="16" x14ac:dyDescent="0.2"/>
  <cols>
    <col min="1" max="1" width="20.83203125" customWidth="1"/>
    <col min="2" max="2" width="68.5" customWidth="1"/>
    <col min="3" max="3" width="16.6640625" customWidth="1"/>
    <col min="4" max="4" width="11.83203125" bestFit="1" customWidth="1"/>
    <col min="5" max="5" width="13.6640625" customWidth="1"/>
    <col min="6" max="7" width="11.1640625" bestFit="1" customWidth="1"/>
    <col min="8" max="8" width="19" customWidth="1"/>
    <col min="9" max="9" width="13" bestFit="1" customWidth="1"/>
    <col min="10" max="10" width="15.33203125" customWidth="1"/>
    <col min="11" max="11" width="11.1640625" bestFit="1" customWidth="1"/>
    <col min="13" max="13" width="11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/>
      <c r="K1"/>
      <c r="M1" s="1" t="s">
        <v>8</v>
      </c>
    </row>
    <row r="2" spans="1:15" x14ac:dyDescent="0.2">
      <c r="A2" t="s">
        <v>9</v>
      </c>
      <c r="B2" t="s">
        <v>10</v>
      </c>
      <c r="C2" s="5">
        <f>-'[1]Event Data'!I4</f>
        <v>0.17566862847351561</v>
      </c>
      <c r="D2">
        <v>0.17566862847351561</v>
      </c>
      <c r="E2" t="s">
        <v>11</v>
      </c>
      <c r="F2">
        <v>1024</v>
      </c>
      <c r="G2" s="3">
        <f t="shared" ref="G2:G55" si="0">ROUND(LOOKUP(E2,$M$2:$N$6)*F2*D2,0)</f>
        <v>17988</v>
      </c>
      <c r="H2" t="s">
        <v>12</v>
      </c>
      <c r="M2" t="s">
        <v>11</v>
      </c>
      <c r="N2">
        <v>100</v>
      </c>
      <c r="O2">
        <v>100</v>
      </c>
    </row>
    <row r="3" spans="1:15" ht="17" x14ac:dyDescent="0.2">
      <c r="A3" s="4" t="s">
        <v>13</v>
      </c>
      <c r="B3" t="s">
        <v>14</v>
      </c>
      <c r="C3" s="17">
        <f>'[1]Event Data'!Q2</f>
        <v>48.8</v>
      </c>
      <c r="D3" s="6">
        <v>48.8</v>
      </c>
      <c r="E3" s="4" t="s">
        <v>11</v>
      </c>
      <c r="F3">
        <v>1</v>
      </c>
      <c r="G3" s="3">
        <f t="shared" si="0"/>
        <v>4880</v>
      </c>
      <c r="H3" t="s">
        <v>15</v>
      </c>
      <c r="M3" t="s">
        <v>16</v>
      </c>
      <c r="N3">
        <f>N2/N4</f>
        <v>10</v>
      </c>
      <c r="O3">
        <v>10</v>
      </c>
    </row>
    <row r="4" spans="1:15" ht="17" x14ac:dyDescent="0.2">
      <c r="A4" s="4" t="s">
        <v>17</v>
      </c>
      <c r="B4" t="s">
        <v>18</v>
      </c>
      <c r="C4" s="5">
        <f>'[1]Event Data'!I3</f>
        <v>48.25</v>
      </c>
      <c r="D4" s="6">
        <v>48.25</v>
      </c>
      <c r="E4" s="4" t="s">
        <v>11</v>
      </c>
      <c r="F4">
        <v>1</v>
      </c>
      <c r="G4" s="3">
        <f t="shared" si="0"/>
        <v>4825</v>
      </c>
      <c r="H4" t="s">
        <v>19</v>
      </c>
      <c r="M4" t="s">
        <v>20</v>
      </c>
      <c r="N4">
        <v>10</v>
      </c>
      <c r="O4">
        <f>O3/O2</f>
        <v>0.1</v>
      </c>
    </row>
    <row r="5" spans="1:15" x14ac:dyDescent="0.2">
      <c r="A5" t="s">
        <v>21</v>
      </c>
      <c r="B5" t="s">
        <v>22</v>
      </c>
      <c r="C5" s="5">
        <f>'[1]Event Data'!L4</f>
        <v>0.05</v>
      </c>
      <c r="D5">
        <v>0.05</v>
      </c>
      <c r="E5" t="s">
        <v>20</v>
      </c>
      <c r="F5">
        <v>1024</v>
      </c>
      <c r="G5" s="3">
        <f t="shared" si="0"/>
        <v>512</v>
      </c>
      <c r="H5" t="s">
        <v>23</v>
      </c>
      <c r="M5" t="s">
        <v>24</v>
      </c>
      <c r="N5">
        <f>N4/N2</f>
        <v>0.1</v>
      </c>
      <c r="O5">
        <v>1</v>
      </c>
    </row>
    <row r="6" spans="1:15" ht="17" x14ac:dyDescent="0.2">
      <c r="A6" s="4" t="s">
        <v>25</v>
      </c>
      <c r="B6" t="s">
        <v>26</v>
      </c>
      <c r="C6" s="7">
        <f>-'[1]Event Data'!L3</f>
        <v>-52.75</v>
      </c>
      <c r="D6" s="8">
        <v>-52.75</v>
      </c>
      <c r="E6" s="4" t="s">
        <v>20</v>
      </c>
      <c r="F6">
        <v>1</v>
      </c>
      <c r="G6" s="3">
        <f t="shared" si="0"/>
        <v>-528</v>
      </c>
      <c r="H6" t="s">
        <v>27</v>
      </c>
      <c r="M6" t="s">
        <v>28</v>
      </c>
      <c r="N6">
        <v>1</v>
      </c>
    </row>
    <row r="7" spans="1:15" ht="17" x14ac:dyDescent="0.2">
      <c r="A7" s="4" t="s">
        <v>29</v>
      </c>
      <c r="B7" t="s">
        <v>30</v>
      </c>
      <c r="C7" s="7">
        <f>-'[1]Event Data'!M3</f>
        <v>-52.5</v>
      </c>
      <c r="D7" s="8">
        <v>-52.5</v>
      </c>
      <c r="E7" s="4" t="s">
        <v>20</v>
      </c>
      <c r="F7">
        <v>1</v>
      </c>
      <c r="G7" s="3">
        <f t="shared" si="0"/>
        <v>-525</v>
      </c>
      <c r="H7" t="s">
        <v>31</v>
      </c>
    </row>
    <row r="8" spans="1:15" ht="17" x14ac:dyDescent="0.2">
      <c r="A8" s="4" t="s">
        <v>32</v>
      </c>
      <c r="B8" t="s">
        <v>33</v>
      </c>
      <c r="C8" s="9">
        <f>'[1]Event Data'!P3/'[1]Event Data'!P4</f>
        <v>1.8404255319148934E-2</v>
      </c>
      <c r="D8">
        <v>1.8404255319148934E-2</v>
      </c>
      <c r="E8" s="4" t="s">
        <v>24</v>
      </c>
      <c r="F8">
        <v>32768</v>
      </c>
      <c r="G8" s="3">
        <f t="shared" si="0"/>
        <v>60</v>
      </c>
      <c r="H8" t="s">
        <v>34</v>
      </c>
      <c r="M8" t="s">
        <v>35</v>
      </c>
    </row>
    <row r="9" spans="1:15" x14ac:dyDescent="0.2">
      <c r="A9" t="s">
        <v>36</v>
      </c>
      <c r="B9" t="s">
        <v>37</v>
      </c>
      <c r="C9" s="2">
        <f>'[1]Event Data'!AN4/5</f>
        <v>6.7920000000000008E-2</v>
      </c>
      <c r="D9">
        <v>6.7920000000000008E-2</v>
      </c>
      <c r="E9" t="s">
        <v>11</v>
      </c>
      <c r="F9">
        <v>1024</v>
      </c>
      <c r="G9" s="3">
        <f t="shared" si="0"/>
        <v>6955</v>
      </c>
      <c r="H9" t="s">
        <v>38</v>
      </c>
    </row>
    <row r="10" spans="1:15" ht="24" x14ac:dyDescent="0.3">
      <c r="A10" s="4" t="s">
        <v>39</v>
      </c>
      <c r="B10" t="s">
        <v>40</v>
      </c>
      <c r="C10" s="10">
        <f>'[1]Event Data'!AN3</f>
        <v>40</v>
      </c>
      <c r="D10" s="6">
        <v>40</v>
      </c>
      <c r="E10" s="4" t="s">
        <v>11</v>
      </c>
      <c r="F10">
        <v>1</v>
      </c>
      <c r="G10" s="3">
        <f t="shared" si="0"/>
        <v>4000</v>
      </c>
      <c r="H10" t="s">
        <v>41</v>
      </c>
    </row>
    <row r="11" spans="1:15" x14ac:dyDescent="0.2">
      <c r="A11" t="s">
        <v>42</v>
      </c>
      <c r="B11" t="s">
        <v>43</v>
      </c>
      <c r="C11" s="2">
        <f>'[1]Event Data'!AL4/5</f>
        <v>6.7920000000000008E-2</v>
      </c>
      <c r="D11">
        <v>6.7920000000000008E-2</v>
      </c>
      <c r="E11" t="s">
        <v>11</v>
      </c>
      <c r="F11">
        <v>1024</v>
      </c>
      <c r="G11" s="3">
        <f t="shared" si="0"/>
        <v>6955</v>
      </c>
      <c r="H11" t="s">
        <v>44</v>
      </c>
    </row>
    <row r="12" spans="1:15" ht="24" x14ac:dyDescent="0.3">
      <c r="A12" s="4" t="s">
        <v>45</v>
      </c>
      <c r="B12" t="s">
        <v>46</v>
      </c>
      <c r="C12" s="10">
        <f>-'[1]Event Data'!AL3</f>
        <v>-40</v>
      </c>
      <c r="D12" s="6">
        <v>-40</v>
      </c>
      <c r="E12" s="4" t="s">
        <v>11</v>
      </c>
      <c r="F12">
        <v>1</v>
      </c>
      <c r="G12" s="3">
        <f t="shared" si="0"/>
        <v>-4000</v>
      </c>
      <c r="H12" t="s">
        <v>47</v>
      </c>
    </row>
    <row r="13" spans="1:15" x14ac:dyDescent="0.2">
      <c r="A13" t="s">
        <v>48</v>
      </c>
      <c r="B13" t="s">
        <v>49</v>
      </c>
      <c r="C13" s="2">
        <f>C5*2</f>
        <v>0.1</v>
      </c>
      <c r="D13">
        <v>0.1</v>
      </c>
      <c r="E13" t="s">
        <v>20</v>
      </c>
      <c r="F13">
        <v>1024</v>
      </c>
      <c r="G13" s="3">
        <f t="shared" si="0"/>
        <v>1024</v>
      </c>
      <c r="H13" t="s">
        <v>50</v>
      </c>
    </row>
    <row r="14" spans="1:15" ht="24" x14ac:dyDescent="0.3">
      <c r="A14" s="4" t="s">
        <v>51</v>
      </c>
      <c r="B14" t="s">
        <v>52</v>
      </c>
      <c r="C14" s="10">
        <f>-'[1]Event Data'!AG3</f>
        <v>-43</v>
      </c>
      <c r="D14" s="8">
        <v>-43</v>
      </c>
      <c r="E14" s="4" t="s">
        <v>20</v>
      </c>
      <c r="F14">
        <v>1</v>
      </c>
      <c r="G14" s="3">
        <f t="shared" si="0"/>
        <v>-430</v>
      </c>
      <c r="H14" t="s">
        <v>53</v>
      </c>
    </row>
    <row r="15" spans="1:15" ht="24" x14ac:dyDescent="0.3">
      <c r="A15" s="4" t="s">
        <v>54</v>
      </c>
      <c r="B15" t="s">
        <v>55</v>
      </c>
      <c r="C15" s="10">
        <f>-'[1]Event Data'!AG4</f>
        <v>-43</v>
      </c>
      <c r="D15" s="8">
        <v>-43</v>
      </c>
      <c r="E15" s="4" t="s">
        <v>20</v>
      </c>
      <c r="F15">
        <v>1</v>
      </c>
      <c r="G15" s="3">
        <f t="shared" si="0"/>
        <v>-430</v>
      </c>
      <c r="H15" t="s">
        <v>56</v>
      </c>
    </row>
    <row r="16" spans="1:15" ht="17" x14ac:dyDescent="0.2">
      <c r="A16" s="11" t="s">
        <v>57</v>
      </c>
      <c r="B16" t="s">
        <v>58</v>
      </c>
      <c r="C16" s="2">
        <v>22.6</v>
      </c>
      <c r="D16" s="12">
        <v>22.6</v>
      </c>
      <c r="E16" s="4" t="s">
        <v>20</v>
      </c>
      <c r="F16">
        <v>1</v>
      </c>
      <c r="G16" s="3">
        <f t="shared" si="0"/>
        <v>226</v>
      </c>
      <c r="H16" t="s">
        <v>59</v>
      </c>
    </row>
    <row r="17" spans="1:9" ht="17" x14ac:dyDescent="0.2">
      <c r="A17" s="11" t="s">
        <v>60</v>
      </c>
      <c r="B17" t="s">
        <v>61</v>
      </c>
      <c r="C17" s="2">
        <v>26.6</v>
      </c>
      <c r="D17" s="12">
        <v>26.6</v>
      </c>
      <c r="E17" s="4" t="s">
        <v>20</v>
      </c>
      <c r="F17">
        <v>1</v>
      </c>
      <c r="G17" s="3">
        <f t="shared" si="0"/>
        <v>266</v>
      </c>
      <c r="H17" t="s">
        <v>62</v>
      </c>
    </row>
    <row r="18" spans="1:9" ht="17" x14ac:dyDescent="0.2">
      <c r="A18" s="11" t="s">
        <v>63</v>
      </c>
      <c r="B18" t="s">
        <v>64</v>
      </c>
      <c r="C18" s="2">
        <v>22.2</v>
      </c>
      <c r="D18" s="12">
        <v>22.2</v>
      </c>
      <c r="E18" s="4" t="s">
        <v>20</v>
      </c>
      <c r="F18">
        <v>1</v>
      </c>
      <c r="G18" s="3">
        <f t="shared" si="0"/>
        <v>222</v>
      </c>
      <c r="H18" t="s">
        <v>65</v>
      </c>
    </row>
    <row r="19" spans="1:9" ht="17" x14ac:dyDescent="0.2">
      <c r="A19" s="11" t="s">
        <v>66</v>
      </c>
      <c r="B19" t="s">
        <v>67</v>
      </c>
      <c r="C19" s="2">
        <v>26.2</v>
      </c>
      <c r="D19" s="12">
        <v>26.2</v>
      </c>
      <c r="E19" s="4" t="s">
        <v>20</v>
      </c>
      <c r="F19">
        <v>1</v>
      </c>
      <c r="G19" s="3">
        <f t="shared" si="0"/>
        <v>262</v>
      </c>
      <c r="H19" t="s">
        <v>68</v>
      </c>
    </row>
    <row r="20" spans="1:9" ht="17" x14ac:dyDescent="0.2">
      <c r="A20" s="4" t="s">
        <v>69</v>
      </c>
      <c r="B20" t="s">
        <v>70</v>
      </c>
      <c r="C20" s="18">
        <f>'[1]Event Data'!AK2</f>
        <v>-40</v>
      </c>
      <c r="D20" s="13">
        <v>-40</v>
      </c>
      <c r="E20" s="4" t="s">
        <v>20</v>
      </c>
      <c r="F20">
        <v>1</v>
      </c>
      <c r="G20" s="3">
        <f t="shared" si="0"/>
        <v>-400</v>
      </c>
      <c r="H20" t="s">
        <v>71</v>
      </c>
    </row>
    <row r="21" spans="1:9" ht="17" x14ac:dyDescent="0.2">
      <c r="A21" s="4" t="s">
        <v>72</v>
      </c>
      <c r="B21" t="s">
        <v>73</v>
      </c>
      <c r="C21" s="5">
        <f>'[1]Event Data'!AJ2</f>
        <v>10</v>
      </c>
      <c r="D21" s="13">
        <v>10</v>
      </c>
      <c r="E21" s="4" t="s">
        <v>20</v>
      </c>
      <c r="F21">
        <v>1</v>
      </c>
      <c r="G21" s="3">
        <f t="shared" si="0"/>
        <v>100</v>
      </c>
      <c r="H21" t="s">
        <v>74</v>
      </c>
    </row>
    <row r="22" spans="1:9" ht="17" x14ac:dyDescent="0.2">
      <c r="A22" s="11" t="s">
        <v>75</v>
      </c>
      <c r="B22" t="s">
        <v>76</v>
      </c>
      <c r="C22" s="18">
        <f>'[1]Event Data'!AL2</f>
        <v>0.66666999999999998</v>
      </c>
      <c r="D22" s="13">
        <v>0.66666999999999998</v>
      </c>
      <c r="E22" t="s">
        <v>16</v>
      </c>
      <c r="F22">
        <v>1024</v>
      </c>
      <c r="G22" s="3">
        <f t="shared" si="0"/>
        <v>6827</v>
      </c>
      <c r="H22" t="s">
        <v>77</v>
      </c>
    </row>
    <row r="23" spans="1:9" ht="17" x14ac:dyDescent="0.2">
      <c r="A23" s="11" t="s">
        <v>78</v>
      </c>
      <c r="B23" t="s">
        <v>79</v>
      </c>
      <c r="C23" s="18">
        <f>'[1]Event Data'!AL1</f>
        <v>10</v>
      </c>
      <c r="D23" s="13">
        <v>10</v>
      </c>
      <c r="E23" s="4" t="s">
        <v>20</v>
      </c>
      <c r="F23">
        <v>1</v>
      </c>
      <c r="G23" s="3">
        <f t="shared" si="0"/>
        <v>100</v>
      </c>
      <c r="H23" t="s">
        <v>80</v>
      </c>
    </row>
    <row r="24" spans="1:9" ht="17" x14ac:dyDescent="0.2">
      <c r="A24" s="11" t="s">
        <v>81</v>
      </c>
      <c r="B24" t="s">
        <v>82</v>
      </c>
      <c r="C24" s="18">
        <f>'[1]Event Data'!AM2</f>
        <v>0.75</v>
      </c>
      <c r="D24" s="13">
        <v>0.75</v>
      </c>
      <c r="E24" s="4" t="s">
        <v>16</v>
      </c>
      <c r="F24">
        <v>1024</v>
      </c>
      <c r="G24" s="3">
        <f t="shared" si="0"/>
        <v>7680</v>
      </c>
      <c r="H24" t="s">
        <v>83</v>
      </c>
    </row>
    <row r="25" spans="1:9" ht="17" x14ac:dyDescent="0.2">
      <c r="A25" s="11" t="s">
        <v>84</v>
      </c>
      <c r="B25" t="s">
        <v>85</v>
      </c>
      <c r="C25" s="18">
        <f>'[1]Event Data'!AM1</f>
        <v>-5</v>
      </c>
      <c r="D25" s="13">
        <v>-5</v>
      </c>
      <c r="E25" s="4" t="s">
        <v>20</v>
      </c>
      <c r="F25">
        <v>1</v>
      </c>
      <c r="G25" s="3">
        <f t="shared" si="0"/>
        <v>-50</v>
      </c>
      <c r="H25" t="s">
        <v>86</v>
      </c>
    </row>
    <row r="26" spans="1:9" ht="17" x14ac:dyDescent="0.2">
      <c r="A26" s="4" t="s">
        <v>87</v>
      </c>
      <c r="B26" t="s">
        <v>88</v>
      </c>
      <c r="C26" s="5">
        <f>'[1]Event Data'!N1</f>
        <v>540</v>
      </c>
      <c r="D26" s="14">
        <v>540</v>
      </c>
      <c r="E26" s="4" t="s">
        <v>28</v>
      </c>
      <c r="F26">
        <v>1</v>
      </c>
      <c r="G26" s="3">
        <f t="shared" si="0"/>
        <v>540</v>
      </c>
      <c r="H26" t="s">
        <v>89</v>
      </c>
    </row>
    <row r="27" spans="1:9" ht="17" x14ac:dyDescent="0.2">
      <c r="A27" s="4" t="s">
        <v>90</v>
      </c>
      <c r="B27" t="s">
        <v>91</v>
      </c>
      <c r="C27" s="5">
        <f>'[1]Event Data'!P1</f>
        <v>540</v>
      </c>
      <c r="D27" s="14">
        <v>540</v>
      </c>
      <c r="E27" s="4" t="s">
        <v>28</v>
      </c>
      <c r="F27">
        <v>1</v>
      </c>
      <c r="G27" s="3">
        <f t="shared" si="0"/>
        <v>540</v>
      </c>
      <c r="H27" t="s">
        <v>92</v>
      </c>
    </row>
    <row r="28" spans="1:9" ht="17" x14ac:dyDescent="0.2">
      <c r="A28" s="4" t="s">
        <v>93</v>
      </c>
      <c r="B28" t="s">
        <v>94</v>
      </c>
      <c r="C28" s="2">
        <v>29.3</v>
      </c>
      <c r="D28" s="14">
        <v>29.3</v>
      </c>
      <c r="E28" s="4" t="s">
        <v>11</v>
      </c>
      <c r="F28">
        <v>1</v>
      </c>
      <c r="G28" s="3">
        <f t="shared" si="0"/>
        <v>2930</v>
      </c>
      <c r="H28" t="s">
        <v>95</v>
      </c>
      <c r="I28">
        <v>0</v>
      </c>
    </row>
    <row r="29" spans="1:9" ht="17" x14ac:dyDescent="0.2">
      <c r="A29" s="4"/>
      <c r="B29" t="s">
        <v>96</v>
      </c>
      <c r="C29" s="2">
        <v>37.299999999999997</v>
      </c>
      <c r="D29" s="14">
        <v>37.299999999999997</v>
      </c>
      <c r="E29" s="4" t="s">
        <v>11</v>
      </c>
      <c r="F29">
        <v>1</v>
      </c>
      <c r="G29" s="3">
        <f t="shared" si="0"/>
        <v>3730</v>
      </c>
      <c r="H29" t="s">
        <v>95</v>
      </c>
      <c r="I29">
        <f>I28+1</f>
        <v>1</v>
      </c>
    </row>
    <row r="30" spans="1:9" ht="17" x14ac:dyDescent="0.2">
      <c r="A30" s="4"/>
      <c r="B30" t="s">
        <v>97</v>
      </c>
      <c r="C30" s="2">
        <v>7.1</v>
      </c>
      <c r="D30" s="14">
        <v>7.1</v>
      </c>
      <c r="E30" s="4" t="s">
        <v>11</v>
      </c>
      <c r="F30">
        <v>1</v>
      </c>
      <c r="G30" s="3">
        <f t="shared" si="0"/>
        <v>710</v>
      </c>
      <c r="H30" t="s">
        <v>95</v>
      </c>
      <c r="I30">
        <f t="shared" ref="I30:I35" si="1">I29+1</f>
        <v>2</v>
      </c>
    </row>
    <row r="31" spans="1:9" ht="17" x14ac:dyDescent="0.2">
      <c r="A31" s="4"/>
      <c r="B31" t="s">
        <v>98</v>
      </c>
      <c r="C31" s="2">
        <v>15.1</v>
      </c>
      <c r="D31" s="14">
        <v>15.1</v>
      </c>
      <c r="E31" s="4" t="s">
        <v>11</v>
      </c>
      <c r="F31">
        <v>1</v>
      </c>
      <c r="G31" s="3">
        <f t="shared" si="0"/>
        <v>1510</v>
      </c>
      <c r="H31" t="s">
        <v>95</v>
      </c>
      <c r="I31">
        <f t="shared" si="1"/>
        <v>3</v>
      </c>
    </row>
    <row r="32" spans="1:9" ht="17" x14ac:dyDescent="0.2">
      <c r="A32" s="4"/>
      <c r="B32" t="s">
        <v>99</v>
      </c>
      <c r="C32" s="2">
        <v>-15.1</v>
      </c>
      <c r="D32" s="14">
        <v>-15.1</v>
      </c>
      <c r="E32" s="4" t="s">
        <v>11</v>
      </c>
      <c r="F32">
        <v>1</v>
      </c>
      <c r="G32" s="3">
        <f t="shared" si="0"/>
        <v>-1510</v>
      </c>
      <c r="H32" t="s">
        <v>95</v>
      </c>
      <c r="I32">
        <f t="shared" si="1"/>
        <v>4</v>
      </c>
    </row>
    <row r="33" spans="1:9" ht="17" x14ac:dyDescent="0.2">
      <c r="A33" s="4"/>
      <c r="B33" t="s">
        <v>100</v>
      </c>
      <c r="C33" s="2">
        <v>-7.1</v>
      </c>
      <c r="D33" s="14">
        <v>-7.1</v>
      </c>
      <c r="E33" s="4" t="s">
        <v>11</v>
      </c>
      <c r="F33">
        <v>1</v>
      </c>
      <c r="G33" s="3">
        <f t="shared" si="0"/>
        <v>-710</v>
      </c>
      <c r="H33" t="s">
        <v>95</v>
      </c>
      <c r="I33">
        <f t="shared" si="1"/>
        <v>5</v>
      </c>
    </row>
    <row r="34" spans="1:9" ht="17" x14ac:dyDescent="0.2">
      <c r="A34" s="4"/>
      <c r="B34" t="s">
        <v>101</v>
      </c>
      <c r="C34" s="2">
        <v>-37.299999999999997</v>
      </c>
      <c r="D34" s="14">
        <v>-37.299999999999997</v>
      </c>
      <c r="E34" s="4" t="s">
        <v>11</v>
      </c>
      <c r="F34">
        <v>1</v>
      </c>
      <c r="G34" s="3">
        <f t="shared" si="0"/>
        <v>-3730</v>
      </c>
      <c r="H34" t="s">
        <v>95</v>
      </c>
      <c r="I34">
        <f t="shared" si="1"/>
        <v>6</v>
      </c>
    </row>
    <row r="35" spans="1:9" ht="17" x14ac:dyDescent="0.2">
      <c r="A35" s="4"/>
      <c r="B35" t="s">
        <v>102</v>
      </c>
      <c r="C35" s="2">
        <v>-29.3</v>
      </c>
      <c r="D35" s="14">
        <v>-29.3</v>
      </c>
      <c r="E35" s="4" t="s">
        <v>11</v>
      </c>
      <c r="F35">
        <v>1</v>
      </c>
      <c r="G35" s="3">
        <f t="shared" si="0"/>
        <v>-2930</v>
      </c>
      <c r="H35" t="s">
        <v>95</v>
      </c>
      <c r="I35">
        <f t="shared" si="1"/>
        <v>7</v>
      </c>
    </row>
    <row r="36" spans="1:9" ht="17" x14ac:dyDescent="0.2">
      <c r="A36" s="4" t="s">
        <v>103</v>
      </c>
      <c r="B36" t="s">
        <v>104</v>
      </c>
      <c r="C36" s="5">
        <f>'[1]Event Data'!M2</f>
        <v>0.19652543039069256</v>
      </c>
      <c r="D36" s="15">
        <v>0.19652543039069256</v>
      </c>
      <c r="E36" s="4" t="s">
        <v>20</v>
      </c>
      <c r="F36">
        <v>1024</v>
      </c>
      <c r="G36" s="3">
        <f t="shared" si="0"/>
        <v>2012</v>
      </c>
      <c r="H36" t="s">
        <v>105</v>
      </c>
    </row>
    <row r="37" spans="1:9" ht="17" x14ac:dyDescent="0.2">
      <c r="A37" s="4" t="s">
        <v>106</v>
      </c>
      <c r="B37" t="s">
        <v>107</v>
      </c>
      <c r="C37" s="2">
        <f>-'[1]Event Data'!E2</f>
        <v>-6</v>
      </c>
      <c r="D37" s="15">
        <v>-6</v>
      </c>
      <c r="E37" s="4" t="s">
        <v>20</v>
      </c>
      <c r="F37">
        <v>1</v>
      </c>
      <c r="G37" s="3">
        <f t="shared" si="0"/>
        <v>-60</v>
      </c>
      <c r="H37" t="s">
        <v>108</v>
      </c>
      <c r="I37">
        <v>0</v>
      </c>
    </row>
    <row r="38" spans="1:9" ht="17" x14ac:dyDescent="0.2">
      <c r="A38" s="4"/>
      <c r="B38" t="s">
        <v>109</v>
      </c>
      <c r="C38" s="2">
        <f>-'[1]Event Data'!F2</f>
        <v>-7.25</v>
      </c>
      <c r="D38" s="15">
        <v>-7.25</v>
      </c>
      <c r="E38" s="4" t="s">
        <v>20</v>
      </c>
      <c r="F38">
        <v>1</v>
      </c>
      <c r="G38" s="3">
        <f t="shared" si="0"/>
        <v>-73</v>
      </c>
      <c r="H38" t="s">
        <v>108</v>
      </c>
      <c r="I38">
        <f>I37+1</f>
        <v>1</v>
      </c>
    </row>
    <row r="39" spans="1:9" ht="17" x14ac:dyDescent="0.2">
      <c r="A39" s="4"/>
      <c r="B39" t="s">
        <v>110</v>
      </c>
      <c r="C39" s="2">
        <f>-'[1]Event Data'!G2</f>
        <v>-3.75</v>
      </c>
      <c r="D39" s="15">
        <v>-3.75</v>
      </c>
      <c r="E39" s="4" t="s">
        <v>20</v>
      </c>
      <c r="F39">
        <v>1</v>
      </c>
      <c r="G39" s="3">
        <f t="shared" si="0"/>
        <v>-38</v>
      </c>
      <c r="H39" t="s">
        <v>108</v>
      </c>
      <c r="I39">
        <f t="shared" ref="I39:I44" si="2">I38+1</f>
        <v>2</v>
      </c>
    </row>
    <row r="40" spans="1:9" ht="17" x14ac:dyDescent="0.2">
      <c r="A40" s="4"/>
      <c r="B40" t="s">
        <v>111</v>
      </c>
      <c r="C40" s="2">
        <f>-'[1]Event Data'!H2</f>
        <v>-4.2</v>
      </c>
      <c r="D40" s="15">
        <v>-4.2</v>
      </c>
      <c r="E40" s="4" t="s">
        <v>20</v>
      </c>
      <c r="F40">
        <v>1</v>
      </c>
      <c r="G40" s="3">
        <f t="shared" si="0"/>
        <v>-42</v>
      </c>
      <c r="H40" t="s">
        <v>108</v>
      </c>
      <c r="I40">
        <f t="shared" si="2"/>
        <v>3</v>
      </c>
    </row>
    <row r="41" spans="1:9" ht="17" x14ac:dyDescent="0.2">
      <c r="A41" s="4"/>
      <c r="B41" t="s">
        <v>112</v>
      </c>
      <c r="C41" s="2">
        <f>-'[1]Event Data'!I2</f>
        <v>-3.75</v>
      </c>
      <c r="D41" s="15">
        <v>-3.75</v>
      </c>
      <c r="E41" s="4" t="s">
        <v>20</v>
      </c>
      <c r="F41">
        <v>1</v>
      </c>
      <c r="G41" s="3">
        <f t="shared" si="0"/>
        <v>-38</v>
      </c>
      <c r="H41" t="s">
        <v>108</v>
      </c>
      <c r="I41">
        <f t="shared" si="2"/>
        <v>4</v>
      </c>
    </row>
    <row r="42" spans="1:9" ht="17" x14ac:dyDescent="0.2">
      <c r="A42" s="4"/>
      <c r="B42" t="s">
        <v>113</v>
      </c>
      <c r="C42" s="2">
        <f>-'[1]Event Data'!J2</f>
        <v>-3.65</v>
      </c>
      <c r="D42" s="15">
        <v>-3.65</v>
      </c>
      <c r="E42" s="4" t="s">
        <v>20</v>
      </c>
      <c r="F42">
        <v>1</v>
      </c>
      <c r="G42" s="3">
        <f t="shared" si="0"/>
        <v>-37</v>
      </c>
      <c r="H42" t="s">
        <v>108</v>
      </c>
      <c r="I42">
        <f t="shared" si="2"/>
        <v>5</v>
      </c>
    </row>
    <row r="43" spans="1:9" ht="17" x14ac:dyDescent="0.2">
      <c r="A43" s="4"/>
      <c r="B43" t="s">
        <v>114</v>
      </c>
      <c r="C43" s="2">
        <f>-'[1]Event Data'!K2</f>
        <v>-6.3</v>
      </c>
      <c r="D43" s="15">
        <v>-6.3</v>
      </c>
      <c r="E43" s="4" t="s">
        <v>20</v>
      </c>
      <c r="F43">
        <v>1</v>
      </c>
      <c r="G43" s="3">
        <f t="shared" si="0"/>
        <v>-63</v>
      </c>
      <c r="H43" t="s">
        <v>108</v>
      </c>
      <c r="I43">
        <f t="shared" si="2"/>
        <v>6</v>
      </c>
    </row>
    <row r="44" spans="1:9" ht="17" x14ac:dyDescent="0.2">
      <c r="A44" s="4"/>
      <c r="B44" t="s">
        <v>115</v>
      </c>
      <c r="C44" s="2">
        <f>-'[1]Event Data'!L2</f>
        <v>-5</v>
      </c>
      <c r="D44" s="15">
        <v>-5</v>
      </c>
      <c r="E44" s="4" t="s">
        <v>20</v>
      </c>
      <c r="F44">
        <v>1</v>
      </c>
      <c r="G44" s="3">
        <f t="shared" si="0"/>
        <v>-50</v>
      </c>
      <c r="H44" t="s">
        <v>108</v>
      </c>
      <c r="I44">
        <f t="shared" si="2"/>
        <v>7</v>
      </c>
    </row>
    <row r="45" spans="1:9" ht="17" x14ac:dyDescent="0.2">
      <c r="A45" s="4" t="s">
        <v>116</v>
      </c>
      <c r="B45" t="s">
        <v>117</v>
      </c>
      <c r="C45" s="2">
        <f>C44</f>
        <v>-5</v>
      </c>
      <c r="D45" s="15">
        <v>-5</v>
      </c>
      <c r="E45" s="4" t="s">
        <v>20</v>
      </c>
      <c r="F45">
        <v>1</v>
      </c>
      <c r="G45" s="3">
        <f t="shared" si="0"/>
        <v>-50</v>
      </c>
      <c r="H45" t="s">
        <v>118</v>
      </c>
      <c r="I45">
        <v>0</v>
      </c>
    </row>
    <row r="46" spans="1:9" ht="17" x14ac:dyDescent="0.2">
      <c r="A46" s="4"/>
      <c r="B46" t="s">
        <v>119</v>
      </c>
      <c r="C46" s="2">
        <f>C43</f>
        <v>-6.3</v>
      </c>
      <c r="D46" s="15">
        <v>-6.3</v>
      </c>
      <c r="E46" s="4" t="s">
        <v>20</v>
      </c>
      <c r="F46">
        <v>1</v>
      </c>
      <c r="G46" s="3">
        <f t="shared" si="0"/>
        <v>-63</v>
      </c>
      <c r="H46" t="s">
        <v>118</v>
      </c>
      <c r="I46">
        <f>I45+1</f>
        <v>1</v>
      </c>
    </row>
    <row r="47" spans="1:9" ht="17" x14ac:dyDescent="0.2">
      <c r="A47" s="4"/>
      <c r="B47" t="s">
        <v>120</v>
      </c>
      <c r="C47" s="2">
        <f>C42</f>
        <v>-3.65</v>
      </c>
      <c r="D47" s="15">
        <v>-3.65</v>
      </c>
      <c r="E47" s="4" t="s">
        <v>20</v>
      </c>
      <c r="F47">
        <v>1</v>
      </c>
      <c r="G47" s="3">
        <f t="shared" si="0"/>
        <v>-37</v>
      </c>
      <c r="H47" t="s">
        <v>118</v>
      </c>
      <c r="I47">
        <f t="shared" ref="I47:I52" si="3">I46+1</f>
        <v>2</v>
      </c>
    </row>
    <row r="48" spans="1:9" ht="17" x14ac:dyDescent="0.2">
      <c r="A48" s="4"/>
      <c r="B48" t="s">
        <v>121</v>
      </c>
      <c r="C48" s="2">
        <f>C41</f>
        <v>-3.75</v>
      </c>
      <c r="D48" s="15">
        <v>-3.75</v>
      </c>
      <c r="E48" s="4" t="s">
        <v>20</v>
      </c>
      <c r="F48">
        <v>1</v>
      </c>
      <c r="G48" s="3">
        <f t="shared" si="0"/>
        <v>-38</v>
      </c>
      <c r="H48" t="s">
        <v>118</v>
      </c>
      <c r="I48">
        <f t="shared" si="3"/>
        <v>3</v>
      </c>
    </row>
    <row r="49" spans="1:9" ht="17" x14ac:dyDescent="0.2">
      <c r="A49" s="4"/>
      <c r="B49" t="s">
        <v>122</v>
      </c>
      <c r="C49" s="2">
        <v>-4</v>
      </c>
      <c r="D49" s="15">
        <v>-4</v>
      </c>
      <c r="E49" s="4" t="s">
        <v>20</v>
      </c>
      <c r="F49">
        <v>1</v>
      </c>
      <c r="G49" s="3">
        <f t="shared" si="0"/>
        <v>-40</v>
      </c>
      <c r="H49" t="s">
        <v>118</v>
      </c>
      <c r="I49">
        <f t="shared" si="3"/>
        <v>4</v>
      </c>
    </row>
    <row r="50" spans="1:9" ht="17" x14ac:dyDescent="0.2">
      <c r="A50" s="4"/>
      <c r="B50" t="s">
        <v>123</v>
      </c>
      <c r="C50" s="2">
        <f>C40</f>
        <v>-4.2</v>
      </c>
      <c r="D50" s="15">
        <v>-4.2</v>
      </c>
      <c r="E50" s="4" t="s">
        <v>20</v>
      </c>
      <c r="F50">
        <v>1</v>
      </c>
      <c r="G50" s="3">
        <f t="shared" si="0"/>
        <v>-42</v>
      </c>
      <c r="H50" t="s">
        <v>118</v>
      </c>
      <c r="I50">
        <f t="shared" si="3"/>
        <v>5</v>
      </c>
    </row>
    <row r="51" spans="1:9" ht="17" x14ac:dyDescent="0.2">
      <c r="A51" s="4"/>
      <c r="B51" t="s">
        <v>124</v>
      </c>
      <c r="C51" s="2">
        <f>C38</f>
        <v>-7.25</v>
      </c>
      <c r="D51" s="15">
        <v>-7.25</v>
      </c>
      <c r="E51" s="4" t="s">
        <v>20</v>
      </c>
      <c r="F51">
        <v>1</v>
      </c>
      <c r="G51" s="3">
        <f t="shared" si="0"/>
        <v>-73</v>
      </c>
      <c r="H51" t="s">
        <v>118</v>
      </c>
      <c r="I51">
        <f t="shared" si="3"/>
        <v>6</v>
      </c>
    </row>
    <row r="52" spans="1:9" ht="17" x14ac:dyDescent="0.2">
      <c r="A52" s="4"/>
      <c r="B52" t="s">
        <v>125</v>
      </c>
      <c r="C52" s="2">
        <f>C37</f>
        <v>-6</v>
      </c>
      <c r="D52" s="15">
        <v>-6</v>
      </c>
      <c r="E52" s="4" t="s">
        <v>20</v>
      </c>
      <c r="F52">
        <v>1</v>
      </c>
      <c r="G52" s="3">
        <f t="shared" si="0"/>
        <v>-60</v>
      </c>
      <c r="H52" t="s">
        <v>118</v>
      </c>
      <c r="I52">
        <f t="shared" si="3"/>
        <v>7</v>
      </c>
    </row>
    <row r="53" spans="1:9" ht="17" x14ac:dyDescent="0.2">
      <c r="A53" s="16" t="s">
        <v>126</v>
      </c>
      <c r="B53" t="s">
        <v>127</v>
      </c>
      <c r="C53" s="5">
        <f>'[1]Event Data'!M1</f>
        <v>6.1</v>
      </c>
      <c r="D53" s="15">
        <v>6.1</v>
      </c>
      <c r="E53" s="4" t="s">
        <v>20</v>
      </c>
      <c r="F53">
        <v>1</v>
      </c>
      <c r="G53" s="3">
        <f t="shared" si="0"/>
        <v>61</v>
      </c>
      <c r="H53" t="s">
        <v>128</v>
      </c>
    </row>
    <row r="54" spans="1:9" ht="17" x14ac:dyDescent="0.2">
      <c r="A54" s="4" t="s">
        <v>129</v>
      </c>
      <c r="B54" t="s">
        <v>130</v>
      </c>
      <c r="C54" s="2">
        <v>51</v>
      </c>
      <c r="D54" s="15">
        <v>51</v>
      </c>
      <c r="E54" s="4" t="s">
        <v>11</v>
      </c>
      <c r="F54">
        <v>1</v>
      </c>
      <c r="G54" s="3">
        <f t="shared" si="0"/>
        <v>5100</v>
      </c>
      <c r="H54" t="s">
        <v>131</v>
      </c>
    </row>
    <row r="55" spans="1:9" ht="17" x14ac:dyDescent="0.2">
      <c r="A55" s="4" t="s">
        <v>132</v>
      </c>
      <c r="B55" t="s">
        <v>133</v>
      </c>
      <c r="C55" s="2">
        <v>75</v>
      </c>
      <c r="D55" s="15">
        <v>75</v>
      </c>
      <c r="E55" s="4" t="s">
        <v>11</v>
      </c>
      <c r="F55">
        <v>1</v>
      </c>
      <c r="G55" s="3">
        <f t="shared" si="0"/>
        <v>7500</v>
      </c>
      <c r="H5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B13-5438-254D-B6BB-D571A96D43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image-params041823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Mitchell</dc:creator>
  <cp:lastModifiedBy>Don Mitchell</cp:lastModifiedBy>
  <dcterms:created xsi:type="dcterms:W3CDTF">2023-04-18T19:39:06Z</dcterms:created>
  <dcterms:modified xsi:type="dcterms:W3CDTF">2023-07-18T16:31:09Z</dcterms:modified>
</cp:coreProperties>
</file>