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imada\onedrive\Documents\BTKB\"/>
    </mc:Choice>
  </mc:AlternateContent>
  <xr:revisionPtr revIDLastSave="0" documentId="13_ncr:1_{EA894C3C-ED10-4FC4-A492-DB0145E4BCEE}" xr6:coauthVersionLast="38" xr6:coauthVersionMax="40" xr10:uidLastSave="{00000000-0000-0000-0000-000000000000}"/>
  <bookViews>
    <workbookView xWindow="0" yWindow="0" windowWidth="57600" windowHeight="28660" activeTab="5" xr2:uid="{00000000-000D-0000-FFFF-FFFF00000000}"/>
  </bookViews>
  <sheets>
    <sheet name="部品表" sheetId="1" r:id="rId1"/>
    <sheet name="パターン修正" sheetId="2" r:id="rId2"/>
    <sheet name="配線追加" sheetId="3" r:id="rId3"/>
    <sheet name="動作確認等" sheetId="4" r:id="rId4"/>
    <sheet name="ピン配置" sheetId="5" r:id="rId5"/>
    <sheet name="寸法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5" l="1"/>
  <c r="J28" i="5"/>
  <c r="J26" i="5"/>
  <c r="J25" i="5"/>
  <c r="J24" i="5"/>
  <c r="J23" i="5"/>
  <c r="J22" i="5"/>
  <c r="J29" i="5"/>
  <c r="I78" i="1"/>
  <c r="H78" i="1"/>
  <c r="O78" i="1"/>
  <c r="J78" i="1"/>
  <c r="P78" i="1" s="1"/>
  <c r="K78" i="1"/>
  <c r="Q78" i="1"/>
  <c r="L78" i="1"/>
  <c r="R78" i="1" s="1"/>
  <c r="M78" i="1"/>
  <c r="S78" i="1"/>
  <c r="N78" i="1"/>
  <c r="T78" i="1" s="1"/>
  <c r="O79" i="1"/>
  <c r="P79" i="1"/>
  <c r="Q79" i="1"/>
  <c r="R79" i="1"/>
  <c r="S79" i="1"/>
  <c r="T79" i="1"/>
  <c r="N77" i="1"/>
  <c r="T77" i="1" s="1"/>
  <c r="T4" i="1" s="1"/>
  <c r="N76" i="1"/>
  <c r="N75" i="1"/>
  <c r="T75" i="1"/>
  <c r="N74" i="1"/>
  <c r="N73" i="1"/>
  <c r="N72" i="1"/>
  <c r="P2" i="1"/>
  <c r="Q2" i="1"/>
  <c r="R2" i="1"/>
  <c r="S2" i="1"/>
  <c r="T2" i="1"/>
  <c r="O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6" i="1"/>
  <c r="H77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8" i="1"/>
  <c r="P48" i="1"/>
  <c r="Q48" i="1"/>
  <c r="R48" i="1"/>
  <c r="S48" i="1"/>
  <c r="O47" i="1"/>
  <c r="P47" i="1"/>
  <c r="Q47" i="1"/>
  <c r="R47" i="1"/>
  <c r="S47" i="1"/>
  <c r="O49" i="1"/>
  <c r="P49" i="1"/>
  <c r="Q49" i="1"/>
  <c r="R49" i="1"/>
  <c r="S49" i="1"/>
  <c r="O50" i="1"/>
  <c r="P50" i="1"/>
  <c r="Q50" i="1"/>
  <c r="R50" i="1"/>
  <c r="S50" i="1"/>
  <c r="O52" i="1"/>
  <c r="P52" i="1"/>
  <c r="Q52" i="1"/>
  <c r="R52" i="1"/>
  <c r="S52" i="1"/>
  <c r="O51" i="1"/>
  <c r="P51" i="1"/>
  <c r="Q51" i="1"/>
  <c r="R51" i="1"/>
  <c r="S51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8" i="1"/>
  <c r="P68" i="1"/>
  <c r="Q68" i="1"/>
  <c r="R68" i="1"/>
  <c r="S68" i="1"/>
  <c r="O69" i="1"/>
  <c r="P69" i="1"/>
  <c r="Q69" i="1"/>
  <c r="R69" i="1"/>
  <c r="S69" i="1"/>
  <c r="O66" i="1"/>
  <c r="P66" i="1"/>
  <c r="Q66" i="1"/>
  <c r="R66" i="1"/>
  <c r="S66" i="1"/>
  <c r="O67" i="1"/>
  <c r="P67" i="1"/>
  <c r="Q67" i="1"/>
  <c r="R67" i="1"/>
  <c r="S67" i="1"/>
  <c r="O70" i="1"/>
  <c r="P70" i="1"/>
  <c r="Q70" i="1"/>
  <c r="R70" i="1"/>
  <c r="S70" i="1"/>
  <c r="O71" i="1"/>
  <c r="P71" i="1"/>
  <c r="Q71" i="1"/>
  <c r="R71" i="1"/>
  <c r="S71" i="1"/>
  <c r="P6" i="1"/>
  <c r="Q6" i="1"/>
  <c r="R6" i="1"/>
  <c r="S6" i="1"/>
  <c r="O6" i="1"/>
  <c r="M74" i="1"/>
  <c r="S74" i="1" s="1"/>
  <c r="L74" i="1"/>
  <c r="R74" i="1" s="1"/>
  <c r="K74" i="1"/>
  <c r="Q74" i="1" s="1"/>
  <c r="J74" i="1"/>
  <c r="P74" i="1" s="1"/>
  <c r="I74" i="1"/>
  <c r="O74" i="1" s="1"/>
  <c r="M73" i="1"/>
  <c r="S73" i="1" s="1"/>
  <c r="L73" i="1"/>
  <c r="R73" i="1" s="1"/>
  <c r="K73" i="1"/>
  <c r="Q73" i="1" s="1"/>
  <c r="J73" i="1"/>
  <c r="P73" i="1" s="1"/>
  <c r="I73" i="1"/>
  <c r="O73" i="1" s="1"/>
  <c r="M72" i="1"/>
  <c r="S72" i="1" s="1"/>
  <c r="L72" i="1"/>
  <c r="R72" i="1" s="1"/>
  <c r="R4" i="1" s="1"/>
  <c r="K72" i="1"/>
  <c r="Q72" i="1" s="1"/>
  <c r="J72" i="1"/>
  <c r="P72" i="1" s="1"/>
  <c r="I72" i="1"/>
  <c r="O72" i="1" s="1"/>
  <c r="J75" i="1"/>
  <c r="P75" i="1" s="1"/>
  <c r="K75" i="1"/>
  <c r="Q75" i="1" s="1"/>
  <c r="L75" i="1"/>
  <c r="R75" i="1" s="1"/>
  <c r="M75" i="1"/>
  <c r="S75" i="1" s="1"/>
  <c r="J76" i="1"/>
  <c r="P76" i="1" s="1"/>
  <c r="K76" i="1"/>
  <c r="Q76" i="1" s="1"/>
  <c r="L76" i="1"/>
  <c r="R76" i="1" s="1"/>
  <c r="M76" i="1"/>
  <c r="S76" i="1" s="1"/>
  <c r="J77" i="1"/>
  <c r="P77" i="1" s="1"/>
  <c r="K77" i="1"/>
  <c r="Q77" i="1" s="1"/>
  <c r="L77" i="1"/>
  <c r="R77" i="1"/>
  <c r="M77" i="1"/>
  <c r="S77" i="1"/>
  <c r="I76" i="1"/>
  <c r="O76" i="1"/>
  <c r="I77" i="1"/>
  <c r="O77" i="1"/>
  <c r="I75" i="1"/>
  <c r="O75" i="1"/>
  <c r="S4" i="1" l="1"/>
  <c r="O4" i="1"/>
  <c r="P4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kazuho imada</author>
  </authors>
  <commentList>
    <comment ref="S4" authorId="0" shapeId="0" xr:uid="{00000000-0006-0000-0000-000001000000}">
      <text>
        <r>
          <rPr>
            <b/>
            <sz val="9"/>
            <color indexed="81"/>
            <rFont val="ＭＳ Ｐゴシック"/>
            <charset val="1"/>
          </rPr>
          <t>kazuho imada:</t>
        </r>
        <r>
          <rPr>
            <sz val="9"/>
            <color indexed="81"/>
            <rFont val="ＭＳ Ｐゴシック"/>
            <charset val="1"/>
          </rPr>
          <t xml:space="preserve">
未徴収
</t>
        </r>
      </text>
    </comment>
  </commentList>
</comments>
</file>

<file path=xl/sharedStrings.xml><?xml version="1.0" encoding="utf-8"?>
<sst xmlns="http://schemas.openxmlformats.org/spreadsheetml/2006/main" count="498" uniqueCount="358">
  <si>
    <t>振込先:金融機関コード 0501 店番 485 普通預金 3086650</t>
  </si>
  <si>
    <t>yohewi</t>
  </si>
  <si>
    <t>toby_net</t>
  </si>
  <si>
    <t>Man_Nyomo</t>
  </si>
  <si>
    <t>Mizincor</t>
  </si>
  <si>
    <t>fafaway1234</t>
  </si>
  <si>
    <t>名前 ｲﾏﾀﾞ ｶｽﾞﾎ</t>
  </si>
  <si>
    <t>合計金額</t>
  </si>
  <si>
    <t>(北洋銀行 札幌市役所支店)</t>
  </si>
  <si>
    <t>実装順</t>
  </si>
  <si>
    <t>部品番号</t>
  </si>
  <si>
    <t>部品名</t>
  </si>
  <si>
    <t>型番</t>
  </si>
  <si>
    <t>形状</t>
  </si>
  <si>
    <t>備考・注意事項</t>
  </si>
  <si>
    <t>購入元</t>
  </si>
  <si>
    <t>単価</t>
  </si>
  <si>
    <t>数量</t>
  </si>
  <si>
    <t>小計</t>
  </si>
  <si>
    <t>基板</t>
  </si>
  <si>
    <t>Main_Board</t>
  </si>
  <si>
    <t>-</t>
  </si>
  <si>
    <t>t1.0</t>
  </si>
  <si>
    <t>LED1</t>
  </si>
  <si>
    <t>LED(青)</t>
  </si>
  <si>
    <t>SML-P13BC8TT86</t>
  </si>
  <si>
    <t>実装済み</t>
  </si>
  <si>
    <t>Chip One Stop</t>
  </si>
  <si>
    <t>*LED1</t>
  </si>
  <si>
    <t>LED(緑)</t>
  </si>
  <si>
    <t>SML-P12MTT86R</t>
  </si>
  <si>
    <t>IC1</t>
  </si>
  <si>
    <t>マイコン</t>
  </si>
  <si>
    <t>PIC18LF67K40</t>
  </si>
  <si>
    <t>TQFP64</t>
  </si>
  <si>
    <t>digikey</t>
  </si>
  <si>
    <t>IC2</t>
  </si>
  <si>
    <t>USB-UART IC</t>
  </si>
  <si>
    <t>FT230X</t>
  </si>
  <si>
    <t>SSOP16</t>
  </si>
  <si>
    <t>IC10</t>
  </si>
  <si>
    <t>3.3V電源IC</t>
  </si>
  <si>
    <t>MCP1253-33X50</t>
  </si>
  <si>
    <t>MSOP8</t>
  </si>
  <si>
    <t>IC3</t>
  </si>
  <si>
    <t>Bluetoothモジュール</t>
  </si>
  <si>
    <t>RN42</t>
  </si>
  <si>
    <t>秋月電子</t>
  </si>
  <si>
    <t>IC8</t>
  </si>
  <si>
    <t>LiPo充電IC</t>
  </si>
  <si>
    <t>MCP73832</t>
  </si>
  <si>
    <t>SOT23-5</t>
  </si>
  <si>
    <t>KK5I、IC9と間違えないように！</t>
  </si>
  <si>
    <t>IC9</t>
  </si>
  <si>
    <t>低電圧検出IC</t>
  </si>
  <si>
    <t>BD4931G</t>
  </si>
  <si>
    <t>FM0Q19、IC8と間違えないように！</t>
  </si>
  <si>
    <t>CN1</t>
  </si>
  <si>
    <t>USBコネクタ</t>
  </si>
  <si>
    <t>10118194-0001LF</t>
  </si>
  <si>
    <t>PTC1</t>
  </si>
  <si>
    <t>リセッタブルヒューズ</t>
  </si>
  <si>
    <t>250mA 100mA 0ZCM0010FF2G</t>
  </si>
  <si>
    <t>C9</t>
  </si>
  <si>
    <t>コンデンサ 1u</t>
  </si>
  <si>
    <t>RS?</t>
  </si>
  <si>
    <t>C2, C8, C10, C11, C12</t>
  </si>
  <si>
    <t>コンデンサ 4.7u</t>
  </si>
  <si>
    <t>C11のみ縦向き(他は横)</t>
  </si>
  <si>
    <t>C1, C4, C6, C7</t>
  </si>
  <si>
    <t>コンデンサ 0.1u</t>
  </si>
  <si>
    <t>予備1</t>
  </si>
  <si>
    <t>C3, C5</t>
  </si>
  <si>
    <t>コンデンサ 47p</t>
  </si>
  <si>
    <t>R1</t>
  </si>
  <si>
    <t>抵抗 330</t>
  </si>
  <si>
    <t>*R1</t>
  </si>
  <si>
    <t>抵抗 1k</t>
  </si>
  <si>
    <t>R2, R3</t>
  </si>
  <si>
    <t>抵抗 27</t>
  </si>
  <si>
    <t>R4, R7, R9, R10</t>
  </si>
  <si>
    <t>抵抗 10k</t>
  </si>
  <si>
    <t>予備1、R10はD1に実装</t>
  </si>
  <si>
    <t>R5</t>
  </si>
  <si>
    <t>抵抗 3.3k</t>
  </si>
  <si>
    <t>R8</t>
  </si>
  <si>
    <t>抵抗 33k</t>
  </si>
  <si>
    <t>D2</t>
  </si>
  <si>
    <t>ダイオード</t>
  </si>
  <si>
    <t>RB520CS</t>
  </si>
  <si>
    <t>VMN2</t>
  </si>
  <si>
    <t>SJ1側がカソードインデックス</t>
  </si>
  <si>
    <t>TR1, TR2</t>
  </si>
  <si>
    <t>MOSFET</t>
  </si>
  <si>
    <t>DMG1012T-7</t>
  </si>
  <si>
    <t>SOT523</t>
  </si>
  <si>
    <t>CN2</t>
  </si>
  <si>
    <t>半分のNPPN302AFCN-RC</t>
  </si>
  <si>
    <t>CN4, CN5</t>
  </si>
  <si>
    <t>PHコネクタ</t>
  </si>
  <si>
    <t>S2B-PH-K-S</t>
  </si>
  <si>
    <t>Battery_Stay未使用の場合、どちらかに実装
少し削れば表にも実装可能</t>
  </si>
  <si>
    <t>*CN4, CN5</t>
  </si>
  <si>
    <t>ピンヘッダーのピン</t>
  </si>
  <si>
    <t>PH2-2X40SBGの余りピン</t>
  </si>
  <si>
    <t>SW1</t>
  </si>
  <si>
    <t>タクトスイッチ</t>
  </si>
  <si>
    <t>B3U-1100P-B</t>
  </si>
  <si>
    <t>フラックスが入って動作しなくなるため洗浄不可、洗浄後に取り付け推奨</t>
  </si>
  <si>
    <t>SW2</t>
  </si>
  <si>
    <t>DIPスイッチ</t>
  </si>
  <si>
    <t>EHS104LD</t>
  </si>
  <si>
    <t>SOP8</t>
  </si>
  <si>
    <t>同、洗浄後に取り付け推奨</t>
  </si>
  <si>
    <t>ICSP</t>
  </si>
  <si>
    <t>ICSP書き込みパッド</t>
  </si>
  <si>
    <t>PICkit3等を使うとき接続</t>
  </si>
  <si>
    <t>SJ1</t>
  </si>
  <si>
    <t>ショートパッド</t>
  </si>
  <si>
    <t>ショートしない</t>
  </si>
  <si>
    <t>R6</t>
  </si>
  <si>
    <t>抵抗</t>
  </si>
  <si>
    <t>実装しない</t>
  </si>
  <si>
    <t>Micro_QWERTY</t>
  </si>
  <si>
    <t>Fusion PCB</t>
  </si>
  <si>
    <t>SW101-160,SW163-170</t>
  </si>
  <si>
    <t>SKRPACE010</t>
  </si>
  <si>
    <t>予備2、先にリフローで実装するのが楽</t>
  </si>
  <si>
    <t>CN101</t>
  </si>
  <si>
    <t>ピンヘッダー</t>
  </si>
  <si>
    <t>半分のPH2-2X40SBG</t>
  </si>
  <si>
    <t>SW161,SW162,SW171,SW172</t>
  </si>
  <si>
    <t>タクトスイッチ(サイド)</t>
  </si>
  <si>
    <t>アイテンドー</t>
  </si>
  <si>
    <t>LED101-112</t>
  </si>
  <si>
    <t>LED</t>
  </si>
  <si>
    <t>LS T776-P2S1-1-Z</t>
  </si>
  <si>
    <t>向きバラバラなので注意</t>
  </si>
  <si>
    <t>R101-104</t>
  </si>
  <si>
    <t>REMOTE_CONTROL</t>
  </si>
  <si>
    <t>SW101-112</t>
  </si>
  <si>
    <t>?</t>
  </si>
  <si>
    <t>浮かないように</t>
  </si>
  <si>
    <t>梅沢無線</t>
  </si>
  <si>
    <t>Wiring_board</t>
  </si>
  <si>
    <t>*CN101</t>
  </si>
  <si>
    <t>ピンヘッダーR/A</t>
  </si>
  <si>
    <t>NRPN142PARN-RC</t>
  </si>
  <si>
    <t>Battery_Stay</t>
  </si>
  <si>
    <t>PWR_SW</t>
  </si>
  <si>
    <t>スライドスイッチ</t>
  </si>
  <si>
    <t>MA12R</t>
  </si>
  <si>
    <t>電源スイッチ</t>
  </si>
  <si>
    <t>ICソケットのピン</t>
  </si>
  <si>
    <t>*CN4,CN5に実装する「ピンヘッダーのピン」と接続</t>
  </si>
  <si>
    <t>？</t>
  </si>
  <si>
    <t>タミヤ 透明ソフトプラ棒</t>
  </si>
  <si>
    <t>ITEM70158-400</t>
  </si>
  <si>
    <t>SW1の押し棒、LED1の導光</t>
  </si>
  <si>
    <t>東急ハンズ</t>
  </si>
  <si>
    <t>スペーサ M3x2 通し穴</t>
  </si>
  <si>
    <t>CB-302-5E</t>
  </si>
  <si>
    <t>Main_BoardとBattery_Stay(上)間</t>
  </si>
  <si>
    <t>ヒロスギネット</t>
  </si>
  <si>
    <t>スペーサ M3x4 通し穴</t>
  </si>
  <si>
    <t>CB-304-5E</t>
  </si>
  <si>
    <t>Battery_Stay(上)とBattery_Stay(下)間</t>
  </si>
  <si>
    <t>スペーサ M3x6.5 メス-メス</t>
  </si>
  <si>
    <t>ASB-306.5-5E</t>
  </si>
  <si>
    <t>Main_BoardとMicro_QWERTY/REMOTE_CONTROL間</t>
  </si>
  <si>
    <t>ネジ ポリカM3x5</t>
  </si>
  <si>
    <t>PHコネクタコンタクト</t>
  </si>
  <si>
    <t>SPH-002T-P0.5L</t>
  </si>
  <si>
    <t>予備3</t>
  </si>
  <si>
    <t>PHコネクタハウジング</t>
  </si>
  <si>
    <t>PHR-2</t>
  </si>
  <si>
    <t>逆電圧無保護なので極性に注意</t>
  </si>
  <si>
    <t>LiPoバッテリー(1セル)</t>
  </si>
  <si>
    <t>キーホルダー化基板</t>
  </si>
  <si>
    <t>t1.0、2枚重ねてMain_BoardとBattery_Stay(上)間に(スペーサーの代わりに)取り付ける</t>
  </si>
  <si>
    <t>熱収縮チューブ</t>
  </si>
  <si>
    <t>LiPo周辺の保護用</t>
  </si>
  <si>
    <t>送料・手数料</t>
  </si>
  <si>
    <t>部品購入送料 秋月</t>
  </si>
  <si>
    <t>部品購入送料 C1S</t>
  </si>
  <si>
    <t>部品購入送料 Digikey</t>
  </si>
  <si>
    <t>部品購入送料 アイテンドー</t>
  </si>
  <si>
    <t>部品購入送料 ヒロスギ</t>
  </si>
  <si>
    <t>部品購入送料 Fusion PCB1</t>
  </si>
  <si>
    <t>部品購入送料 Fusion PCB2</t>
  </si>
  <si>
    <t>THAM05-N</t>
  </si>
  <si>
    <t>予備1、LEDが眩しいためR1は1kか3.3k推奨、抵抗は黒い面が表</t>
  </si>
  <si>
    <t>ご用意ください。20×37×6mm以内はBattery_Stayに適合。</t>
  </si>
  <si>
    <t>電池の厚みに合わせてご用意ください。</t>
  </si>
  <si>
    <t>ネジ M3x12～15</t>
  </si>
  <si>
    <t>裏からのネジとぶつかる場合、削ってM3x4にする</t>
  </si>
  <si>
    <t>Battery_Stay使用の場合、裏側に5mm程度出るように実装</t>
  </si>
  <si>
    <t>スペーサーに干渉するため、両端をピンヘッダーと同じ長さまでやすりで整える
ハンダが樹脂部分まで上がるとピンヘッダーが刺さらなくなるので、ハンダをかなり少なめにする
刺さらなくなってしまった場合、一度取り外し、同封の余り部分のピンを差し替える</t>
  </si>
  <si>
    <t>ピンソケット
(ピンヘッダーから変更)</t>
  </si>
  <si>
    <t>t1.0、配線引き出し用</t>
  </si>
  <si>
    <t>E_M_P_</t>
  </si>
  <si>
    <t>21ピンに接続されているパターンを19ピンに繋ぎ変える</t>
  </si>
  <si>
    <t>RN42の3ピンとRA1を接続</t>
  </si>
  <si>
    <t>電源周辺の確認</t>
  </si>
  <si>
    <t>①電源を接続する前に、C2,C8,C10,C12の端子間が短絡していないこと</t>
  </si>
  <si>
    <t>②USBを接続し、各コンデンサの電圧が下記電圧範囲内であること</t>
  </si>
  <si>
    <t>・C2:4.0~4.2V(電池非接続時)</t>
  </si>
  <si>
    <t>・C8:3.2~3.4V</t>
  </si>
  <si>
    <t>・C10:4.7~5.2V</t>
  </si>
  <si>
    <t>・C12:4.1~4.2V(電池非接続時)</t>
  </si>
  <si>
    <t>IC2(FT230X)の初期設定</t>
  </si>
  <si>
    <t>①FTDIからFT_Progをダウンロード・インストールし、起動</t>
  </si>
  <si>
    <t>②Scan and Parseでデバイスを認識させる(ポートをオープンしていない状態で)</t>
  </si>
  <si>
    <t>④Program DevicesでProgramを押してFinished Programが出れば成功</t>
  </si>
  <si>
    <t>⑤FT_Progを終了する</t>
  </si>
  <si>
    <t>PICが動作しているかの確認(ブートローダー書き込み済みの場合)</t>
  </si>
  <si>
    <t>①ターミナルソフトで接続する(ボーレート:115200bps、フロー制御:ハードウェア(RTS/CTS)、データ:8ビット、ストップビット:1ビット、パリティ:なし)</t>
  </si>
  <si>
    <t>②SW1をしばらく押すとLED1が点灯し、「Hello!(改行)send .hex file」が表示される</t>
  </si>
  <si>
    <t>③文字を打つたびにLEDの状態が変わる</t>
  </si>
  <si>
    <t>④qを打つとリセットが掛かり、SW1を押していると再びブートローダーが起動する</t>
  </si>
  <si>
    <t>ブートローダー(ソフト書き換え)の仕様</t>
  </si>
  <si>
    <t>・ターミナルソフト設定(ボーレート:115200bps、フロー制御:ハードウェア(RTS/CTS)、データ:8ビット、ストップビット:1ビット、パリティ:なし)</t>
  </si>
  <si>
    <t>・起動時にSW1とSW2_4が同じ状態の場合(条件判定)、ブートローダーを起動する</t>
  </si>
  <si>
    <t>・条件を満たさない場合、書き込まれたソフトを起動するが、書き込まれていない場合、条件判定を繰り返す</t>
  </si>
  <si>
    <t>・ブートローダーが起動すると、LED1が点灯し、ターミナルソフトに「Hello!(改行)send .hex file」が表示される</t>
  </si>
  <si>
    <t>・データを受信すると、1バイトごとにLED1の状態が切り替わる</t>
  </si>
  <si>
    <t>・.hexファイルを送り、正常終了すると「SUCCESSFUL」が表示される</t>
  </si>
  <si>
    <t>・.hexファイル受信時にエラーが起こるとエラーメッセージを表示する</t>
  </si>
  <si>
    <t>・正常終了時、エラー時に「q」を送ると再起動し、条件判定する</t>
  </si>
  <si>
    <t>RN42の設定</t>
  </si>
  <si>
    <t>・詳しい設定についてはBTKB\Datasheet\RN42\bluetooth_cr_UG-v1.0r.pdfを参照</t>
  </si>
  <si>
    <t>・とりあえずコマンドモードで下の各行を送り、AOKが出るか確認する</t>
  </si>
  <si>
    <t>SN,microQWERTY</t>
  </si>
  <si>
    <t>S~,6</t>
  </si>
  <si>
    <t>SW,8050</t>
  </si>
  <si>
    <t>SY,FFF4</t>
  </si>
  <si>
    <t>SO,-</t>
  </si>
  <si>
    <t>・「!」RN42をリセットする</t>
  </si>
  <si>
    <t>・「@」RN42をリセット解除する</t>
  </si>
  <si>
    <t>t1.0 パターン修正(別Sheet参照)・配線追加あり(別Sheet参照)</t>
  </si>
  <si>
    <t>難易度が上がるため、配線追加はピンソケット実装前に行うこと(前述、別Sheet参照)</t>
  </si>
  <si>
    <t>追加配線</t>
  </si>
  <si>
    <t>単心ワイヤー(心線0.6mm以下)</t>
  </si>
  <si>
    <t>四隅の内側に入っているパッドははんだ付けしなくてよい
フラックスクリーナー等でこするとインクが薄くなるので、技適マークを消さないように注意</t>
  </si>
  <si>
    <t>一部ピンのみはんだ付け済み、ブートローダー書き込み済み
56-57ピン間は短絡していてOK
はんだ付け参考 https://www.youtube.com/watch?v=-l5D2em4PBI</t>
  </si>
  <si>
    <t>Pin</t>
  </si>
  <si>
    <t>電源</t>
  </si>
  <si>
    <t>接続先</t>
  </si>
  <si>
    <t>Vbat</t>
  </si>
  <si>
    <t>GND</t>
  </si>
  <si>
    <t>VDD</t>
  </si>
  <si>
    <t>RC0</t>
  </si>
  <si>
    <t>RC1</t>
  </si>
  <si>
    <t>RC6</t>
  </si>
  <si>
    <t>RC7</t>
  </si>
  <si>
    <t>RC2</t>
  </si>
  <si>
    <t>RC3</t>
  </si>
  <si>
    <t>RC4</t>
  </si>
  <si>
    <t>RC5</t>
  </si>
  <si>
    <t>RB7</t>
  </si>
  <si>
    <t>RB6</t>
  </si>
  <si>
    <t>RB5</t>
  </si>
  <si>
    <t>RB4</t>
  </si>
  <si>
    <t>RB3</t>
  </si>
  <si>
    <t>RB2</t>
  </si>
  <si>
    <t>RB1</t>
  </si>
  <si>
    <t>RB0</t>
  </si>
  <si>
    <t>RE5</t>
  </si>
  <si>
    <t>RE4</t>
  </si>
  <si>
    <t>RE3</t>
  </si>
  <si>
    <t>RE2</t>
  </si>
  <si>
    <t>RE1</t>
  </si>
  <si>
    <t>RE0</t>
  </si>
  <si>
    <t>キーX0</t>
  </si>
  <si>
    <t>キーX1</t>
  </si>
  <si>
    <t>キーX2</t>
  </si>
  <si>
    <t>キーX3</t>
  </si>
  <si>
    <t>キーX4</t>
  </si>
  <si>
    <t>キーX5</t>
  </si>
  <si>
    <t>キーX6</t>
  </si>
  <si>
    <t>キーX7</t>
  </si>
  <si>
    <t>キーX8</t>
  </si>
  <si>
    <t>キーY0</t>
  </si>
  <si>
    <t>キーY1</t>
  </si>
  <si>
    <t>キーY2</t>
  </si>
  <si>
    <t>キーY3</t>
  </si>
  <si>
    <t>キーY4</t>
  </si>
  <si>
    <t>キーY5</t>
  </si>
  <si>
    <t>キーY6</t>
  </si>
  <si>
    <t>キーY7</t>
  </si>
  <si>
    <t>LED0</t>
  </si>
  <si>
    <t>LED3</t>
  </si>
  <si>
    <t>LED2</t>
  </si>
  <si>
    <t>LED7</t>
  </si>
  <si>
    <t>LED6</t>
  </si>
  <si>
    <t>LED5</t>
  </si>
  <si>
    <t>LED4</t>
  </si>
  <si>
    <t>機能2</t>
  </si>
  <si>
    <t>キーX12</t>
  </si>
  <si>
    <t>機能1</t>
  </si>
  <si>
    <t>キーX9</t>
  </si>
  <si>
    <t>キーX10</t>
  </si>
  <si>
    <t>キーX11</t>
  </si>
  <si>
    <t>キーX13</t>
  </si>
  <si>
    <t>キーX14</t>
  </si>
  <si>
    <t>キーX15</t>
  </si>
  <si>
    <t>https://en.wikipedia.org/wiki/Charlieplexing</t>
  </si>
  <si>
    <t>↑0から使用</t>
  </si>
  <si>
    <t>最上段(推奨)</t>
  </si>
  <si>
    <t>最左列(推奨)</t>
  </si>
  <si>
    <t>Charlieplexing</t>
  </si>
  <si>
    <t>両電源 or Charlieplexing</t>
  </si>
  <si>
    <t>両電源</t>
  </si>
  <si>
    <t>RE7(RD1)</t>
  </si>
  <si>
    <t>RE6(RD0)</t>
  </si>
  <si>
    <t>I2C/SPI/UART/INT/ADC</t>
  </si>
  <si>
    <t>I2C/SPI/UART/INT/PWM</t>
  </si>
  <si>
    <t>I2C/SPI/UART/INT/ADC/PWM</t>
  </si>
  <si>
    <t>UART/INT/ADC/PWM</t>
  </si>
  <si>
    <t>使用可能機能</t>
  </si>
  <si>
    <t>GPIOエキスパンダ</t>
  </si>
  <si>
    <t>可変抵抗</t>
  </si>
  <si>
    <t>調光したいLED</t>
  </si>
  <si>
    <t>加速度センサー</t>
  </si>
  <si>
    <t>照度センサー</t>
  </si>
  <si>
    <t>などなど接続可</t>
  </si>
  <si>
    <t>選択時L</t>
  </si>
  <si>
    <t>コモン側</t>
  </si>
  <si>
    <t>D無しも可</t>
  </si>
  <si>
    <t>←無線出力を弱くする</t>
  </si>
  <si>
    <t>←HIDモード</t>
  </si>
  <si>
    <t>←HIDの設定(マウスKB複合デバイス)</t>
  </si>
  <si>
    <t>←接続・切断発生時の通知を有効化</t>
  </si>
  <si>
    <t>←接続時に表示される名前</t>
  </si>
  <si>
    <t>←省電力設定(マウス機能も使う場合、設定しないほうがいい)</t>
  </si>
  <si>
    <t>・「%」接続/切断</t>
  </si>
  <si>
    <t>・「#」PICをリセットする(主にブートローダーに入るときに使用)</t>
  </si>
  <si>
    <t>・「$」切断し、RN42の設定モードに入る コマンドモードに関してはRN42のデータシート参照</t>
  </si>
  <si>
    <t>裏のLEDの動作</t>
  </si>
  <si>
    <t>遅い点滅</t>
  </si>
  <si>
    <t xml:space="preserve">切断状態(ペアリング可能) </t>
  </si>
  <si>
    <t>消灯</t>
  </si>
  <si>
    <t>電源切れてる・接続状態</t>
  </si>
  <si>
    <t>速い点滅</t>
  </si>
  <si>
    <t>コマンドモード</t>
  </si>
  <si>
    <t>PICにKBのソフトが書き込まれている状態で、$キーを押すとコマンドモードに入る(1秒かかる)</t>
  </si>
  <si>
    <t>ソフトデバッグのための文字(接続時の表示名に使用不可)</t>
  </si>
  <si>
    <t>・C6:3.2~3.4V</t>
  </si>
  <si>
    <t>ズレないように注意!</t>
  </si>
  <si>
    <t>ズレないように注意!
10-11ピン間は短絡していてOK</t>
  </si>
  <si>
    <t>SH,0037</t>
  </si>
  <si>
    <t>SM,4</t>
  </si>
  <si>
    <t>←接続方法指定</t>
  </si>
  <si>
    <t>イモハンダにならないように注意(特にGNDの5ピン)
内側にハンダが入らないように、シールドは裏側からはんだ付け推奨
シールド中央のパッドははんだ付けしなくてよい</t>
  </si>
  <si>
    <t>microQWERTY</t>
  </si>
  <si>
    <t>Remote Control</t>
  </si>
  <si>
    <t>SI SJ</t>
  </si>
  <si>
    <t>③デバイスを右クリックし、Apply TemplateでBTKBフォルダのFT230X_Config_V1.01.xmlを指定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</si>
</sst>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ＭＳ Ｐゴシック"/>
      <charset val="1"/>
    </font>
    <font>
      <b/>
      <sz val="9"/>
      <color indexed="81"/>
      <name val="ＭＳ Ｐ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quotePrefix="1" applyFont="1" applyBorder="1" applyAlignment="1">
      <alignment vertical="center"/>
    </xf>
    <xf numFmtId="0" fontId="0" fillId="0" borderId="2" xfId="0" quotePrefix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5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2" xfId="0" applyBorder="1" applyAlignment="1"/>
    <xf numFmtId="0" fontId="0" fillId="0" borderId="0" xfId="0" applyBorder="1" applyAlignment="1"/>
    <xf numFmtId="0" fontId="0" fillId="0" borderId="9" xfId="0" applyBorder="1"/>
    <xf numFmtId="0" fontId="0" fillId="0" borderId="9" xfId="0" applyBorder="1" applyAlignment="1"/>
    <xf numFmtId="0" fontId="4" fillId="0" borderId="9" xfId="1" applyBorder="1"/>
    <xf numFmtId="0" fontId="0" fillId="2" borderId="2" xfId="0" applyFill="1" applyBorder="1" applyAlignment="1"/>
    <xf numFmtId="0" fontId="0" fillId="2" borderId="2" xfId="0" applyFill="1" applyBorder="1"/>
    <xf numFmtId="0" fontId="0" fillId="2" borderId="0" xfId="0" applyFill="1"/>
    <xf numFmtId="0" fontId="0" fillId="3" borderId="2" xfId="0" applyFill="1" applyBorder="1" applyAlignment="1"/>
    <xf numFmtId="0" fontId="0" fillId="3" borderId="2" xfId="0" applyFill="1" applyBorder="1"/>
    <xf numFmtId="0" fontId="0" fillId="3" borderId="4" xfId="0" applyFill="1" applyBorder="1" applyAlignment="1"/>
    <xf numFmtId="0" fontId="0" fillId="3" borderId="4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180972</xdr:rowOff>
    </xdr:from>
    <xdr:to>
      <xdr:col>10</xdr:col>
      <xdr:colOff>175214</xdr:colOff>
      <xdr:row>56</xdr:row>
      <xdr:rowOff>142872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588793" y="2950865"/>
          <a:ext cx="10058400" cy="5661614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3</xdr:row>
      <xdr:rowOff>85725</xdr:rowOff>
    </xdr:from>
    <xdr:to>
      <xdr:col>32</xdr:col>
      <xdr:colOff>203789</xdr:colOff>
      <xdr:row>56</xdr:row>
      <xdr:rowOff>47625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5" y="657225"/>
          <a:ext cx="5661614" cy="10058400"/>
        </a:xfrm>
        <a:prstGeom prst="rect">
          <a:avLst/>
        </a:prstGeom>
      </xdr:spPr>
    </xdr:pic>
    <xdr:clientData/>
  </xdr:twoCellAnchor>
  <xdr:twoCellAnchor>
    <xdr:from>
      <xdr:col>12</xdr:col>
      <xdr:colOff>514350</xdr:colOff>
      <xdr:row>3</xdr:row>
      <xdr:rowOff>133350</xdr:rowOff>
    </xdr:from>
    <xdr:to>
      <xdr:col>22</xdr:col>
      <xdr:colOff>79964</xdr:colOff>
      <xdr:row>56</xdr:row>
      <xdr:rowOff>95250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704850"/>
          <a:ext cx="566161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2</xdr:row>
      <xdr:rowOff>161922</xdr:rowOff>
    </xdr:from>
    <xdr:to>
      <xdr:col>10</xdr:col>
      <xdr:colOff>584789</xdr:colOff>
      <xdr:row>55</xdr:row>
      <xdr:rowOff>123822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179218" y="2741315"/>
          <a:ext cx="10058400" cy="5661614"/>
        </a:xfrm>
        <a:prstGeom prst="rect">
          <a:avLst/>
        </a:prstGeom>
      </xdr:spPr>
    </xdr:pic>
    <xdr:clientData/>
  </xdr:twoCellAnchor>
  <xdr:twoCellAnchor editAs="oneCell">
    <xdr:from>
      <xdr:col>12</xdr:col>
      <xdr:colOff>939</xdr:colOff>
      <xdr:row>3</xdr:row>
      <xdr:rowOff>4544</xdr:rowOff>
    </xdr:from>
    <xdr:to>
      <xdr:col>21</xdr:col>
      <xdr:colOff>175506</xdr:colOff>
      <xdr:row>55</xdr:row>
      <xdr:rowOff>152788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 rot="5400000">
          <a:off x="5119501" y="2772682"/>
          <a:ext cx="10054244" cy="5660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17217</xdr:colOff>
      <xdr:row>30</xdr:row>
      <xdr:rowOff>25401</xdr:rowOff>
    </xdr:from>
    <xdr:to>
      <xdr:col>12</xdr:col>
      <xdr:colOff>153030</xdr:colOff>
      <xdr:row>38</xdr:row>
      <xdr:rowOff>25401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5217" y="5549901"/>
          <a:ext cx="2752013" cy="147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271572</xdr:colOff>
      <xdr:row>8</xdr:row>
      <xdr:rowOff>142100</xdr:rowOff>
    </xdr:from>
    <xdr:to>
      <xdr:col>8</xdr:col>
      <xdr:colOff>492151</xdr:colOff>
      <xdr:row>33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72" y="1615300"/>
          <a:ext cx="5097379" cy="4626750"/>
        </a:xfrm>
        <a:prstGeom prst="rect">
          <a:avLst/>
        </a:prstGeom>
      </xdr:spPr>
    </xdr:pic>
    <xdr:clientData/>
  </xdr:twoCellAnchor>
  <xdr:twoCellAnchor editAs="oneCell">
    <xdr:from>
      <xdr:col>9</xdr:col>
      <xdr:colOff>154343</xdr:colOff>
      <xdr:row>8</xdr:row>
      <xdr:rowOff>25400</xdr:rowOff>
    </xdr:from>
    <xdr:to>
      <xdr:col>18</xdr:col>
      <xdr:colOff>184835</xdr:colOff>
      <xdr:row>33</xdr:row>
      <xdr:rowOff>48400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743" y="1498600"/>
          <a:ext cx="5516892" cy="462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Charlieplex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opLeftCell="A34" zoomScale="160" zoomScaleNormal="160" workbookViewId="0">
      <selection activeCell="C67" sqref="C67"/>
    </sheetView>
  </sheetViews>
  <sheetFormatPr defaultColWidth="11.453125" defaultRowHeight="14.5"/>
  <cols>
    <col min="1" max="1" width="5.54296875" style="1" customWidth="1"/>
    <col min="2" max="2" width="21.81640625" style="1" customWidth="1"/>
    <col min="3" max="3" width="27.1796875" style="1" bestFit="1" customWidth="1"/>
    <col min="4" max="4" width="21.81640625" style="3" customWidth="1"/>
    <col min="5" max="5" width="8.1796875" style="3" bestFit="1" customWidth="1"/>
    <col min="6" max="6" width="100.453125" style="23" customWidth="1"/>
    <col min="7" max="7" width="11.453125" style="1" customWidth="1"/>
    <col min="8" max="8" width="5.54296875" style="11" bestFit="1" customWidth="1"/>
    <col min="9" max="9" width="5.08984375" style="9" customWidth="1"/>
    <col min="10" max="14" width="5.08984375" style="1" customWidth="1"/>
    <col min="15" max="15" width="5" style="9" customWidth="1"/>
    <col min="16" max="20" width="5" style="1" customWidth="1"/>
    <col min="21" max="16384" width="11.453125" style="1"/>
  </cols>
  <sheetData>
    <row r="1" spans="1:20" ht="15" thickBot="1">
      <c r="H1" s="9"/>
    </row>
    <row r="2" spans="1:20" ht="15" thickBot="1">
      <c r="F2" s="28" t="s">
        <v>0</v>
      </c>
      <c r="H2" s="9"/>
      <c r="I2" s="18" t="s">
        <v>1</v>
      </c>
      <c r="J2" s="17" t="s">
        <v>2</v>
      </c>
      <c r="K2" s="17" t="s">
        <v>3</v>
      </c>
      <c r="L2" s="17" t="s">
        <v>4</v>
      </c>
      <c r="M2" s="43" t="s">
        <v>5</v>
      </c>
      <c r="N2" s="16" t="s">
        <v>200</v>
      </c>
      <c r="O2" s="18" t="str">
        <f>I2</f>
        <v>yohewi</v>
      </c>
      <c r="P2" s="17" t="str">
        <f t="shared" ref="P2:T2" si="0">J2</f>
        <v>toby_net</v>
      </c>
      <c r="Q2" s="17" t="str">
        <f t="shared" si="0"/>
        <v>Man_Nyomo</v>
      </c>
      <c r="R2" s="17" t="str">
        <f t="shared" si="0"/>
        <v>Mizincor</v>
      </c>
      <c r="S2" s="43" t="str">
        <f t="shared" si="0"/>
        <v>fafaway1234</v>
      </c>
      <c r="T2" s="43" t="str">
        <f t="shared" si="0"/>
        <v>E_M_P_</v>
      </c>
    </row>
    <row r="3" spans="1:20">
      <c r="F3" s="29" t="s">
        <v>6</v>
      </c>
      <c r="J3" s="30"/>
      <c r="K3" s="30"/>
      <c r="L3" s="30"/>
      <c r="M3" s="30"/>
      <c r="N3" s="30"/>
      <c r="O3" s="68" t="s">
        <v>7</v>
      </c>
      <c r="P3" s="69"/>
      <c r="Q3" s="69"/>
      <c r="R3" s="69"/>
      <c r="S3" s="69"/>
      <c r="T3" s="70"/>
    </row>
    <row r="4" spans="1:20" ht="15" thickBot="1">
      <c r="F4" s="31" t="s">
        <v>8</v>
      </c>
      <c r="I4" s="32"/>
      <c r="J4" s="33"/>
      <c r="K4" s="33"/>
      <c r="L4" s="33"/>
      <c r="M4" s="33"/>
      <c r="N4" s="33"/>
      <c r="O4" s="34">
        <f t="shared" ref="O4:T4" si="1">SUM(O6:O79)</f>
        <v>5397</v>
      </c>
      <c r="P4" s="35">
        <f t="shared" si="1"/>
        <v>7379</v>
      </c>
      <c r="Q4" s="35">
        <f t="shared" si="1"/>
        <v>5437</v>
      </c>
      <c r="R4" s="35">
        <f t="shared" si="1"/>
        <v>6294</v>
      </c>
      <c r="S4" s="35">
        <f t="shared" si="1"/>
        <v>4863</v>
      </c>
      <c r="T4" s="36">
        <f t="shared" si="1"/>
        <v>7379</v>
      </c>
    </row>
    <row r="5" spans="1:20" s="35" customFormat="1" ht="15" thickBot="1">
      <c r="A5" s="6" t="s">
        <v>9</v>
      </c>
      <c r="B5" s="6" t="s">
        <v>10</v>
      </c>
      <c r="C5" s="6" t="s">
        <v>11</v>
      </c>
      <c r="D5" s="7" t="s">
        <v>12</v>
      </c>
      <c r="E5" s="7" t="s">
        <v>13</v>
      </c>
      <c r="F5" s="22" t="s">
        <v>14</v>
      </c>
      <c r="G5" s="6" t="s">
        <v>15</v>
      </c>
      <c r="H5" s="10" t="s">
        <v>16</v>
      </c>
      <c r="I5" s="65" t="s">
        <v>17</v>
      </c>
      <c r="J5" s="66"/>
      <c r="K5" s="66"/>
      <c r="L5" s="66"/>
      <c r="M5" s="66"/>
      <c r="N5" s="67"/>
      <c r="O5" s="65" t="s">
        <v>18</v>
      </c>
      <c r="P5" s="66"/>
      <c r="Q5" s="66"/>
      <c r="R5" s="66"/>
      <c r="S5" s="66"/>
      <c r="T5" s="66"/>
    </row>
    <row r="6" spans="1:20">
      <c r="A6" s="4"/>
      <c r="B6" s="2"/>
      <c r="C6" s="1" t="s">
        <v>19</v>
      </c>
      <c r="D6" s="5" t="s">
        <v>20</v>
      </c>
      <c r="E6" s="5" t="s">
        <v>21</v>
      </c>
      <c r="F6" s="23" t="s">
        <v>239</v>
      </c>
      <c r="G6" s="4"/>
      <c r="H6" s="11">
        <v>0</v>
      </c>
      <c r="I6" s="8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9">
        <f>ROUND(I6*$H6,0)</f>
        <v>0</v>
      </c>
      <c r="P6" s="1">
        <f t="shared" ref="P6:T6" si="2">ROUND(J6*$H6,0)</f>
        <v>0</v>
      </c>
      <c r="Q6" s="1">
        <f t="shared" si="2"/>
        <v>0</v>
      </c>
      <c r="R6" s="1">
        <f t="shared" si="2"/>
        <v>0</v>
      </c>
      <c r="S6" s="1">
        <f t="shared" si="2"/>
        <v>0</v>
      </c>
      <c r="T6" s="1">
        <f t="shared" si="2"/>
        <v>0</v>
      </c>
    </row>
    <row r="7" spans="1:20">
      <c r="A7" s="1">
        <v>0</v>
      </c>
      <c r="B7" s="1" t="s">
        <v>23</v>
      </c>
      <c r="C7" s="1" t="s">
        <v>24</v>
      </c>
      <c r="D7" s="3" t="s">
        <v>25</v>
      </c>
      <c r="E7" s="3">
        <v>1006</v>
      </c>
      <c r="F7" s="23" t="s">
        <v>26</v>
      </c>
      <c r="G7" s="1" t="s">
        <v>27</v>
      </c>
      <c r="H7" s="11">
        <v>20</v>
      </c>
      <c r="I7" s="9">
        <v>1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9">
        <f t="shared" ref="O7:O67" si="3">ROUND(I7*$H7,0)</f>
        <v>20</v>
      </c>
      <c r="P7" s="1">
        <f t="shared" ref="P7:P67" si="4">ROUND(J7*$H7,0)</f>
        <v>0</v>
      </c>
      <c r="Q7" s="1">
        <f t="shared" ref="Q7:Q67" si="5">ROUND(K7*$H7,0)</f>
        <v>20</v>
      </c>
      <c r="R7" s="1">
        <f t="shared" ref="R7:R67" si="6">ROUND(L7*$H7,0)</f>
        <v>20</v>
      </c>
      <c r="S7" s="1">
        <f t="shared" ref="S7:T67" si="7">ROUND(M7*$H7,0)</f>
        <v>20</v>
      </c>
      <c r="T7" s="1">
        <f t="shared" si="7"/>
        <v>20</v>
      </c>
    </row>
    <row r="8" spans="1:20">
      <c r="A8" s="1">
        <v>0</v>
      </c>
      <c r="B8" s="1" t="s">
        <v>28</v>
      </c>
      <c r="C8" s="1" t="s">
        <v>29</v>
      </c>
      <c r="D8" s="3" t="s">
        <v>30</v>
      </c>
      <c r="E8" s="3">
        <v>1006</v>
      </c>
      <c r="F8" s="23" t="s">
        <v>26</v>
      </c>
      <c r="G8" s="1" t="s">
        <v>27</v>
      </c>
      <c r="H8" s="11">
        <v>20</v>
      </c>
      <c r="I8" s="9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9">
        <f t="shared" si="3"/>
        <v>0</v>
      </c>
      <c r="P8" s="1">
        <f t="shared" si="4"/>
        <v>20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7"/>
        <v>0</v>
      </c>
    </row>
    <row r="9" spans="1:20" ht="43.5">
      <c r="A9" s="1">
        <v>1</v>
      </c>
      <c r="B9" s="1" t="s">
        <v>31</v>
      </c>
      <c r="C9" s="1" t="s">
        <v>32</v>
      </c>
      <c r="D9" s="3" t="s">
        <v>33</v>
      </c>
      <c r="E9" s="3" t="s">
        <v>34</v>
      </c>
      <c r="F9" s="24" t="s">
        <v>244</v>
      </c>
      <c r="G9" s="1" t="s">
        <v>35</v>
      </c>
      <c r="H9" s="11">
        <v>301</v>
      </c>
      <c r="I9" s="9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9">
        <f t="shared" si="3"/>
        <v>301</v>
      </c>
      <c r="P9" s="1">
        <f t="shared" si="4"/>
        <v>301</v>
      </c>
      <c r="Q9" s="1">
        <f t="shared" si="5"/>
        <v>301</v>
      </c>
      <c r="R9" s="1">
        <f t="shared" si="6"/>
        <v>301</v>
      </c>
      <c r="S9" s="1">
        <f t="shared" si="7"/>
        <v>301</v>
      </c>
      <c r="T9" s="1">
        <f t="shared" si="7"/>
        <v>301</v>
      </c>
    </row>
    <row r="10" spans="1:20" ht="29">
      <c r="A10" s="1">
        <v>1</v>
      </c>
      <c r="B10" s="1" t="s">
        <v>36</v>
      </c>
      <c r="C10" s="1" t="s">
        <v>37</v>
      </c>
      <c r="D10" s="3" t="s">
        <v>38</v>
      </c>
      <c r="E10" s="3" t="s">
        <v>39</v>
      </c>
      <c r="F10" s="24" t="s">
        <v>349</v>
      </c>
      <c r="G10" s="1" t="s">
        <v>35</v>
      </c>
      <c r="H10" s="11">
        <v>238</v>
      </c>
      <c r="I10" s="9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9">
        <f t="shared" si="3"/>
        <v>238</v>
      </c>
      <c r="P10" s="1">
        <f t="shared" si="4"/>
        <v>238</v>
      </c>
      <c r="Q10" s="1">
        <f t="shared" si="5"/>
        <v>238</v>
      </c>
      <c r="R10" s="1">
        <f t="shared" si="6"/>
        <v>238</v>
      </c>
      <c r="S10" s="1">
        <f t="shared" si="7"/>
        <v>238</v>
      </c>
      <c r="T10" s="1">
        <f t="shared" si="7"/>
        <v>238</v>
      </c>
    </row>
    <row r="11" spans="1:20">
      <c r="A11" s="1">
        <v>2</v>
      </c>
      <c r="B11" s="1" t="s">
        <v>40</v>
      </c>
      <c r="C11" s="1" t="s">
        <v>41</v>
      </c>
      <c r="D11" s="3" t="s">
        <v>42</v>
      </c>
      <c r="E11" s="3" t="s">
        <v>43</v>
      </c>
      <c r="F11" s="23" t="s">
        <v>348</v>
      </c>
      <c r="G11" s="1" t="s">
        <v>27</v>
      </c>
      <c r="H11" s="11">
        <v>175</v>
      </c>
      <c r="I11" s="9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9">
        <f t="shared" si="3"/>
        <v>175</v>
      </c>
      <c r="P11" s="1">
        <f t="shared" si="4"/>
        <v>175</v>
      </c>
      <c r="Q11" s="1">
        <f t="shared" si="5"/>
        <v>175</v>
      </c>
      <c r="R11" s="1">
        <f t="shared" si="6"/>
        <v>175</v>
      </c>
      <c r="S11" s="1">
        <f t="shared" si="7"/>
        <v>175</v>
      </c>
      <c r="T11" s="1">
        <f t="shared" si="7"/>
        <v>175</v>
      </c>
    </row>
    <row r="12" spans="1:20" ht="29">
      <c r="A12" s="1">
        <v>2</v>
      </c>
      <c r="B12" s="1" t="s">
        <v>44</v>
      </c>
      <c r="C12" s="1" t="s">
        <v>45</v>
      </c>
      <c r="D12" s="3" t="s">
        <v>46</v>
      </c>
      <c r="F12" s="23" t="s">
        <v>243</v>
      </c>
      <c r="G12" s="1" t="s">
        <v>47</v>
      </c>
      <c r="H12" s="11">
        <v>1800</v>
      </c>
      <c r="I12" s="9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9">
        <f t="shared" si="3"/>
        <v>1800</v>
      </c>
      <c r="P12" s="1">
        <f t="shared" si="4"/>
        <v>1800</v>
      </c>
      <c r="Q12" s="1">
        <f t="shared" si="5"/>
        <v>1800</v>
      </c>
      <c r="R12" s="1">
        <f t="shared" si="6"/>
        <v>1800</v>
      </c>
      <c r="S12" s="1">
        <f t="shared" si="7"/>
        <v>1800</v>
      </c>
      <c r="T12" s="1">
        <f t="shared" si="7"/>
        <v>1800</v>
      </c>
    </row>
    <row r="13" spans="1:20">
      <c r="A13" s="1">
        <v>2</v>
      </c>
      <c r="B13" s="1" t="s">
        <v>48</v>
      </c>
      <c r="C13" s="1" t="s">
        <v>49</v>
      </c>
      <c r="D13" s="3" t="s">
        <v>50</v>
      </c>
      <c r="E13" s="3" t="s">
        <v>51</v>
      </c>
      <c r="F13" s="24" t="s">
        <v>52</v>
      </c>
      <c r="G13" s="1" t="s">
        <v>35</v>
      </c>
      <c r="H13" s="11">
        <v>62</v>
      </c>
      <c r="I13" s="9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9">
        <f t="shared" si="3"/>
        <v>62</v>
      </c>
      <c r="P13" s="1">
        <f t="shared" si="4"/>
        <v>62</v>
      </c>
      <c r="Q13" s="1">
        <f t="shared" si="5"/>
        <v>62</v>
      </c>
      <c r="R13" s="1">
        <f t="shared" si="6"/>
        <v>62</v>
      </c>
      <c r="S13" s="1">
        <f t="shared" si="7"/>
        <v>62</v>
      </c>
      <c r="T13" s="1">
        <f t="shared" si="7"/>
        <v>62</v>
      </c>
    </row>
    <row r="14" spans="1:20">
      <c r="A14" s="1">
        <v>2</v>
      </c>
      <c r="B14" s="1" t="s">
        <v>53</v>
      </c>
      <c r="C14" s="1" t="s">
        <v>54</v>
      </c>
      <c r="D14" s="3" t="s">
        <v>55</v>
      </c>
      <c r="E14" s="3" t="s">
        <v>51</v>
      </c>
      <c r="F14" s="24" t="s">
        <v>56</v>
      </c>
      <c r="G14" s="1" t="s">
        <v>27</v>
      </c>
      <c r="H14" s="11">
        <v>30</v>
      </c>
      <c r="I14" s="9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9">
        <f t="shared" si="3"/>
        <v>30</v>
      </c>
      <c r="P14" s="1">
        <f t="shared" si="4"/>
        <v>30</v>
      </c>
      <c r="Q14" s="1">
        <f t="shared" si="5"/>
        <v>30</v>
      </c>
      <c r="R14" s="1">
        <f t="shared" si="6"/>
        <v>30</v>
      </c>
      <c r="S14" s="1">
        <f t="shared" si="7"/>
        <v>30</v>
      </c>
      <c r="T14" s="1">
        <f t="shared" si="7"/>
        <v>30</v>
      </c>
    </row>
    <row r="15" spans="1:20" ht="43.5">
      <c r="A15" s="1">
        <v>2</v>
      </c>
      <c r="B15" s="1" t="s">
        <v>57</v>
      </c>
      <c r="C15" s="1" t="s">
        <v>58</v>
      </c>
      <c r="D15" s="3" t="s">
        <v>59</v>
      </c>
      <c r="F15" s="24" t="s">
        <v>353</v>
      </c>
      <c r="G15" s="1" t="s">
        <v>35</v>
      </c>
      <c r="H15" s="11">
        <v>54</v>
      </c>
      <c r="I15" s="9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9">
        <f t="shared" si="3"/>
        <v>54</v>
      </c>
      <c r="P15" s="1">
        <f t="shared" si="4"/>
        <v>54</v>
      </c>
      <c r="Q15" s="1">
        <f t="shared" si="5"/>
        <v>54</v>
      </c>
      <c r="R15" s="1">
        <f t="shared" si="6"/>
        <v>54</v>
      </c>
      <c r="S15" s="1">
        <f t="shared" si="7"/>
        <v>54</v>
      </c>
      <c r="T15" s="1">
        <f t="shared" si="7"/>
        <v>54</v>
      </c>
    </row>
    <row r="16" spans="1:20">
      <c r="A16" s="1">
        <v>3</v>
      </c>
      <c r="B16" s="1" t="s">
        <v>60</v>
      </c>
      <c r="C16" s="1" t="s">
        <v>61</v>
      </c>
      <c r="D16" s="3" t="s">
        <v>62</v>
      </c>
      <c r="E16" s="3">
        <v>1608</v>
      </c>
      <c r="G16" s="1" t="s">
        <v>35</v>
      </c>
      <c r="H16" s="11">
        <v>19</v>
      </c>
      <c r="I16" s="9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9">
        <f t="shared" si="3"/>
        <v>19</v>
      </c>
      <c r="P16" s="1">
        <f t="shared" si="4"/>
        <v>19</v>
      </c>
      <c r="Q16" s="1">
        <f t="shared" si="5"/>
        <v>19</v>
      </c>
      <c r="R16" s="1">
        <f t="shared" si="6"/>
        <v>19</v>
      </c>
      <c r="S16" s="1">
        <f t="shared" si="7"/>
        <v>19</v>
      </c>
      <c r="T16" s="1">
        <f t="shared" si="7"/>
        <v>19</v>
      </c>
    </row>
    <row r="17" spans="1:20">
      <c r="A17" s="1">
        <v>3</v>
      </c>
      <c r="B17" s="1" t="s">
        <v>63</v>
      </c>
      <c r="C17" s="1" t="s">
        <v>64</v>
      </c>
      <c r="E17" s="3">
        <v>2012</v>
      </c>
      <c r="G17" s="1" t="s">
        <v>65</v>
      </c>
      <c r="H17" s="11">
        <v>5</v>
      </c>
      <c r="I17" s="9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9">
        <f t="shared" si="3"/>
        <v>5</v>
      </c>
      <c r="P17" s="1">
        <f t="shared" si="4"/>
        <v>5</v>
      </c>
      <c r="Q17" s="1">
        <f t="shared" si="5"/>
        <v>5</v>
      </c>
      <c r="R17" s="1">
        <f t="shared" si="6"/>
        <v>5</v>
      </c>
      <c r="S17" s="1">
        <f t="shared" si="7"/>
        <v>5</v>
      </c>
      <c r="T17" s="1">
        <f t="shared" si="7"/>
        <v>5</v>
      </c>
    </row>
    <row r="18" spans="1:20">
      <c r="A18" s="1">
        <v>3</v>
      </c>
      <c r="B18" s="1" t="s">
        <v>66</v>
      </c>
      <c r="C18" s="1" t="s">
        <v>67</v>
      </c>
      <c r="E18" s="3">
        <v>2012</v>
      </c>
      <c r="F18" s="23" t="s">
        <v>68</v>
      </c>
      <c r="G18" s="1" t="s">
        <v>35</v>
      </c>
      <c r="H18" s="11">
        <v>7</v>
      </c>
      <c r="I18" s="9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9">
        <f t="shared" si="3"/>
        <v>35</v>
      </c>
      <c r="P18" s="1">
        <f t="shared" si="4"/>
        <v>35</v>
      </c>
      <c r="Q18" s="1">
        <f t="shared" si="5"/>
        <v>35</v>
      </c>
      <c r="R18" s="1">
        <f t="shared" si="6"/>
        <v>35</v>
      </c>
      <c r="S18" s="1">
        <f t="shared" si="7"/>
        <v>35</v>
      </c>
      <c r="T18" s="1">
        <f t="shared" si="7"/>
        <v>35</v>
      </c>
    </row>
    <row r="19" spans="1:20">
      <c r="A19" s="1">
        <v>4</v>
      </c>
      <c r="B19" s="1" t="s">
        <v>69</v>
      </c>
      <c r="C19" s="1" t="s">
        <v>70</v>
      </c>
      <c r="E19" s="3">
        <v>1005</v>
      </c>
      <c r="F19" s="23" t="s">
        <v>71</v>
      </c>
      <c r="G19" s="1" t="s">
        <v>35</v>
      </c>
      <c r="H19" s="11">
        <v>1</v>
      </c>
      <c r="I19" s="9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9">
        <f t="shared" si="3"/>
        <v>5</v>
      </c>
      <c r="P19" s="1">
        <f t="shared" si="4"/>
        <v>5</v>
      </c>
      <c r="Q19" s="1">
        <f t="shared" si="5"/>
        <v>5</v>
      </c>
      <c r="R19" s="1">
        <f t="shared" si="6"/>
        <v>5</v>
      </c>
      <c r="S19" s="1">
        <f t="shared" si="7"/>
        <v>5</v>
      </c>
      <c r="T19" s="1">
        <f t="shared" si="7"/>
        <v>5</v>
      </c>
    </row>
    <row r="20" spans="1:20">
      <c r="A20" s="1">
        <v>4</v>
      </c>
      <c r="B20" s="1" t="s">
        <v>72</v>
      </c>
      <c r="C20" s="1" t="s">
        <v>73</v>
      </c>
      <c r="E20" s="3">
        <v>1005</v>
      </c>
      <c r="F20" s="23" t="s">
        <v>71</v>
      </c>
      <c r="G20" s="1" t="s">
        <v>35</v>
      </c>
      <c r="H20" s="11">
        <v>1</v>
      </c>
      <c r="I20" s="9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9">
        <f t="shared" si="3"/>
        <v>3</v>
      </c>
      <c r="P20" s="1">
        <f t="shared" si="4"/>
        <v>3</v>
      </c>
      <c r="Q20" s="1">
        <f t="shared" si="5"/>
        <v>3</v>
      </c>
      <c r="R20" s="1">
        <f t="shared" si="6"/>
        <v>3</v>
      </c>
      <c r="S20" s="1">
        <f t="shared" si="7"/>
        <v>3</v>
      </c>
      <c r="T20" s="1">
        <f t="shared" si="7"/>
        <v>3</v>
      </c>
    </row>
    <row r="21" spans="1:20">
      <c r="A21" s="1">
        <v>5</v>
      </c>
      <c r="B21" s="1" t="s">
        <v>74</v>
      </c>
      <c r="C21" s="1" t="s">
        <v>75</v>
      </c>
      <c r="E21" s="3">
        <v>1005</v>
      </c>
      <c r="F21" s="23" t="s">
        <v>191</v>
      </c>
      <c r="G21" s="1" t="s">
        <v>35</v>
      </c>
      <c r="H21" s="11">
        <v>1</v>
      </c>
      <c r="I21" s="9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9">
        <f t="shared" si="3"/>
        <v>2</v>
      </c>
      <c r="P21" s="1">
        <f t="shared" si="4"/>
        <v>2</v>
      </c>
      <c r="Q21" s="1">
        <f t="shared" si="5"/>
        <v>2</v>
      </c>
      <c r="R21" s="1">
        <f t="shared" si="6"/>
        <v>2</v>
      </c>
      <c r="S21" s="1">
        <f t="shared" si="7"/>
        <v>2</v>
      </c>
      <c r="T21" s="1">
        <f t="shared" si="7"/>
        <v>2</v>
      </c>
    </row>
    <row r="22" spans="1:20">
      <c r="A22" s="1">
        <v>5</v>
      </c>
      <c r="B22" s="1" t="s">
        <v>76</v>
      </c>
      <c r="C22" s="1" t="s">
        <v>77</v>
      </c>
      <c r="E22" s="3">
        <v>1005</v>
      </c>
      <c r="F22" s="23" t="s">
        <v>71</v>
      </c>
      <c r="G22" s="1" t="s">
        <v>35</v>
      </c>
      <c r="H22" s="11">
        <v>1</v>
      </c>
      <c r="I22" s="9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9">
        <f t="shared" si="3"/>
        <v>2</v>
      </c>
      <c r="P22" s="1">
        <f t="shared" si="4"/>
        <v>2</v>
      </c>
      <c r="Q22" s="1">
        <f t="shared" si="5"/>
        <v>2</v>
      </c>
      <c r="R22" s="1">
        <f t="shared" si="6"/>
        <v>2</v>
      </c>
      <c r="S22" s="1">
        <f t="shared" si="7"/>
        <v>2</v>
      </c>
      <c r="T22" s="1">
        <f t="shared" si="7"/>
        <v>2</v>
      </c>
    </row>
    <row r="23" spans="1:20">
      <c r="A23" s="1">
        <v>5</v>
      </c>
      <c r="B23" s="1" t="s">
        <v>78</v>
      </c>
      <c r="C23" s="1" t="s">
        <v>79</v>
      </c>
      <c r="E23" s="3">
        <v>1005</v>
      </c>
      <c r="F23" s="23" t="s">
        <v>71</v>
      </c>
      <c r="G23" s="1" t="s">
        <v>35</v>
      </c>
      <c r="H23" s="11">
        <v>1</v>
      </c>
      <c r="I23" s="9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9">
        <f t="shared" si="3"/>
        <v>3</v>
      </c>
      <c r="P23" s="1">
        <f t="shared" si="4"/>
        <v>3</v>
      </c>
      <c r="Q23" s="1">
        <f t="shared" si="5"/>
        <v>3</v>
      </c>
      <c r="R23" s="1">
        <f t="shared" si="6"/>
        <v>3</v>
      </c>
      <c r="S23" s="1">
        <f t="shared" si="7"/>
        <v>3</v>
      </c>
      <c r="T23" s="1">
        <f t="shared" si="7"/>
        <v>3</v>
      </c>
    </row>
    <row r="24" spans="1:20">
      <c r="A24" s="1">
        <v>6</v>
      </c>
      <c r="B24" s="1" t="s">
        <v>80</v>
      </c>
      <c r="C24" s="1" t="s">
        <v>81</v>
      </c>
      <c r="E24" s="3">
        <v>1005</v>
      </c>
      <c r="F24" s="25" t="s">
        <v>82</v>
      </c>
      <c r="G24" s="1" t="s">
        <v>35</v>
      </c>
      <c r="H24" s="11">
        <v>1</v>
      </c>
      <c r="I24" s="9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9">
        <f t="shared" si="3"/>
        <v>5</v>
      </c>
      <c r="P24" s="1">
        <f t="shared" si="4"/>
        <v>5</v>
      </c>
      <c r="Q24" s="1">
        <f t="shared" si="5"/>
        <v>5</v>
      </c>
      <c r="R24" s="1">
        <f t="shared" si="6"/>
        <v>5</v>
      </c>
      <c r="S24" s="1">
        <f t="shared" si="7"/>
        <v>5</v>
      </c>
      <c r="T24" s="1">
        <f t="shared" si="7"/>
        <v>5</v>
      </c>
    </row>
    <row r="25" spans="1:20">
      <c r="A25" s="1">
        <v>6</v>
      </c>
      <c r="B25" s="1" t="s">
        <v>83</v>
      </c>
      <c r="C25" s="1" t="s">
        <v>84</v>
      </c>
      <c r="E25" s="3">
        <v>1005</v>
      </c>
      <c r="F25" s="23" t="s">
        <v>71</v>
      </c>
      <c r="G25" s="1" t="s">
        <v>35</v>
      </c>
      <c r="H25" s="11">
        <v>1</v>
      </c>
      <c r="I25" s="9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9">
        <f t="shared" si="3"/>
        <v>2</v>
      </c>
      <c r="P25" s="1">
        <f t="shared" si="4"/>
        <v>2</v>
      </c>
      <c r="Q25" s="1">
        <f t="shared" si="5"/>
        <v>2</v>
      </c>
      <c r="R25" s="1">
        <f t="shared" si="6"/>
        <v>2</v>
      </c>
      <c r="S25" s="1">
        <f t="shared" si="7"/>
        <v>2</v>
      </c>
      <c r="T25" s="1">
        <f t="shared" si="7"/>
        <v>2</v>
      </c>
    </row>
    <row r="26" spans="1:20">
      <c r="A26" s="1">
        <v>6</v>
      </c>
      <c r="B26" s="1" t="s">
        <v>85</v>
      </c>
      <c r="C26" s="1" t="s">
        <v>86</v>
      </c>
      <c r="E26" s="3">
        <v>1005</v>
      </c>
      <c r="F26" s="23" t="s">
        <v>71</v>
      </c>
      <c r="G26" s="1" t="s">
        <v>35</v>
      </c>
      <c r="H26" s="11">
        <v>1</v>
      </c>
      <c r="I26" s="9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9">
        <f t="shared" si="3"/>
        <v>2</v>
      </c>
      <c r="P26" s="1">
        <f t="shared" si="4"/>
        <v>2</v>
      </c>
      <c r="Q26" s="1">
        <f t="shared" si="5"/>
        <v>2</v>
      </c>
      <c r="R26" s="1">
        <f t="shared" si="6"/>
        <v>2</v>
      </c>
      <c r="S26" s="1">
        <f t="shared" si="7"/>
        <v>2</v>
      </c>
      <c r="T26" s="1">
        <f t="shared" si="7"/>
        <v>2</v>
      </c>
    </row>
    <row r="27" spans="1:20">
      <c r="A27" s="1">
        <v>6</v>
      </c>
      <c r="B27" s="1" t="s">
        <v>87</v>
      </c>
      <c r="C27" s="1" t="s">
        <v>88</v>
      </c>
      <c r="D27" s="3" t="s">
        <v>89</v>
      </c>
      <c r="E27" s="3" t="s">
        <v>90</v>
      </c>
      <c r="F27" s="24" t="s">
        <v>91</v>
      </c>
      <c r="G27" s="1" t="s">
        <v>27</v>
      </c>
      <c r="H27" s="11">
        <v>20</v>
      </c>
      <c r="I27" s="9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9">
        <f t="shared" si="3"/>
        <v>20</v>
      </c>
      <c r="P27" s="1">
        <f t="shared" si="4"/>
        <v>20</v>
      </c>
      <c r="Q27" s="1">
        <f t="shared" si="5"/>
        <v>20</v>
      </c>
      <c r="R27" s="1">
        <f t="shared" si="6"/>
        <v>20</v>
      </c>
      <c r="S27" s="1">
        <f t="shared" si="7"/>
        <v>20</v>
      </c>
      <c r="T27" s="1">
        <f t="shared" si="7"/>
        <v>20</v>
      </c>
    </row>
    <row r="28" spans="1:20">
      <c r="A28" s="1">
        <v>6</v>
      </c>
      <c r="B28" s="1" t="s">
        <v>92</v>
      </c>
      <c r="C28" s="1" t="s">
        <v>93</v>
      </c>
      <c r="D28" s="3" t="s">
        <v>94</v>
      </c>
      <c r="E28" s="3" t="s">
        <v>95</v>
      </c>
      <c r="G28" s="1" t="s">
        <v>27</v>
      </c>
      <c r="H28" s="11">
        <v>6</v>
      </c>
      <c r="I28" s="9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9">
        <f t="shared" si="3"/>
        <v>12</v>
      </c>
      <c r="P28" s="1">
        <f t="shared" si="4"/>
        <v>12</v>
      </c>
      <c r="Q28" s="1">
        <f t="shared" si="5"/>
        <v>12</v>
      </c>
      <c r="R28" s="1">
        <f t="shared" si="6"/>
        <v>12</v>
      </c>
      <c r="S28" s="1">
        <f t="shared" si="7"/>
        <v>12</v>
      </c>
      <c r="T28" s="1">
        <f t="shared" si="7"/>
        <v>12</v>
      </c>
    </row>
    <row r="29" spans="1:20">
      <c r="A29" s="1">
        <v>6</v>
      </c>
      <c r="B29" s="1" t="s">
        <v>241</v>
      </c>
      <c r="C29" s="1" t="s">
        <v>242</v>
      </c>
      <c r="F29" s="23" t="s">
        <v>240</v>
      </c>
    </row>
    <row r="30" spans="1:20" ht="43.5">
      <c r="A30" s="1">
        <v>7</v>
      </c>
      <c r="B30" s="1" t="s">
        <v>96</v>
      </c>
      <c r="C30" s="42" t="s">
        <v>198</v>
      </c>
      <c r="D30" s="3" t="s">
        <v>97</v>
      </c>
      <c r="F30" s="24" t="s">
        <v>197</v>
      </c>
      <c r="G30" s="1" t="s">
        <v>35</v>
      </c>
      <c r="H30" s="11">
        <v>200</v>
      </c>
      <c r="I30" s="9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9">
        <f t="shared" si="3"/>
        <v>200</v>
      </c>
      <c r="P30" s="1">
        <f t="shared" si="4"/>
        <v>200</v>
      </c>
      <c r="Q30" s="1">
        <f t="shared" si="5"/>
        <v>200</v>
      </c>
      <c r="R30" s="1">
        <f t="shared" si="6"/>
        <v>200</v>
      </c>
      <c r="S30" s="1">
        <f t="shared" si="7"/>
        <v>200</v>
      </c>
      <c r="T30" s="1">
        <f t="shared" si="7"/>
        <v>200</v>
      </c>
    </row>
    <row r="31" spans="1:20" ht="29">
      <c r="A31" s="1">
        <v>8</v>
      </c>
      <c r="B31" s="1" t="s">
        <v>98</v>
      </c>
      <c r="C31" s="1" t="s">
        <v>99</v>
      </c>
      <c r="D31" s="3" t="s">
        <v>100</v>
      </c>
      <c r="F31" s="26" t="s">
        <v>101</v>
      </c>
      <c r="G31" s="1" t="s">
        <v>47</v>
      </c>
      <c r="H31" s="11">
        <v>30</v>
      </c>
      <c r="I31" s="9">
        <v>1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9">
        <f t="shared" si="3"/>
        <v>30</v>
      </c>
      <c r="P31" s="1">
        <f t="shared" si="4"/>
        <v>30</v>
      </c>
      <c r="Q31" s="1">
        <f t="shared" si="5"/>
        <v>30</v>
      </c>
      <c r="R31" s="1">
        <f t="shared" si="6"/>
        <v>30</v>
      </c>
      <c r="S31" s="1">
        <f t="shared" si="7"/>
        <v>0</v>
      </c>
      <c r="T31" s="1">
        <f t="shared" si="7"/>
        <v>30</v>
      </c>
    </row>
    <row r="32" spans="1:20">
      <c r="A32" s="1">
        <v>8</v>
      </c>
      <c r="B32" s="1" t="s">
        <v>102</v>
      </c>
      <c r="C32" s="1" t="s">
        <v>103</v>
      </c>
      <c r="D32" s="3" t="s">
        <v>104</v>
      </c>
      <c r="F32" s="26" t="s">
        <v>196</v>
      </c>
      <c r="G32" s="1" t="s">
        <v>47</v>
      </c>
      <c r="H32" s="11">
        <v>0</v>
      </c>
      <c r="I32" s="9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9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7"/>
        <v>0</v>
      </c>
    </row>
    <row r="33" spans="1:20">
      <c r="A33" s="1">
        <v>9</v>
      </c>
      <c r="B33" s="1" t="s">
        <v>105</v>
      </c>
      <c r="C33" s="1" t="s">
        <v>106</v>
      </c>
      <c r="D33" s="3" t="s">
        <v>107</v>
      </c>
      <c r="F33" s="25" t="s">
        <v>108</v>
      </c>
      <c r="G33" s="1" t="s">
        <v>35</v>
      </c>
      <c r="H33" s="11">
        <v>125</v>
      </c>
      <c r="I33" s="9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9">
        <f t="shared" si="3"/>
        <v>125</v>
      </c>
      <c r="P33" s="1">
        <f t="shared" si="4"/>
        <v>125</v>
      </c>
      <c r="Q33" s="1">
        <f t="shared" si="5"/>
        <v>125</v>
      </c>
      <c r="R33" s="1">
        <f t="shared" si="6"/>
        <v>125</v>
      </c>
      <c r="S33" s="1">
        <f t="shared" si="7"/>
        <v>125</v>
      </c>
      <c r="T33" s="1">
        <f t="shared" si="7"/>
        <v>125</v>
      </c>
    </row>
    <row r="34" spans="1:20">
      <c r="A34" s="1">
        <v>9</v>
      </c>
      <c r="B34" s="1" t="s">
        <v>109</v>
      </c>
      <c r="C34" s="1" t="s">
        <v>110</v>
      </c>
      <c r="D34" s="3" t="s">
        <v>111</v>
      </c>
      <c r="E34" s="3" t="s">
        <v>112</v>
      </c>
      <c r="F34" s="25" t="s">
        <v>113</v>
      </c>
      <c r="G34" s="1" t="s">
        <v>47</v>
      </c>
      <c r="H34" s="11">
        <v>100</v>
      </c>
      <c r="I34" s="9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9">
        <f t="shared" si="3"/>
        <v>100</v>
      </c>
      <c r="P34" s="1">
        <f t="shared" si="4"/>
        <v>100</v>
      </c>
      <c r="Q34" s="1">
        <f t="shared" si="5"/>
        <v>100</v>
      </c>
      <c r="R34" s="1">
        <f t="shared" si="6"/>
        <v>100</v>
      </c>
      <c r="S34" s="1">
        <f t="shared" si="7"/>
        <v>100</v>
      </c>
      <c r="T34" s="1">
        <f t="shared" si="7"/>
        <v>100</v>
      </c>
    </row>
    <row r="35" spans="1:20">
      <c r="A35" s="1" t="s">
        <v>21</v>
      </c>
      <c r="B35" s="1" t="s">
        <v>114</v>
      </c>
      <c r="C35" s="1" t="s">
        <v>115</v>
      </c>
      <c r="F35" s="23" t="s">
        <v>116</v>
      </c>
      <c r="G35" s="1" t="s">
        <v>21</v>
      </c>
      <c r="O35" s="9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7"/>
        <v>0</v>
      </c>
    </row>
    <row r="36" spans="1:20">
      <c r="A36" s="1" t="s">
        <v>21</v>
      </c>
      <c r="B36" s="1" t="s">
        <v>117</v>
      </c>
      <c r="C36" s="1" t="s">
        <v>118</v>
      </c>
      <c r="F36" s="23" t="s">
        <v>119</v>
      </c>
      <c r="G36" s="1" t="s">
        <v>21</v>
      </c>
      <c r="O36" s="9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7"/>
        <v>0</v>
      </c>
    </row>
    <row r="37" spans="1:20">
      <c r="A37" s="1" t="s">
        <v>21</v>
      </c>
      <c r="B37" s="1" t="s">
        <v>120</v>
      </c>
      <c r="C37" s="1" t="s">
        <v>121</v>
      </c>
      <c r="E37" s="3">
        <v>1005</v>
      </c>
      <c r="F37" s="27" t="s">
        <v>122</v>
      </c>
      <c r="G37" s="1" t="s">
        <v>21</v>
      </c>
      <c r="O37" s="9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7"/>
        <v>0</v>
      </c>
    </row>
    <row r="38" spans="1:20">
      <c r="O38" s="9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7"/>
        <v>0</v>
      </c>
    </row>
    <row r="39" spans="1:20" s="21" customFormat="1">
      <c r="C39" s="21" t="s">
        <v>19</v>
      </c>
      <c r="D39" s="37" t="s">
        <v>123</v>
      </c>
      <c r="E39" s="37"/>
      <c r="F39" s="38" t="s">
        <v>22</v>
      </c>
      <c r="G39" s="21" t="s">
        <v>124</v>
      </c>
      <c r="H39" s="19">
        <v>0</v>
      </c>
      <c r="I39" s="20">
        <v>0</v>
      </c>
      <c r="J39" s="21">
        <v>1</v>
      </c>
      <c r="K39" s="21">
        <v>0</v>
      </c>
      <c r="L39" s="41">
        <v>1</v>
      </c>
      <c r="M39" s="41">
        <v>1</v>
      </c>
      <c r="N39" s="41">
        <v>1</v>
      </c>
      <c r="O39" s="45">
        <f t="shared" si="3"/>
        <v>0</v>
      </c>
      <c r="P39" s="41">
        <f t="shared" si="4"/>
        <v>0</v>
      </c>
      <c r="Q39" s="21">
        <f t="shared" si="5"/>
        <v>0</v>
      </c>
      <c r="R39" s="21">
        <f t="shared" si="6"/>
        <v>0</v>
      </c>
      <c r="S39" s="21">
        <f t="shared" si="7"/>
        <v>0</v>
      </c>
      <c r="T39" s="21">
        <f t="shared" si="7"/>
        <v>0</v>
      </c>
    </row>
    <row r="40" spans="1:20">
      <c r="A40" s="1">
        <v>1</v>
      </c>
      <c r="B40" s="1" t="s">
        <v>125</v>
      </c>
      <c r="C40" s="1" t="s">
        <v>106</v>
      </c>
      <c r="D40" s="3" t="s">
        <v>126</v>
      </c>
      <c r="F40" s="23" t="s">
        <v>127</v>
      </c>
      <c r="G40" s="1" t="s">
        <v>47</v>
      </c>
      <c r="H40" s="11">
        <v>20</v>
      </c>
      <c r="I40" s="9">
        <v>0</v>
      </c>
      <c r="J40" s="1">
        <v>70</v>
      </c>
      <c r="K40" s="1">
        <v>0</v>
      </c>
      <c r="L40" s="44">
        <v>70</v>
      </c>
      <c r="M40" s="44">
        <v>0</v>
      </c>
      <c r="N40" s="44">
        <v>70</v>
      </c>
      <c r="O40" s="46">
        <f t="shared" si="3"/>
        <v>0</v>
      </c>
      <c r="P40" s="44">
        <f t="shared" si="4"/>
        <v>1400</v>
      </c>
      <c r="Q40" s="1">
        <f t="shared" si="5"/>
        <v>0</v>
      </c>
      <c r="R40" s="1">
        <f t="shared" si="6"/>
        <v>1400</v>
      </c>
      <c r="S40" s="1">
        <f t="shared" si="7"/>
        <v>0</v>
      </c>
      <c r="T40" s="1">
        <f t="shared" si="7"/>
        <v>1400</v>
      </c>
    </row>
    <row r="41" spans="1:20">
      <c r="A41" s="1">
        <v>2</v>
      </c>
      <c r="B41" s="1" t="s">
        <v>128</v>
      </c>
      <c r="C41" s="1" t="s">
        <v>129</v>
      </c>
      <c r="D41" s="3" t="s">
        <v>130</v>
      </c>
      <c r="G41" s="1" t="s">
        <v>47</v>
      </c>
      <c r="H41" s="11">
        <v>25</v>
      </c>
      <c r="I41" s="9">
        <v>0</v>
      </c>
      <c r="J41" s="1">
        <v>1</v>
      </c>
      <c r="K41" s="1">
        <v>0</v>
      </c>
      <c r="L41" s="44">
        <v>1</v>
      </c>
      <c r="M41" s="44">
        <v>1</v>
      </c>
      <c r="N41" s="44">
        <v>1</v>
      </c>
      <c r="O41" s="46">
        <f t="shared" si="3"/>
        <v>0</v>
      </c>
      <c r="P41" s="44">
        <f t="shared" si="4"/>
        <v>25</v>
      </c>
      <c r="Q41" s="1">
        <f t="shared" si="5"/>
        <v>0</v>
      </c>
      <c r="R41" s="1">
        <f t="shared" si="6"/>
        <v>25</v>
      </c>
      <c r="S41" s="1">
        <f t="shared" si="7"/>
        <v>25</v>
      </c>
      <c r="T41" s="1">
        <f t="shared" si="7"/>
        <v>25</v>
      </c>
    </row>
    <row r="42" spans="1:20">
      <c r="A42" s="1">
        <v>2</v>
      </c>
      <c r="B42" s="1" t="s">
        <v>131</v>
      </c>
      <c r="C42" s="1" t="s">
        <v>132</v>
      </c>
      <c r="D42" s="3" t="s">
        <v>190</v>
      </c>
      <c r="G42" s="1" t="s">
        <v>133</v>
      </c>
      <c r="H42" s="11">
        <v>35</v>
      </c>
      <c r="I42" s="9">
        <v>0</v>
      </c>
      <c r="J42" s="1">
        <v>4</v>
      </c>
      <c r="K42" s="1">
        <v>0</v>
      </c>
      <c r="L42" s="44">
        <v>4</v>
      </c>
      <c r="M42" s="44">
        <v>4</v>
      </c>
      <c r="N42" s="44">
        <v>4</v>
      </c>
      <c r="O42" s="46">
        <f t="shared" si="3"/>
        <v>0</v>
      </c>
      <c r="P42" s="44">
        <f t="shared" si="4"/>
        <v>140</v>
      </c>
      <c r="Q42" s="1">
        <f t="shared" si="5"/>
        <v>0</v>
      </c>
      <c r="R42" s="1">
        <f t="shared" si="6"/>
        <v>140</v>
      </c>
      <c r="S42" s="1">
        <f t="shared" si="7"/>
        <v>140</v>
      </c>
      <c r="T42" s="1">
        <f t="shared" si="7"/>
        <v>140</v>
      </c>
    </row>
    <row r="43" spans="1:20">
      <c r="A43" s="1">
        <v>2</v>
      </c>
      <c r="B43" s="1" t="s">
        <v>134</v>
      </c>
      <c r="C43" s="1" t="s">
        <v>135</v>
      </c>
      <c r="D43" s="3" t="s">
        <v>136</v>
      </c>
      <c r="F43" s="23" t="s">
        <v>137</v>
      </c>
      <c r="G43" s="1" t="s">
        <v>35</v>
      </c>
      <c r="H43" s="11">
        <v>31</v>
      </c>
      <c r="I43" s="9">
        <v>0</v>
      </c>
      <c r="J43" s="1">
        <v>12</v>
      </c>
      <c r="K43" s="1">
        <v>0</v>
      </c>
      <c r="L43" s="44">
        <v>12</v>
      </c>
      <c r="M43" s="44">
        <v>12</v>
      </c>
      <c r="N43" s="44">
        <v>12</v>
      </c>
      <c r="O43" s="46">
        <f t="shared" si="3"/>
        <v>0</v>
      </c>
      <c r="P43" s="44">
        <f t="shared" si="4"/>
        <v>372</v>
      </c>
      <c r="Q43" s="1">
        <f t="shared" si="5"/>
        <v>0</v>
      </c>
      <c r="R43" s="1">
        <f t="shared" si="6"/>
        <v>372</v>
      </c>
      <c r="S43" s="1">
        <f t="shared" si="7"/>
        <v>372</v>
      </c>
      <c r="T43" s="1">
        <f t="shared" si="7"/>
        <v>372</v>
      </c>
    </row>
    <row r="44" spans="1:20">
      <c r="A44" s="1">
        <v>2</v>
      </c>
      <c r="B44" s="1" t="s">
        <v>138</v>
      </c>
      <c r="C44" s="1" t="s">
        <v>121</v>
      </c>
      <c r="D44" s="3">
        <v>100</v>
      </c>
      <c r="E44" s="3">
        <v>1005</v>
      </c>
      <c r="F44" s="23" t="s">
        <v>71</v>
      </c>
      <c r="G44" s="1" t="s">
        <v>35</v>
      </c>
      <c r="H44" s="11">
        <v>1</v>
      </c>
      <c r="I44" s="9">
        <v>0</v>
      </c>
      <c r="J44" s="1">
        <v>5</v>
      </c>
      <c r="K44" s="1">
        <v>0</v>
      </c>
      <c r="L44" s="44">
        <v>5</v>
      </c>
      <c r="M44" s="44">
        <v>5</v>
      </c>
      <c r="N44" s="44">
        <v>5</v>
      </c>
      <c r="O44" s="46">
        <f t="shared" si="3"/>
        <v>0</v>
      </c>
      <c r="P44" s="44">
        <f t="shared" si="4"/>
        <v>5</v>
      </c>
      <c r="Q44" s="1">
        <f t="shared" si="5"/>
        <v>0</v>
      </c>
      <c r="R44" s="1">
        <f t="shared" si="6"/>
        <v>5</v>
      </c>
      <c r="S44" s="1">
        <f t="shared" si="7"/>
        <v>5</v>
      </c>
      <c r="T44" s="1">
        <f t="shared" si="7"/>
        <v>5</v>
      </c>
    </row>
    <row r="45" spans="1:20" s="15" customFormat="1">
      <c r="D45" s="39"/>
      <c r="E45" s="39"/>
      <c r="F45" s="40"/>
      <c r="H45" s="13"/>
      <c r="I45" s="14"/>
      <c r="L45" s="47"/>
      <c r="M45" s="47"/>
      <c r="N45" s="47"/>
      <c r="O45" s="48">
        <f t="shared" si="3"/>
        <v>0</v>
      </c>
      <c r="P45" s="47">
        <f t="shared" si="4"/>
        <v>0</v>
      </c>
      <c r="Q45" s="15">
        <f t="shared" si="5"/>
        <v>0</v>
      </c>
      <c r="R45" s="15">
        <f t="shared" si="6"/>
        <v>0</v>
      </c>
      <c r="S45" s="15">
        <f t="shared" si="7"/>
        <v>0</v>
      </c>
      <c r="T45" s="15">
        <f t="shared" si="7"/>
        <v>0</v>
      </c>
    </row>
    <row r="46" spans="1:20">
      <c r="C46" s="1" t="s">
        <v>19</v>
      </c>
      <c r="D46" s="3" t="s">
        <v>139</v>
      </c>
      <c r="F46" s="23" t="s">
        <v>22</v>
      </c>
      <c r="G46" s="1" t="s">
        <v>124</v>
      </c>
      <c r="H46" s="11">
        <v>0</v>
      </c>
      <c r="I46" s="9">
        <v>1</v>
      </c>
      <c r="J46" s="12">
        <v>1</v>
      </c>
      <c r="K46" s="12">
        <v>1</v>
      </c>
      <c r="L46" s="12">
        <v>0</v>
      </c>
      <c r="M46" s="12">
        <v>1</v>
      </c>
      <c r="N46" s="12">
        <v>1</v>
      </c>
      <c r="O46" s="46">
        <f t="shared" si="3"/>
        <v>0</v>
      </c>
      <c r="P46" s="44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7"/>
        <v>0</v>
      </c>
    </row>
    <row r="47" spans="1:20">
      <c r="B47" s="1" t="s">
        <v>140</v>
      </c>
      <c r="C47" s="1" t="s">
        <v>106</v>
      </c>
      <c r="D47" s="3" t="s">
        <v>141</v>
      </c>
      <c r="F47" s="23" t="s">
        <v>142</v>
      </c>
      <c r="G47" s="1" t="s">
        <v>143</v>
      </c>
      <c r="H47" s="11">
        <v>5</v>
      </c>
      <c r="I47" s="9">
        <v>0</v>
      </c>
      <c r="J47" s="1">
        <v>12</v>
      </c>
      <c r="K47" s="1">
        <v>12</v>
      </c>
      <c r="L47" s="44">
        <v>0</v>
      </c>
      <c r="M47" s="44">
        <v>0</v>
      </c>
      <c r="N47" s="44">
        <v>12</v>
      </c>
      <c r="O47" s="46">
        <f t="shared" si="3"/>
        <v>0</v>
      </c>
      <c r="P47" s="44">
        <f t="shared" si="4"/>
        <v>60</v>
      </c>
      <c r="Q47" s="1">
        <f t="shared" si="5"/>
        <v>60</v>
      </c>
      <c r="R47" s="1">
        <f t="shared" si="6"/>
        <v>0</v>
      </c>
      <c r="S47" s="1">
        <f t="shared" si="7"/>
        <v>0</v>
      </c>
      <c r="T47" s="1">
        <f t="shared" si="7"/>
        <v>60</v>
      </c>
    </row>
    <row r="48" spans="1:20">
      <c r="B48" s="1" t="s">
        <v>128</v>
      </c>
      <c r="C48" s="1" t="s">
        <v>129</v>
      </c>
      <c r="D48" s="3" t="s">
        <v>130</v>
      </c>
      <c r="G48" s="1" t="s">
        <v>47</v>
      </c>
      <c r="H48" s="11">
        <v>25</v>
      </c>
      <c r="I48" s="9">
        <v>0</v>
      </c>
      <c r="J48" s="1">
        <v>1</v>
      </c>
      <c r="K48" s="1">
        <v>1</v>
      </c>
      <c r="L48" s="44">
        <v>0</v>
      </c>
      <c r="M48" s="44">
        <v>1</v>
      </c>
      <c r="N48" s="44">
        <v>1</v>
      </c>
      <c r="O48" s="46">
        <f t="shared" ref="O48:T48" si="8">ROUND(I48*$H48,0)</f>
        <v>0</v>
      </c>
      <c r="P48" s="44">
        <f t="shared" si="8"/>
        <v>25</v>
      </c>
      <c r="Q48" s="1">
        <f t="shared" si="8"/>
        <v>25</v>
      </c>
      <c r="R48" s="1">
        <f t="shared" si="8"/>
        <v>0</v>
      </c>
      <c r="S48" s="1">
        <f t="shared" si="8"/>
        <v>25</v>
      </c>
      <c r="T48" s="1">
        <f t="shared" si="8"/>
        <v>25</v>
      </c>
    </row>
    <row r="49" spans="2:20" s="15" customFormat="1">
      <c r="D49" s="39"/>
      <c r="E49" s="39"/>
      <c r="F49" s="40"/>
      <c r="H49" s="13"/>
      <c r="I49" s="14"/>
      <c r="L49" s="47"/>
      <c r="M49" s="47"/>
      <c r="N49" s="47"/>
      <c r="O49" s="48">
        <f t="shared" si="3"/>
        <v>0</v>
      </c>
      <c r="P49" s="47">
        <f t="shared" si="4"/>
        <v>0</v>
      </c>
      <c r="Q49" s="15">
        <f t="shared" si="5"/>
        <v>0</v>
      </c>
      <c r="R49" s="15">
        <f t="shared" si="6"/>
        <v>0</v>
      </c>
      <c r="S49" s="15">
        <f t="shared" si="7"/>
        <v>0</v>
      </c>
      <c r="T49" s="15">
        <f t="shared" si="7"/>
        <v>0</v>
      </c>
    </row>
    <row r="50" spans="2:20">
      <c r="C50" s="1" t="s">
        <v>19</v>
      </c>
      <c r="D50" s="3" t="s">
        <v>144</v>
      </c>
      <c r="F50" s="23" t="s">
        <v>199</v>
      </c>
      <c r="G50" s="1" t="s">
        <v>124</v>
      </c>
      <c r="H50" s="11">
        <v>0</v>
      </c>
      <c r="I50" s="9">
        <v>4</v>
      </c>
      <c r="J50" s="1">
        <v>0</v>
      </c>
      <c r="K50" s="1">
        <v>0</v>
      </c>
      <c r="L50" s="44">
        <v>0</v>
      </c>
      <c r="M50" s="44">
        <v>0</v>
      </c>
      <c r="N50" s="44">
        <v>0</v>
      </c>
      <c r="O50" s="46">
        <f t="shared" si="3"/>
        <v>0</v>
      </c>
      <c r="P50" s="44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7"/>
        <v>0</v>
      </c>
    </row>
    <row r="51" spans="2:20">
      <c r="B51" s="1" t="s">
        <v>145</v>
      </c>
      <c r="C51" s="1" t="s">
        <v>129</v>
      </c>
      <c r="D51" s="3" t="s">
        <v>130</v>
      </c>
      <c r="G51" s="1" t="s">
        <v>47</v>
      </c>
      <c r="H51" s="11">
        <v>25</v>
      </c>
      <c r="I51" s="9">
        <v>1</v>
      </c>
      <c r="J51" s="1">
        <v>0</v>
      </c>
      <c r="K51" s="1">
        <v>0</v>
      </c>
      <c r="L51" s="44">
        <v>0</v>
      </c>
      <c r="M51" s="44">
        <v>0</v>
      </c>
      <c r="N51" s="44">
        <v>0</v>
      </c>
      <c r="O51" s="46">
        <f t="shared" ref="O51:T51" si="9">ROUND(I51*$H51,0)</f>
        <v>25</v>
      </c>
      <c r="P51" s="44">
        <f t="shared" si="9"/>
        <v>0</v>
      </c>
      <c r="Q51" s="1">
        <f t="shared" si="9"/>
        <v>0</v>
      </c>
      <c r="R51" s="1">
        <f t="shared" si="9"/>
        <v>0</v>
      </c>
      <c r="S51" s="1">
        <f t="shared" si="9"/>
        <v>0</v>
      </c>
      <c r="T51" s="1">
        <f t="shared" si="9"/>
        <v>0</v>
      </c>
    </row>
    <row r="52" spans="2:20">
      <c r="B52" s="1" t="s">
        <v>128</v>
      </c>
      <c r="C52" s="1" t="s">
        <v>146</v>
      </c>
      <c r="D52" s="3" t="s">
        <v>147</v>
      </c>
      <c r="G52" s="1" t="s">
        <v>35</v>
      </c>
      <c r="H52" s="11">
        <v>316</v>
      </c>
      <c r="I52" s="9">
        <v>1</v>
      </c>
      <c r="J52" s="1">
        <v>0</v>
      </c>
      <c r="K52" s="1">
        <v>0</v>
      </c>
      <c r="L52" s="44">
        <v>0</v>
      </c>
      <c r="M52" s="44">
        <v>0</v>
      </c>
      <c r="N52" s="44">
        <v>0</v>
      </c>
      <c r="O52" s="46">
        <f t="shared" si="3"/>
        <v>316</v>
      </c>
      <c r="P52" s="44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7"/>
        <v>0</v>
      </c>
    </row>
    <row r="53" spans="2:20" s="15" customFormat="1">
      <c r="D53" s="39"/>
      <c r="E53" s="39"/>
      <c r="F53" s="40"/>
      <c r="H53" s="13"/>
      <c r="I53" s="14"/>
      <c r="L53" s="47"/>
      <c r="M53" s="47"/>
      <c r="N53" s="47"/>
      <c r="O53" s="48">
        <f t="shared" si="3"/>
        <v>0</v>
      </c>
      <c r="P53" s="47">
        <f t="shared" si="4"/>
        <v>0</v>
      </c>
      <c r="Q53" s="15">
        <f t="shared" si="5"/>
        <v>0</v>
      </c>
      <c r="R53" s="15">
        <f t="shared" si="6"/>
        <v>0</v>
      </c>
      <c r="S53" s="15">
        <f t="shared" si="7"/>
        <v>0</v>
      </c>
      <c r="T53" s="15">
        <f t="shared" si="7"/>
        <v>0</v>
      </c>
    </row>
    <row r="54" spans="2:20">
      <c r="C54" s="1" t="s">
        <v>19</v>
      </c>
      <c r="D54" s="3" t="s">
        <v>148</v>
      </c>
      <c r="F54" s="23" t="s">
        <v>22</v>
      </c>
      <c r="G54" s="1" t="s">
        <v>124</v>
      </c>
      <c r="H54" s="11">
        <v>0</v>
      </c>
      <c r="I54" s="9">
        <v>0</v>
      </c>
      <c r="J54" s="12">
        <v>2</v>
      </c>
      <c r="K54" s="12">
        <v>2</v>
      </c>
      <c r="L54" s="12">
        <v>2</v>
      </c>
      <c r="M54" s="12">
        <v>2</v>
      </c>
      <c r="N54" s="12">
        <v>2</v>
      </c>
      <c r="O54" s="46">
        <f t="shared" si="3"/>
        <v>0</v>
      </c>
      <c r="P54" s="44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7"/>
        <v>0</v>
      </c>
    </row>
    <row r="55" spans="2:20">
      <c r="B55" s="1" t="s">
        <v>149</v>
      </c>
      <c r="C55" s="1" t="s">
        <v>150</v>
      </c>
      <c r="D55" s="3" t="s">
        <v>151</v>
      </c>
      <c r="F55" s="23" t="s">
        <v>152</v>
      </c>
      <c r="G55" s="1" t="s">
        <v>35</v>
      </c>
      <c r="H55" s="11">
        <v>106</v>
      </c>
      <c r="I55" s="9">
        <v>0</v>
      </c>
      <c r="J55" s="12">
        <v>1</v>
      </c>
      <c r="K55" s="12">
        <v>1</v>
      </c>
      <c r="L55" s="44">
        <v>1</v>
      </c>
      <c r="M55" s="44">
        <v>1</v>
      </c>
      <c r="N55" s="44">
        <v>1</v>
      </c>
      <c r="O55" s="46">
        <f t="shared" si="3"/>
        <v>0</v>
      </c>
      <c r="P55" s="44">
        <f t="shared" si="4"/>
        <v>106</v>
      </c>
      <c r="Q55" s="1">
        <f t="shared" si="5"/>
        <v>106</v>
      </c>
      <c r="R55" s="1">
        <f t="shared" si="6"/>
        <v>106</v>
      </c>
      <c r="S55" s="1">
        <f t="shared" si="7"/>
        <v>106</v>
      </c>
      <c r="T55" s="1">
        <f t="shared" si="7"/>
        <v>106</v>
      </c>
    </row>
    <row r="56" spans="2:20">
      <c r="C56" s="1" t="s">
        <v>153</v>
      </c>
      <c r="D56" s="3" t="s">
        <v>141</v>
      </c>
      <c r="F56" s="23" t="s">
        <v>154</v>
      </c>
      <c r="G56" s="1" t="s">
        <v>155</v>
      </c>
      <c r="H56" s="11">
        <v>0</v>
      </c>
      <c r="I56" s="9">
        <v>2</v>
      </c>
      <c r="J56" s="12">
        <v>2</v>
      </c>
      <c r="K56" s="12">
        <v>2</v>
      </c>
      <c r="L56" s="12">
        <v>2</v>
      </c>
      <c r="M56" s="12">
        <v>2</v>
      </c>
      <c r="N56" s="49">
        <v>2</v>
      </c>
      <c r="O56" s="46">
        <f t="shared" si="3"/>
        <v>0</v>
      </c>
      <c r="P56" s="44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7"/>
        <v>0</v>
      </c>
    </row>
    <row r="57" spans="2:20">
      <c r="C57" s="1" t="s">
        <v>156</v>
      </c>
      <c r="D57" s="3" t="s">
        <v>157</v>
      </c>
      <c r="F57" s="23" t="s">
        <v>158</v>
      </c>
      <c r="G57" s="1" t="s">
        <v>159</v>
      </c>
      <c r="H57" s="11">
        <v>20</v>
      </c>
      <c r="I57" s="9">
        <v>1</v>
      </c>
      <c r="J57" s="1">
        <v>1</v>
      </c>
      <c r="K57" s="1">
        <v>1</v>
      </c>
      <c r="L57" s="12">
        <v>1</v>
      </c>
      <c r="M57" s="12">
        <v>1</v>
      </c>
      <c r="N57" s="12">
        <v>1</v>
      </c>
      <c r="O57" s="46">
        <f t="shared" si="3"/>
        <v>20</v>
      </c>
      <c r="P57" s="44">
        <f t="shared" si="4"/>
        <v>20</v>
      </c>
      <c r="Q57" s="1">
        <f t="shared" si="5"/>
        <v>20</v>
      </c>
      <c r="R57" s="1">
        <f t="shared" si="6"/>
        <v>20</v>
      </c>
      <c r="S57" s="1">
        <f t="shared" si="7"/>
        <v>20</v>
      </c>
      <c r="T57" s="1">
        <f t="shared" si="7"/>
        <v>20</v>
      </c>
    </row>
    <row r="58" spans="2:20" s="15" customFormat="1">
      <c r="D58" s="39"/>
      <c r="E58" s="39"/>
      <c r="F58" s="40"/>
      <c r="H58" s="13"/>
      <c r="I58" s="14"/>
      <c r="O58" s="14">
        <f t="shared" si="3"/>
        <v>0</v>
      </c>
      <c r="P58" s="15">
        <f t="shared" si="4"/>
        <v>0</v>
      </c>
      <c r="Q58" s="15">
        <f t="shared" si="5"/>
        <v>0</v>
      </c>
      <c r="R58" s="15">
        <f t="shared" si="6"/>
        <v>0</v>
      </c>
      <c r="S58" s="15">
        <f t="shared" si="7"/>
        <v>0</v>
      </c>
      <c r="T58" s="15">
        <f t="shared" si="7"/>
        <v>0</v>
      </c>
    </row>
    <row r="59" spans="2:20">
      <c r="C59" s="1" t="s">
        <v>160</v>
      </c>
      <c r="D59" s="3" t="s">
        <v>161</v>
      </c>
      <c r="F59" s="23" t="s">
        <v>162</v>
      </c>
      <c r="G59" s="1" t="s">
        <v>163</v>
      </c>
      <c r="H59" s="11">
        <v>15</v>
      </c>
      <c r="I59" s="9">
        <v>4</v>
      </c>
      <c r="J59" s="1">
        <v>6</v>
      </c>
      <c r="K59" s="1">
        <v>6</v>
      </c>
      <c r="L59" s="1">
        <v>6</v>
      </c>
      <c r="M59" s="1">
        <v>6</v>
      </c>
      <c r="N59" s="1">
        <v>6</v>
      </c>
      <c r="O59" s="9">
        <f t="shared" si="3"/>
        <v>60</v>
      </c>
      <c r="P59" s="1">
        <f t="shared" si="4"/>
        <v>90</v>
      </c>
      <c r="Q59" s="1">
        <f t="shared" si="5"/>
        <v>90</v>
      </c>
      <c r="R59" s="1">
        <f t="shared" si="6"/>
        <v>90</v>
      </c>
      <c r="S59" s="1">
        <f t="shared" si="7"/>
        <v>90</v>
      </c>
      <c r="T59" s="1">
        <f t="shared" si="7"/>
        <v>90</v>
      </c>
    </row>
    <row r="60" spans="2:20">
      <c r="C60" s="1" t="s">
        <v>164</v>
      </c>
      <c r="D60" s="3" t="s">
        <v>165</v>
      </c>
      <c r="F60" s="23" t="s">
        <v>166</v>
      </c>
      <c r="G60" s="1" t="s">
        <v>163</v>
      </c>
      <c r="H60" s="11">
        <v>15</v>
      </c>
      <c r="I60" s="9">
        <v>0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9">
        <f t="shared" si="3"/>
        <v>0</v>
      </c>
      <c r="P60" s="1">
        <f t="shared" si="4"/>
        <v>60</v>
      </c>
      <c r="Q60" s="1">
        <f t="shared" si="5"/>
        <v>60</v>
      </c>
      <c r="R60" s="1">
        <f t="shared" si="6"/>
        <v>60</v>
      </c>
      <c r="S60" s="1">
        <f t="shared" si="7"/>
        <v>60</v>
      </c>
      <c r="T60" s="1">
        <f t="shared" si="7"/>
        <v>60</v>
      </c>
    </row>
    <row r="61" spans="2:20">
      <c r="C61" s="1" t="s">
        <v>167</v>
      </c>
      <c r="D61" s="3" t="s">
        <v>168</v>
      </c>
      <c r="F61" s="23" t="s">
        <v>169</v>
      </c>
      <c r="G61" s="1" t="s">
        <v>163</v>
      </c>
      <c r="H61" s="11">
        <v>25</v>
      </c>
      <c r="I61" s="9">
        <v>0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9">
        <f t="shared" si="3"/>
        <v>0</v>
      </c>
      <c r="P61" s="1">
        <f t="shared" si="4"/>
        <v>100</v>
      </c>
      <c r="Q61" s="1">
        <f t="shared" si="5"/>
        <v>100</v>
      </c>
      <c r="R61" s="1">
        <f t="shared" si="6"/>
        <v>100</v>
      </c>
      <c r="S61" s="1">
        <f t="shared" si="7"/>
        <v>100</v>
      </c>
      <c r="T61" s="1">
        <f t="shared" si="7"/>
        <v>100</v>
      </c>
    </row>
    <row r="62" spans="2:20">
      <c r="C62" s="1" t="s">
        <v>170</v>
      </c>
      <c r="D62" s="3" t="s">
        <v>155</v>
      </c>
      <c r="F62" s="23" t="s">
        <v>195</v>
      </c>
      <c r="G62" s="1" t="s">
        <v>143</v>
      </c>
      <c r="H62" s="11">
        <v>16</v>
      </c>
      <c r="I62" s="9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9">
        <f t="shared" si="3"/>
        <v>64</v>
      </c>
      <c r="P62" s="1">
        <f t="shared" si="4"/>
        <v>64</v>
      </c>
      <c r="Q62" s="1">
        <f t="shared" si="5"/>
        <v>64</v>
      </c>
      <c r="R62" s="1">
        <f t="shared" si="6"/>
        <v>64</v>
      </c>
      <c r="S62" s="1">
        <f t="shared" si="7"/>
        <v>64</v>
      </c>
      <c r="T62" s="1">
        <f t="shared" si="7"/>
        <v>64</v>
      </c>
    </row>
    <row r="63" spans="2:20">
      <c r="C63" s="1" t="s">
        <v>171</v>
      </c>
      <c r="D63" s="3" t="s">
        <v>172</v>
      </c>
      <c r="F63" s="23" t="s">
        <v>173</v>
      </c>
      <c r="G63" s="1" t="s">
        <v>47</v>
      </c>
      <c r="H63" s="11">
        <v>4</v>
      </c>
      <c r="I63" s="9">
        <v>5</v>
      </c>
      <c r="J63" s="1">
        <v>5</v>
      </c>
      <c r="K63" s="1">
        <v>5</v>
      </c>
      <c r="L63" s="1">
        <v>5</v>
      </c>
      <c r="M63" s="1">
        <v>0</v>
      </c>
      <c r="N63" s="1">
        <v>5</v>
      </c>
      <c r="O63" s="9">
        <f t="shared" si="3"/>
        <v>20</v>
      </c>
      <c r="P63" s="1">
        <f t="shared" si="4"/>
        <v>20</v>
      </c>
      <c r="Q63" s="1">
        <f t="shared" si="5"/>
        <v>20</v>
      </c>
      <c r="R63" s="1">
        <f t="shared" si="6"/>
        <v>20</v>
      </c>
      <c r="S63" s="1">
        <f t="shared" si="7"/>
        <v>0</v>
      </c>
      <c r="T63" s="1">
        <f t="shared" si="7"/>
        <v>20</v>
      </c>
    </row>
    <row r="64" spans="2:20">
      <c r="C64" s="1" t="s">
        <v>174</v>
      </c>
      <c r="D64" s="3" t="s">
        <v>175</v>
      </c>
      <c r="F64" s="25" t="s">
        <v>176</v>
      </c>
      <c r="G64" s="1" t="s">
        <v>47</v>
      </c>
      <c r="H64" s="11">
        <v>6</v>
      </c>
      <c r="I64" s="9">
        <v>1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9">
        <f t="shared" si="3"/>
        <v>6</v>
      </c>
      <c r="P64" s="1">
        <f t="shared" si="4"/>
        <v>6</v>
      </c>
      <c r="Q64" s="1">
        <f t="shared" si="5"/>
        <v>6</v>
      </c>
      <c r="R64" s="1">
        <f t="shared" si="6"/>
        <v>6</v>
      </c>
      <c r="S64" s="1">
        <f t="shared" si="7"/>
        <v>0</v>
      </c>
      <c r="T64" s="1">
        <f t="shared" si="7"/>
        <v>6</v>
      </c>
    </row>
    <row r="65" spans="3:20" s="15" customFormat="1">
      <c r="D65" s="39"/>
      <c r="E65" s="39"/>
      <c r="F65" s="40"/>
      <c r="H65" s="13"/>
      <c r="I65" s="14"/>
      <c r="O65" s="14">
        <f t="shared" si="3"/>
        <v>0</v>
      </c>
      <c r="P65" s="15">
        <f t="shared" si="4"/>
        <v>0</v>
      </c>
      <c r="Q65" s="15">
        <f t="shared" si="5"/>
        <v>0</v>
      </c>
      <c r="R65" s="15">
        <f t="shared" si="6"/>
        <v>0</v>
      </c>
      <c r="S65" s="15">
        <f t="shared" si="7"/>
        <v>0</v>
      </c>
      <c r="T65" s="15">
        <f t="shared" si="7"/>
        <v>0</v>
      </c>
    </row>
    <row r="66" spans="3:20">
      <c r="C66" s="1" t="s">
        <v>178</v>
      </c>
      <c r="D66" s="3" t="s">
        <v>21</v>
      </c>
      <c r="F66" s="23" t="s">
        <v>179</v>
      </c>
      <c r="G66" s="1" t="s">
        <v>124</v>
      </c>
      <c r="H66" s="11">
        <v>0</v>
      </c>
      <c r="I66" s="9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9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7"/>
        <v>0</v>
      </c>
    </row>
    <row r="67" spans="3:20">
      <c r="C67" s="1" t="s">
        <v>180</v>
      </c>
      <c r="F67" s="23" t="s">
        <v>181</v>
      </c>
      <c r="G67" s="1" t="s">
        <v>155</v>
      </c>
      <c r="H67" s="11">
        <v>0</v>
      </c>
      <c r="I67" s="9">
        <v>1</v>
      </c>
      <c r="J67" s="1">
        <v>1</v>
      </c>
      <c r="K67" s="12">
        <v>1</v>
      </c>
      <c r="L67" s="12">
        <v>1</v>
      </c>
      <c r="M67" s="12">
        <v>1</v>
      </c>
      <c r="N67" s="12">
        <v>1</v>
      </c>
      <c r="O67" s="9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7"/>
        <v>0</v>
      </c>
    </row>
    <row r="68" spans="3:20">
      <c r="C68" s="1" t="s">
        <v>177</v>
      </c>
      <c r="F68" s="25" t="s">
        <v>192</v>
      </c>
      <c r="H68" s="11">
        <v>0</v>
      </c>
      <c r="I68" s="9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9">
        <f t="shared" ref="O68:T69" si="10">ROUND(I68*$H68,0)</f>
        <v>0</v>
      </c>
      <c r="P68" s="1">
        <f t="shared" si="10"/>
        <v>0</v>
      </c>
      <c r="Q68" s="1">
        <f t="shared" si="10"/>
        <v>0</v>
      </c>
      <c r="R68" s="1">
        <f t="shared" si="10"/>
        <v>0</v>
      </c>
      <c r="S68" s="1">
        <f t="shared" si="10"/>
        <v>0</v>
      </c>
      <c r="T68" s="1">
        <f t="shared" si="10"/>
        <v>0</v>
      </c>
    </row>
    <row r="69" spans="3:20">
      <c r="C69" s="1" t="s">
        <v>194</v>
      </c>
      <c r="F69" s="25" t="s">
        <v>193</v>
      </c>
      <c r="H69" s="11">
        <v>0</v>
      </c>
      <c r="I69" s="9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9">
        <f t="shared" si="10"/>
        <v>0</v>
      </c>
      <c r="P69" s="1">
        <f t="shared" si="10"/>
        <v>0</v>
      </c>
      <c r="Q69" s="1">
        <f t="shared" si="10"/>
        <v>0</v>
      </c>
      <c r="R69" s="1">
        <f t="shared" si="10"/>
        <v>0</v>
      </c>
      <c r="S69" s="1">
        <f t="shared" si="10"/>
        <v>0</v>
      </c>
      <c r="T69" s="1">
        <f t="shared" si="10"/>
        <v>0</v>
      </c>
    </row>
    <row r="70" spans="3:20">
      <c r="O70" s="9">
        <f t="shared" ref="O70:O77" si="11">ROUND(I70*$H70,0)</f>
        <v>0</v>
      </c>
      <c r="P70" s="1">
        <f t="shared" ref="P70:P77" si="12">ROUND(J70*$H70,0)</f>
        <v>0</v>
      </c>
      <c r="Q70" s="1">
        <f t="shared" ref="Q70:Q77" si="13">ROUND(K70*$H70,0)</f>
        <v>0</v>
      </c>
      <c r="R70" s="1">
        <f t="shared" ref="R70:R77" si="14">ROUND(L70*$H70,0)</f>
        <v>0</v>
      </c>
      <c r="S70" s="1">
        <f t="shared" ref="S70:T77" si="15">ROUND(M70*$H70,0)</f>
        <v>0</v>
      </c>
      <c r="T70" s="1">
        <f t="shared" si="15"/>
        <v>0</v>
      </c>
    </row>
    <row r="71" spans="3:20" s="21" customFormat="1">
      <c r="C71" s="21" t="s">
        <v>182</v>
      </c>
      <c r="D71" s="37"/>
      <c r="E71" s="37"/>
      <c r="F71" s="38"/>
      <c r="H71" s="19">
        <v>1000</v>
      </c>
      <c r="I71" s="20">
        <v>1</v>
      </c>
      <c r="J71" s="21">
        <v>1</v>
      </c>
      <c r="K71" s="21">
        <v>1</v>
      </c>
      <c r="L71" s="41">
        <v>0</v>
      </c>
      <c r="M71" s="41">
        <v>0</v>
      </c>
      <c r="N71" s="41">
        <v>1</v>
      </c>
      <c r="O71" s="20">
        <f t="shared" si="11"/>
        <v>1000</v>
      </c>
      <c r="P71" s="21">
        <f t="shared" si="12"/>
        <v>1000</v>
      </c>
      <c r="Q71" s="21">
        <f t="shared" si="13"/>
        <v>1000</v>
      </c>
      <c r="R71" s="21">
        <f t="shared" si="14"/>
        <v>0</v>
      </c>
      <c r="S71" s="21">
        <f t="shared" si="15"/>
        <v>0</v>
      </c>
      <c r="T71" s="21">
        <f t="shared" si="15"/>
        <v>1000</v>
      </c>
    </row>
    <row r="72" spans="3:20">
      <c r="C72" s="1" t="s">
        <v>183</v>
      </c>
      <c r="H72" s="11">
        <v>500</v>
      </c>
      <c r="I72" s="9">
        <f t="shared" ref="I72:N74" si="16">1/8</f>
        <v>0.125</v>
      </c>
      <c r="J72" s="30">
        <f t="shared" si="16"/>
        <v>0.125</v>
      </c>
      <c r="K72" s="30">
        <f t="shared" si="16"/>
        <v>0.125</v>
      </c>
      <c r="L72" s="30">
        <f t="shared" si="16"/>
        <v>0.125</v>
      </c>
      <c r="M72" s="30">
        <f t="shared" si="16"/>
        <v>0.125</v>
      </c>
      <c r="N72" s="30">
        <f t="shared" si="16"/>
        <v>0.125</v>
      </c>
      <c r="O72" s="9">
        <f t="shared" si="11"/>
        <v>63</v>
      </c>
      <c r="P72" s="1">
        <f t="shared" si="12"/>
        <v>63</v>
      </c>
      <c r="Q72" s="1">
        <f t="shared" si="13"/>
        <v>63</v>
      </c>
      <c r="R72" s="1">
        <f t="shared" si="14"/>
        <v>63</v>
      </c>
      <c r="S72" s="1">
        <f t="shared" si="15"/>
        <v>63</v>
      </c>
      <c r="T72" s="1">
        <f t="shared" si="15"/>
        <v>63</v>
      </c>
    </row>
    <row r="73" spans="3:20">
      <c r="C73" s="1" t="s">
        <v>184</v>
      </c>
      <c r="H73" s="11">
        <v>0</v>
      </c>
      <c r="I73" s="9">
        <f t="shared" si="16"/>
        <v>0.125</v>
      </c>
      <c r="J73" s="30">
        <f t="shared" si="16"/>
        <v>0.125</v>
      </c>
      <c r="K73" s="30">
        <f t="shared" si="16"/>
        <v>0.125</v>
      </c>
      <c r="L73" s="30">
        <f t="shared" si="16"/>
        <v>0.125</v>
      </c>
      <c r="M73" s="30">
        <f t="shared" si="16"/>
        <v>0.125</v>
      </c>
      <c r="N73" s="30">
        <f t="shared" si="16"/>
        <v>0.125</v>
      </c>
      <c r="O73" s="9">
        <f t="shared" si="11"/>
        <v>0</v>
      </c>
      <c r="P73" s="1">
        <f t="shared" si="12"/>
        <v>0</v>
      </c>
      <c r="Q73" s="1">
        <f t="shared" si="13"/>
        <v>0</v>
      </c>
      <c r="R73" s="1">
        <f t="shared" si="14"/>
        <v>0</v>
      </c>
      <c r="S73" s="1">
        <f t="shared" si="15"/>
        <v>0</v>
      </c>
      <c r="T73" s="1">
        <f t="shared" si="15"/>
        <v>0</v>
      </c>
    </row>
    <row r="74" spans="3:20">
      <c r="C74" s="1" t="s">
        <v>185</v>
      </c>
      <c r="H74" s="11">
        <v>0</v>
      </c>
      <c r="I74" s="9">
        <f t="shared" si="16"/>
        <v>0.125</v>
      </c>
      <c r="J74" s="30">
        <f t="shared" si="16"/>
        <v>0.125</v>
      </c>
      <c r="K74" s="30">
        <f t="shared" si="16"/>
        <v>0.125</v>
      </c>
      <c r="L74" s="30">
        <f t="shared" si="16"/>
        <v>0.125</v>
      </c>
      <c r="M74" s="30">
        <f t="shared" si="16"/>
        <v>0.125</v>
      </c>
      <c r="N74" s="30">
        <f t="shared" si="16"/>
        <v>0.125</v>
      </c>
      <c r="O74" s="9">
        <f t="shared" si="11"/>
        <v>0</v>
      </c>
      <c r="P74" s="1">
        <f t="shared" si="12"/>
        <v>0</v>
      </c>
      <c r="Q74" s="1">
        <f t="shared" si="13"/>
        <v>0</v>
      </c>
      <c r="R74" s="1">
        <f t="shared" si="14"/>
        <v>0</v>
      </c>
      <c r="S74" s="1">
        <f t="shared" si="15"/>
        <v>0</v>
      </c>
      <c r="T74" s="1">
        <f t="shared" si="15"/>
        <v>0</v>
      </c>
    </row>
    <row r="75" spans="3:20">
      <c r="C75" s="1" t="s">
        <v>186</v>
      </c>
      <c r="H75" s="11">
        <v>490</v>
      </c>
      <c r="I75" s="9">
        <f>1/8</f>
        <v>0.125</v>
      </c>
      <c r="J75" s="30">
        <f t="shared" ref="J75:N75" si="17">1/8</f>
        <v>0.125</v>
      </c>
      <c r="K75" s="30">
        <f t="shared" si="17"/>
        <v>0.125</v>
      </c>
      <c r="L75" s="30">
        <f t="shared" si="17"/>
        <v>0.125</v>
      </c>
      <c r="M75" s="30">
        <f t="shared" si="17"/>
        <v>0.125</v>
      </c>
      <c r="N75" s="30">
        <f t="shared" si="17"/>
        <v>0.125</v>
      </c>
      <c r="O75" s="9">
        <f t="shared" si="11"/>
        <v>61</v>
      </c>
      <c r="P75" s="1">
        <f t="shared" si="12"/>
        <v>61</v>
      </c>
      <c r="Q75" s="1">
        <f t="shared" si="13"/>
        <v>61</v>
      </c>
      <c r="R75" s="1">
        <f t="shared" si="14"/>
        <v>61</v>
      </c>
      <c r="S75" s="1">
        <f t="shared" si="15"/>
        <v>61</v>
      </c>
      <c r="T75" s="1">
        <f t="shared" si="15"/>
        <v>61</v>
      </c>
    </row>
    <row r="76" spans="3:20">
      <c r="C76" s="1" t="s">
        <v>187</v>
      </c>
      <c r="H76" s="11">
        <v>300</v>
      </c>
      <c r="I76" s="9">
        <f t="shared" ref="I76:N78" si="18">1/8</f>
        <v>0.125</v>
      </c>
      <c r="J76" s="30">
        <f t="shared" si="18"/>
        <v>0.125</v>
      </c>
      <c r="K76" s="30">
        <f t="shared" si="18"/>
        <v>0.125</v>
      </c>
      <c r="L76" s="30">
        <f t="shared" si="18"/>
        <v>0.125</v>
      </c>
      <c r="M76" s="30">
        <f t="shared" si="18"/>
        <v>0.125</v>
      </c>
      <c r="N76" s="30">
        <f t="shared" si="18"/>
        <v>0.125</v>
      </c>
      <c r="O76" s="9">
        <f t="shared" si="11"/>
        <v>38</v>
      </c>
      <c r="P76" s="1">
        <f t="shared" si="12"/>
        <v>38</v>
      </c>
      <c r="Q76" s="1">
        <f t="shared" si="13"/>
        <v>38</v>
      </c>
      <c r="R76" s="1">
        <f t="shared" si="14"/>
        <v>38</v>
      </c>
      <c r="S76" s="1">
        <f t="shared" si="15"/>
        <v>38</v>
      </c>
      <c r="T76" s="1">
        <f t="shared" si="15"/>
        <v>38</v>
      </c>
    </row>
    <row r="77" spans="3:20">
      <c r="C77" s="1" t="s">
        <v>188</v>
      </c>
      <c r="H77" s="11">
        <f>15.6*107</f>
        <v>1669.2</v>
      </c>
      <c r="I77" s="9">
        <f t="shared" si="18"/>
        <v>0.125</v>
      </c>
      <c r="J77" s="30">
        <f t="shared" si="18"/>
        <v>0.125</v>
      </c>
      <c r="K77" s="30">
        <f t="shared" si="18"/>
        <v>0.125</v>
      </c>
      <c r="L77" s="30">
        <f t="shared" si="18"/>
        <v>0.125</v>
      </c>
      <c r="M77" s="30">
        <f t="shared" si="18"/>
        <v>0.125</v>
      </c>
      <c r="N77" s="30">
        <f t="shared" si="18"/>
        <v>0.125</v>
      </c>
      <c r="O77" s="9">
        <f t="shared" si="11"/>
        <v>209</v>
      </c>
      <c r="P77" s="1">
        <f t="shared" si="12"/>
        <v>209</v>
      </c>
      <c r="Q77" s="1">
        <f t="shared" si="13"/>
        <v>209</v>
      </c>
      <c r="R77" s="1">
        <f t="shared" si="14"/>
        <v>209</v>
      </c>
      <c r="S77" s="1">
        <f t="shared" si="15"/>
        <v>209</v>
      </c>
      <c r="T77" s="1">
        <f t="shared" si="15"/>
        <v>209</v>
      </c>
    </row>
    <row r="78" spans="3:20">
      <c r="C78" s="1" t="s">
        <v>189</v>
      </c>
      <c r="H78" s="11">
        <f>19.8*107</f>
        <v>2118.6</v>
      </c>
      <c r="I78" s="9">
        <f t="shared" si="18"/>
        <v>0.125</v>
      </c>
      <c r="J78" s="30">
        <f t="shared" si="18"/>
        <v>0.125</v>
      </c>
      <c r="K78" s="30">
        <f t="shared" si="18"/>
        <v>0.125</v>
      </c>
      <c r="L78" s="30">
        <f t="shared" si="18"/>
        <v>0.125</v>
      </c>
      <c r="M78" s="30">
        <f t="shared" si="18"/>
        <v>0.125</v>
      </c>
      <c r="N78" s="30">
        <f t="shared" si="18"/>
        <v>0.125</v>
      </c>
      <c r="O78" s="9">
        <f t="shared" ref="O78:O79" si="19">ROUND(I78*$H78,0)</f>
        <v>265</v>
      </c>
      <c r="P78" s="1">
        <f t="shared" ref="P78:P79" si="20">ROUND(J78*$H78,0)</f>
        <v>265</v>
      </c>
      <c r="Q78" s="1">
        <f t="shared" ref="Q78:Q79" si="21">ROUND(K78*$H78,0)</f>
        <v>265</v>
      </c>
      <c r="R78" s="1">
        <f t="shared" ref="R78:R79" si="22">ROUND(L78*$H78,0)</f>
        <v>265</v>
      </c>
      <c r="S78" s="1">
        <f t="shared" ref="S78:S79" si="23">ROUND(M78*$H78,0)</f>
        <v>265</v>
      </c>
      <c r="T78" s="1">
        <f t="shared" ref="T78:T79" si="24">ROUND(N78*$H78,0)</f>
        <v>265</v>
      </c>
    </row>
    <row r="79" spans="3:20">
      <c r="O79" s="9">
        <f t="shared" si="19"/>
        <v>0</v>
      </c>
      <c r="P79" s="1">
        <f t="shared" si="20"/>
        <v>0</v>
      </c>
      <c r="Q79" s="1">
        <f t="shared" si="21"/>
        <v>0</v>
      </c>
      <c r="R79" s="1">
        <f t="shared" si="22"/>
        <v>0</v>
      </c>
      <c r="S79" s="1">
        <f t="shared" si="23"/>
        <v>0</v>
      </c>
      <c r="T79" s="1">
        <f t="shared" si="24"/>
        <v>0</v>
      </c>
    </row>
  </sheetData>
  <sortState ref="A2:H27">
    <sortCondition ref="B2"/>
  </sortState>
  <mergeCells count="3">
    <mergeCell ref="I5:N5"/>
    <mergeCell ref="O3:T3"/>
    <mergeCell ref="O5:T5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7" sqref="AB27"/>
    </sheetView>
  </sheetViews>
  <sheetFormatPr defaultRowHeight="14.5"/>
  <sheetData>
    <row r="1" spans="1:1">
      <c r="A1" t="s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X25" sqref="X25"/>
    </sheetView>
  </sheetViews>
  <sheetFormatPr defaultRowHeight="14.5"/>
  <sheetData>
    <row r="1" spans="1:1">
      <c r="A1" t="s">
        <v>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"/>
  <sheetViews>
    <sheetView topLeftCell="A21" workbookViewId="0">
      <selection activeCell="Q9" sqref="Q9"/>
    </sheetView>
  </sheetViews>
  <sheetFormatPr defaultRowHeight="14.5"/>
  <cols>
    <col min="1" max="1" width="21.6328125" customWidth="1"/>
  </cols>
  <sheetData>
    <row r="1" spans="1:1">
      <c r="A1" t="s">
        <v>203</v>
      </c>
    </row>
    <row r="2" spans="1:1">
      <c r="A2" t="s">
        <v>204</v>
      </c>
    </row>
    <row r="3" spans="1:1">
      <c r="A3" t="s">
        <v>205</v>
      </c>
    </row>
    <row r="4" spans="1:1">
      <c r="A4" t="s">
        <v>206</v>
      </c>
    </row>
    <row r="5" spans="1:1">
      <c r="A5" t="s">
        <v>347</v>
      </c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10" spans="1:1">
      <c r="A10" t="s">
        <v>210</v>
      </c>
    </row>
    <row r="11" spans="1:1">
      <c r="A11" t="s">
        <v>211</v>
      </c>
    </row>
    <row r="12" spans="1:1">
      <c r="A12" t="s">
        <v>212</v>
      </c>
    </row>
    <row r="13" spans="1:1">
      <c r="A13" t="s">
        <v>357</v>
      </c>
    </row>
    <row r="14" spans="1:1">
      <c r="A14" t="s">
        <v>213</v>
      </c>
    </row>
    <row r="15" spans="1:1">
      <c r="A15" t="s">
        <v>214</v>
      </c>
    </row>
    <row r="17" spans="1:1">
      <c r="A17" t="s">
        <v>215</v>
      </c>
    </row>
    <row r="18" spans="1:1">
      <c r="A18" t="s">
        <v>216</v>
      </c>
    </row>
    <row r="19" spans="1:1">
      <c r="A19" t="s">
        <v>217</v>
      </c>
    </row>
    <row r="20" spans="1:1">
      <c r="A20" t="s">
        <v>218</v>
      </c>
    </row>
    <row r="21" spans="1:1">
      <c r="A21" t="s">
        <v>219</v>
      </c>
    </row>
    <row r="23" spans="1:1">
      <c r="A23" t="s">
        <v>220</v>
      </c>
    </row>
    <row r="24" spans="1:1">
      <c r="A24" t="s">
        <v>221</v>
      </c>
    </row>
    <row r="25" spans="1:1">
      <c r="A25" t="s">
        <v>222</v>
      </c>
    </row>
    <row r="26" spans="1:1">
      <c r="A26" t="s">
        <v>223</v>
      </c>
    </row>
    <row r="27" spans="1:1">
      <c r="A27" t="s">
        <v>224</v>
      </c>
    </row>
    <row r="28" spans="1:1">
      <c r="A28" t="s">
        <v>225</v>
      </c>
    </row>
    <row r="29" spans="1:1">
      <c r="A29" t="s">
        <v>226</v>
      </c>
    </row>
    <row r="30" spans="1:1">
      <c r="A30" t="s">
        <v>227</v>
      </c>
    </row>
    <row r="31" spans="1:1">
      <c r="A31" t="s">
        <v>228</v>
      </c>
    </row>
    <row r="33" spans="1:2" s="60" customFormat="1">
      <c r="A33" s="60" t="s">
        <v>338</v>
      </c>
    </row>
    <row r="34" spans="1:2" s="60" customFormat="1">
      <c r="A34" s="60" t="s">
        <v>339</v>
      </c>
      <c r="B34" s="60" t="s">
        <v>340</v>
      </c>
    </row>
    <row r="35" spans="1:2" s="60" customFormat="1">
      <c r="A35" s="60" t="s">
        <v>343</v>
      </c>
      <c r="B35" s="60" t="s">
        <v>344</v>
      </c>
    </row>
    <row r="36" spans="1:2" s="60" customFormat="1">
      <c r="A36" s="60" t="s">
        <v>341</v>
      </c>
      <c r="B36" s="60" t="s">
        <v>342</v>
      </c>
    </row>
    <row r="38" spans="1:2">
      <c r="A38" t="s">
        <v>229</v>
      </c>
    </row>
    <row r="39" spans="1:2">
      <c r="A39" t="s">
        <v>230</v>
      </c>
    </row>
    <row r="40" spans="1:2">
      <c r="A40" t="s">
        <v>231</v>
      </c>
    </row>
    <row r="41" spans="1:2">
      <c r="A41" t="s">
        <v>345</v>
      </c>
    </row>
    <row r="42" spans="1:2">
      <c r="A42" t="s">
        <v>232</v>
      </c>
      <c r="B42" t="s">
        <v>333</v>
      </c>
    </row>
    <row r="43" spans="1:2">
      <c r="A43" t="s">
        <v>351</v>
      </c>
      <c r="B43" t="s">
        <v>352</v>
      </c>
    </row>
    <row r="44" spans="1:2">
      <c r="A44" t="s">
        <v>233</v>
      </c>
      <c r="B44" t="s">
        <v>330</v>
      </c>
    </row>
    <row r="45" spans="1:2">
      <c r="A45" t="s">
        <v>350</v>
      </c>
      <c r="B45" t="s">
        <v>331</v>
      </c>
    </row>
    <row r="46" spans="1:2">
      <c r="A46" t="s">
        <v>236</v>
      </c>
      <c r="B46" t="s">
        <v>332</v>
      </c>
    </row>
    <row r="47" spans="1:2">
      <c r="A47" t="s">
        <v>234</v>
      </c>
      <c r="B47" t="s">
        <v>334</v>
      </c>
    </row>
    <row r="48" spans="1:2">
      <c r="A48" t="s">
        <v>235</v>
      </c>
      <c r="B48" t="s">
        <v>329</v>
      </c>
    </row>
    <row r="49" spans="1:1">
      <c r="A49" t="s">
        <v>356</v>
      </c>
    </row>
    <row r="51" spans="1:1">
      <c r="A51" t="s">
        <v>346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336</v>
      </c>
    </row>
    <row r="55" spans="1:1">
      <c r="A55" t="s">
        <v>337</v>
      </c>
    </row>
    <row r="56" spans="1:1">
      <c r="A56" t="s">
        <v>335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Normal="100" workbookViewId="0">
      <selection activeCell="L18" sqref="L18"/>
    </sheetView>
  </sheetViews>
  <sheetFormatPr defaultRowHeight="14.5"/>
  <cols>
    <col min="1" max="1" width="4.54296875" customWidth="1"/>
    <col min="2" max="2" width="14.1796875" customWidth="1"/>
    <col min="3" max="3" width="12.90625" style="64" bestFit="1" customWidth="1"/>
    <col min="4" max="4" width="14" style="62" bestFit="1" customWidth="1"/>
    <col min="5" max="5" width="7.81640625" style="51" bestFit="1" customWidth="1"/>
    <col min="6" max="6" width="12.08984375" style="55" bestFit="1" customWidth="1"/>
    <col min="7" max="7" width="4.81640625" style="51" bestFit="1" customWidth="1"/>
    <col min="8" max="8" width="11.54296875" style="52" bestFit="1" customWidth="1"/>
    <col min="9" max="9" width="1.81640625" style="52" hidden="1" customWidth="1"/>
    <col min="10" max="10" width="6.81640625" style="52" hidden="1" customWidth="1"/>
    <col min="11" max="11" width="38.36328125" style="55" hidden="1" customWidth="1"/>
    <col min="12" max="12" width="25.81640625" style="51" bestFit="1" customWidth="1"/>
    <col min="13" max="13" width="22.1796875" style="55" bestFit="1" customWidth="1"/>
  </cols>
  <sheetData>
    <row r="1" spans="1:14">
      <c r="A1" t="s">
        <v>245</v>
      </c>
      <c r="B1" t="s">
        <v>247</v>
      </c>
      <c r="C1" s="63" t="s">
        <v>354</v>
      </c>
      <c r="D1" s="61" t="s">
        <v>355</v>
      </c>
      <c r="E1" s="71" t="s">
        <v>299</v>
      </c>
      <c r="F1" s="72"/>
      <c r="G1" s="71" t="s">
        <v>297</v>
      </c>
      <c r="H1" s="73"/>
      <c r="I1" s="73"/>
      <c r="J1" s="73"/>
      <c r="K1" s="72"/>
      <c r="L1" s="71" t="s">
        <v>319</v>
      </c>
      <c r="M1" s="72"/>
      <c r="N1" s="50"/>
    </row>
    <row r="2" spans="1:14">
      <c r="A2">
        <v>1</v>
      </c>
      <c r="B2" t="s">
        <v>248</v>
      </c>
      <c r="C2" s="64" t="s">
        <v>21</v>
      </c>
      <c r="D2" s="62" t="s">
        <v>21</v>
      </c>
      <c r="E2" s="51" t="s">
        <v>246</v>
      </c>
    </row>
    <row r="3" spans="1:14">
      <c r="A3">
        <v>2</v>
      </c>
      <c r="B3" t="s">
        <v>249</v>
      </c>
      <c r="C3" s="64" t="s">
        <v>249</v>
      </c>
      <c r="D3" s="62" t="s">
        <v>249</v>
      </c>
      <c r="E3" s="51" t="s">
        <v>246</v>
      </c>
    </row>
    <row r="4" spans="1:14">
      <c r="A4">
        <v>3</v>
      </c>
      <c r="B4" t="s">
        <v>250</v>
      </c>
      <c r="C4" s="64" t="s">
        <v>21</v>
      </c>
      <c r="D4" s="62" t="s">
        <v>21</v>
      </c>
      <c r="E4" s="51" t="s">
        <v>246</v>
      </c>
    </row>
    <row r="5" spans="1:14">
      <c r="A5">
        <v>4</v>
      </c>
      <c r="B5" t="s">
        <v>249</v>
      </c>
      <c r="C5" s="64" t="s">
        <v>249</v>
      </c>
      <c r="D5" s="62" t="s">
        <v>249</v>
      </c>
      <c r="E5" s="51" t="s">
        <v>246</v>
      </c>
    </row>
    <row r="6" spans="1:14">
      <c r="A6">
        <v>5</v>
      </c>
      <c r="B6" t="s">
        <v>251</v>
      </c>
      <c r="C6" s="63" t="s">
        <v>282</v>
      </c>
      <c r="D6" s="61" t="s">
        <v>282</v>
      </c>
      <c r="E6" s="58" t="s">
        <v>282</v>
      </c>
      <c r="F6" s="56" t="s">
        <v>308</v>
      </c>
      <c r="G6" s="53"/>
      <c r="L6" s="51" t="s">
        <v>316</v>
      </c>
    </row>
    <row r="7" spans="1:14">
      <c r="A7">
        <v>6</v>
      </c>
      <c r="B7" t="s">
        <v>252</v>
      </c>
      <c r="C7" s="63" t="s">
        <v>283</v>
      </c>
      <c r="D7" s="61" t="s">
        <v>283</v>
      </c>
      <c r="E7" s="58" t="s">
        <v>283</v>
      </c>
      <c r="F7" s="56" t="s">
        <v>327</v>
      </c>
      <c r="G7" s="53"/>
      <c r="L7" s="51" t="s">
        <v>316</v>
      </c>
    </row>
    <row r="8" spans="1:14">
      <c r="A8">
        <v>7</v>
      </c>
      <c r="B8" t="s">
        <v>253</v>
      </c>
      <c r="C8" s="63" t="s">
        <v>284</v>
      </c>
      <c r="D8" s="61" t="s">
        <v>284</v>
      </c>
      <c r="E8" s="58" t="s">
        <v>284</v>
      </c>
      <c r="F8" s="56" t="s">
        <v>326</v>
      </c>
      <c r="G8" s="53"/>
      <c r="L8" s="51" t="s">
        <v>316</v>
      </c>
    </row>
    <row r="9" spans="1:14">
      <c r="A9">
        <v>8</v>
      </c>
      <c r="B9" t="s">
        <v>254</v>
      </c>
      <c r="C9" s="63" t="s">
        <v>285</v>
      </c>
      <c r="D9" s="61"/>
      <c r="E9" s="58" t="s">
        <v>285</v>
      </c>
      <c r="F9" s="56" t="s">
        <v>328</v>
      </c>
      <c r="G9" s="53"/>
      <c r="L9" s="51" t="s">
        <v>316</v>
      </c>
    </row>
    <row r="10" spans="1:14">
      <c r="A10">
        <v>9</v>
      </c>
      <c r="B10" t="s">
        <v>255</v>
      </c>
      <c r="C10" s="63" t="s">
        <v>286</v>
      </c>
      <c r="D10" s="61"/>
      <c r="E10" s="58" t="s">
        <v>286</v>
      </c>
      <c r="F10" s="56"/>
      <c r="G10" s="53"/>
      <c r="L10" s="51" t="s">
        <v>316</v>
      </c>
    </row>
    <row r="11" spans="1:14">
      <c r="A11">
        <v>10</v>
      </c>
      <c r="B11" t="s">
        <v>256</v>
      </c>
      <c r="C11" s="63" t="s">
        <v>287</v>
      </c>
      <c r="E11" s="58" t="s">
        <v>287</v>
      </c>
      <c r="F11" s="56"/>
      <c r="G11" s="53"/>
      <c r="L11" s="51" t="s">
        <v>316</v>
      </c>
    </row>
    <row r="12" spans="1:14">
      <c r="A12">
        <v>11</v>
      </c>
      <c r="B12" t="s">
        <v>257</v>
      </c>
      <c r="C12" s="63"/>
      <c r="E12" s="58" t="s">
        <v>288</v>
      </c>
      <c r="F12" s="56"/>
      <c r="G12" s="53"/>
      <c r="L12" s="51" t="s">
        <v>316</v>
      </c>
    </row>
    <row r="13" spans="1:14">
      <c r="A13">
        <v>12</v>
      </c>
      <c r="B13" t="s">
        <v>258</v>
      </c>
      <c r="C13" s="63"/>
      <c r="D13" s="61"/>
      <c r="E13" s="58" t="s">
        <v>289</v>
      </c>
      <c r="F13" s="56"/>
      <c r="G13" s="53"/>
      <c r="L13" s="51" t="s">
        <v>316</v>
      </c>
    </row>
    <row r="14" spans="1:14">
      <c r="A14">
        <v>13</v>
      </c>
      <c r="B14" t="s">
        <v>259</v>
      </c>
      <c r="C14" s="63" t="s">
        <v>273</v>
      </c>
      <c r="D14" s="61" t="s">
        <v>274</v>
      </c>
      <c r="E14" s="58" t="s">
        <v>273</v>
      </c>
      <c r="F14" s="56" t="s">
        <v>309</v>
      </c>
      <c r="G14" s="53"/>
      <c r="L14" s="51" t="s">
        <v>315</v>
      </c>
    </row>
    <row r="15" spans="1:14">
      <c r="A15">
        <v>14</v>
      </c>
      <c r="B15" t="s">
        <v>260</v>
      </c>
      <c r="C15" s="63" t="s">
        <v>274</v>
      </c>
      <c r="D15" s="61" t="s">
        <v>273</v>
      </c>
      <c r="E15" s="58" t="s">
        <v>274</v>
      </c>
      <c r="F15" s="56"/>
      <c r="G15" s="53"/>
      <c r="L15" s="51" t="s">
        <v>315</v>
      </c>
    </row>
    <row r="16" spans="1:14">
      <c r="A16">
        <v>15</v>
      </c>
      <c r="B16" t="s">
        <v>261</v>
      </c>
      <c r="C16" s="63" t="s">
        <v>275</v>
      </c>
      <c r="D16" s="61" t="s">
        <v>275</v>
      </c>
      <c r="E16" s="58" t="s">
        <v>275</v>
      </c>
      <c r="F16" s="56"/>
      <c r="G16" s="53"/>
      <c r="L16" s="51" t="s">
        <v>315</v>
      </c>
    </row>
    <row r="17" spans="1:13">
      <c r="A17">
        <v>16</v>
      </c>
      <c r="B17" t="s">
        <v>262</v>
      </c>
      <c r="C17" s="63" t="s">
        <v>276</v>
      </c>
      <c r="D17" s="61" t="s">
        <v>277</v>
      </c>
      <c r="E17" s="58" t="s">
        <v>276</v>
      </c>
      <c r="F17" s="56"/>
      <c r="G17" s="53"/>
      <c r="L17" s="51" t="s">
        <v>315</v>
      </c>
    </row>
    <row r="18" spans="1:13">
      <c r="A18">
        <v>17</v>
      </c>
      <c r="B18" t="s">
        <v>263</v>
      </c>
      <c r="C18" s="63" t="s">
        <v>277</v>
      </c>
      <c r="D18" s="61" t="s">
        <v>276</v>
      </c>
      <c r="E18" s="58" t="s">
        <v>277</v>
      </c>
      <c r="F18" s="56"/>
      <c r="G18" s="53"/>
      <c r="L18" s="51" t="s">
        <v>315</v>
      </c>
    </row>
    <row r="19" spans="1:13">
      <c r="A19">
        <v>18</v>
      </c>
      <c r="B19" t="s">
        <v>264</v>
      </c>
      <c r="C19" s="63" t="s">
        <v>278</v>
      </c>
      <c r="D19" s="61"/>
      <c r="E19" s="58" t="s">
        <v>278</v>
      </c>
      <c r="F19" s="56"/>
      <c r="G19" s="53"/>
      <c r="L19" s="51" t="s">
        <v>315</v>
      </c>
    </row>
    <row r="20" spans="1:13">
      <c r="A20">
        <v>19</v>
      </c>
      <c r="B20" t="s">
        <v>265</v>
      </c>
      <c r="C20" s="63" t="s">
        <v>279</v>
      </c>
      <c r="D20" s="61"/>
      <c r="E20" s="58" t="s">
        <v>279</v>
      </c>
      <c r="F20" s="56"/>
      <c r="G20" s="53"/>
      <c r="L20" s="51" t="s">
        <v>315</v>
      </c>
    </row>
    <row r="21" spans="1:13">
      <c r="A21">
        <v>20</v>
      </c>
      <c r="B21" t="s">
        <v>266</v>
      </c>
      <c r="C21" s="63" t="s">
        <v>280</v>
      </c>
      <c r="E21" s="58" t="s">
        <v>280</v>
      </c>
      <c r="F21" s="56"/>
      <c r="G21" s="53"/>
      <c r="L21" s="51" t="s">
        <v>315</v>
      </c>
    </row>
    <row r="22" spans="1:13">
      <c r="A22">
        <v>21</v>
      </c>
      <c r="B22" t="s">
        <v>313</v>
      </c>
      <c r="C22" s="64" t="s">
        <v>281</v>
      </c>
      <c r="E22" s="59" t="s">
        <v>281</v>
      </c>
      <c r="G22" s="51" t="s">
        <v>293</v>
      </c>
      <c r="I22" s="54">
        <v>8</v>
      </c>
      <c r="J22" s="52" t="str">
        <f t="shared" ref="J22:J28" si="0">CONCATENATE("～",MAX(I22*(I22-1),I22*2),"個")</f>
        <v>～56個</v>
      </c>
      <c r="K22" s="57" t="s">
        <v>306</v>
      </c>
      <c r="L22" s="51" t="s">
        <v>317</v>
      </c>
      <c r="M22" s="55" t="s">
        <v>320</v>
      </c>
    </row>
    <row r="23" spans="1:13">
      <c r="A23">
        <v>22</v>
      </c>
      <c r="B23" t="s">
        <v>314</v>
      </c>
      <c r="C23" s="64" t="s">
        <v>300</v>
      </c>
      <c r="E23" s="59" t="s">
        <v>300</v>
      </c>
      <c r="G23" s="51" t="s">
        <v>294</v>
      </c>
      <c r="I23" s="54">
        <v>7</v>
      </c>
      <c r="J23" s="52" t="str">
        <f t="shared" si="0"/>
        <v>～42個</v>
      </c>
      <c r="K23" s="55" t="s">
        <v>310</v>
      </c>
      <c r="L23" s="51" t="s">
        <v>317</v>
      </c>
      <c r="M23" s="55" t="s">
        <v>321</v>
      </c>
    </row>
    <row r="24" spans="1:13">
      <c r="A24">
        <v>23</v>
      </c>
      <c r="B24" t="s">
        <v>267</v>
      </c>
      <c r="C24" s="64" t="s">
        <v>301</v>
      </c>
      <c r="E24" s="59" t="s">
        <v>301</v>
      </c>
      <c r="G24" s="51" t="s">
        <v>295</v>
      </c>
      <c r="I24" s="54">
        <v>6</v>
      </c>
      <c r="J24" s="52" t="str">
        <f t="shared" si="0"/>
        <v>～30個</v>
      </c>
      <c r="K24" s="55" t="s">
        <v>310</v>
      </c>
      <c r="L24" s="51" t="s">
        <v>318</v>
      </c>
      <c r="M24" s="55" t="s">
        <v>322</v>
      </c>
    </row>
    <row r="25" spans="1:13">
      <c r="A25">
        <v>24</v>
      </c>
      <c r="B25" t="s">
        <v>268</v>
      </c>
      <c r="C25" s="64" t="s">
        <v>302</v>
      </c>
      <c r="E25" s="59" t="s">
        <v>302</v>
      </c>
      <c r="G25" s="51" t="s">
        <v>296</v>
      </c>
      <c r="I25" s="54">
        <v>5</v>
      </c>
      <c r="J25" s="52" t="str">
        <f t="shared" si="0"/>
        <v>～20個</v>
      </c>
      <c r="K25" s="55" t="s">
        <v>310</v>
      </c>
      <c r="L25" s="51" t="s">
        <v>318</v>
      </c>
      <c r="M25" s="55" t="s">
        <v>323</v>
      </c>
    </row>
    <row r="26" spans="1:13">
      <c r="A26">
        <v>25</v>
      </c>
      <c r="B26" t="s">
        <v>269</v>
      </c>
      <c r="C26" s="64" t="s">
        <v>291</v>
      </c>
      <c r="E26" s="51" t="s">
        <v>298</v>
      </c>
      <c r="G26" s="59" t="s">
        <v>291</v>
      </c>
      <c r="I26" s="54">
        <v>4</v>
      </c>
      <c r="J26" s="52" t="str">
        <f t="shared" si="0"/>
        <v>～12個</v>
      </c>
      <c r="K26" s="55" t="s">
        <v>310</v>
      </c>
      <c r="L26" s="51" t="s">
        <v>318</v>
      </c>
      <c r="M26" s="55" t="s">
        <v>324</v>
      </c>
    </row>
    <row r="27" spans="1:13">
      <c r="A27">
        <v>26</v>
      </c>
      <c r="B27" t="s">
        <v>270</v>
      </c>
      <c r="C27" s="64" t="s">
        <v>292</v>
      </c>
      <c r="E27" s="51" t="s">
        <v>303</v>
      </c>
      <c r="G27" s="59" t="s">
        <v>292</v>
      </c>
      <c r="I27" s="54">
        <v>3</v>
      </c>
      <c r="J27" s="52" t="str">
        <f>CONCATENATE("～",MAX(I27*(I27-1),I27*2),"個")</f>
        <v>～6個</v>
      </c>
      <c r="K27" s="55" t="s">
        <v>311</v>
      </c>
      <c r="L27" s="51" t="s">
        <v>318</v>
      </c>
      <c r="M27" s="55" t="s">
        <v>325</v>
      </c>
    </row>
    <row r="28" spans="1:13">
      <c r="A28">
        <v>27</v>
      </c>
      <c r="B28" t="s">
        <v>271</v>
      </c>
      <c r="C28" s="64" t="s">
        <v>23</v>
      </c>
      <c r="E28" s="51" t="s">
        <v>304</v>
      </c>
      <c r="G28" s="59" t="s">
        <v>23</v>
      </c>
      <c r="I28" s="54">
        <v>2</v>
      </c>
      <c r="J28" s="52" t="str">
        <f t="shared" si="0"/>
        <v>～4個</v>
      </c>
      <c r="K28" s="55" t="s">
        <v>312</v>
      </c>
      <c r="L28" s="51" t="s">
        <v>318</v>
      </c>
    </row>
    <row r="29" spans="1:13">
      <c r="A29">
        <v>28</v>
      </c>
      <c r="B29" t="s">
        <v>272</v>
      </c>
      <c r="C29" s="64" t="s">
        <v>290</v>
      </c>
      <c r="E29" s="51" t="s">
        <v>305</v>
      </c>
      <c r="G29" s="59" t="s">
        <v>290</v>
      </c>
      <c r="H29" s="54" t="s">
        <v>307</v>
      </c>
      <c r="I29" s="54">
        <v>1</v>
      </c>
      <c r="J29" s="52" t="str">
        <f>CONCATENATE("～",MAX(I29*(I29-1),I29*2),"個")</f>
        <v>～2個</v>
      </c>
      <c r="K29" s="55" t="s">
        <v>312</v>
      </c>
      <c r="L29" s="51" t="s">
        <v>318</v>
      </c>
    </row>
  </sheetData>
  <mergeCells count="3">
    <mergeCell ref="E1:F1"/>
    <mergeCell ref="G1:K1"/>
    <mergeCell ref="L1:M1"/>
  </mergeCells>
  <hyperlinks>
    <hyperlink ref="K22" r:id="rId1" xr:uid="{00000000-0004-0000-0400-000000000000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topLeftCell="A9" workbookViewId="0">
      <selection activeCell="I42" sqref="I42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部品表</vt:lpstr>
      <vt:lpstr>パターン修正</vt:lpstr>
      <vt:lpstr>配線追加</vt:lpstr>
      <vt:lpstr>動作確認等</vt:lpstr>
      <vt:lpstr>ピン配置</vt:lpstr>
      <vt:lpstr>寸法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kazuho imada</dc:creator>
  <cp:keywords/>
  <dc:description/>
  <cp:lastModifiedBy>kazuho imada</cp:lastModifiedBy>
  <cp:revision/>
  <dcterms:created xsi:type="dcterms:W3CDTF">2018-02-13T13:00:03Z</dcterms:created>
  <dcterms:modified xsi:type="dcterms:W3CDTF">2018-11-05T07:54:53Z</dcterms:modified>
  <cp:category/>
  <cp:contentStatus/>
</cp:coreProperties>
</file>