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 PHCC" sheetId="1" r:id="rId4"/>
    <sheet state="visible" name="RC PHCC" sheetId="2" r:id="rId5"/>
    <sheet state="visible" name="Data RC" sheetId="3" r:id="rId6"/>
    <sheet state="visible" name="Data RE" sheetId="4" r:id="rId7"/>
    <sheet state="visible" name="CI" sheetId="5" r:id="rId8"/>
    <sheet state="visible" name="Chart RC" sheetId="6" r:id="rId9"/>
    <sheet state="visible" name="Chart RE" sheetId="7" r:id="rId10"/>
    <sheet state="visible" name="Sheet1" sheetId="8" r:id="rId11"/>
  </sheets>
  <externalReferences>
    <externalReference r:id="rId12"/>
    <externalReference r:id="rId13"/>
  </externalReferences>
  <definedNames/>
  <calcPr/>
  <extLst>
    <ext uri="GoogleSheetsCustomDataVersion1">
      <go:sheetsCustomData xmlns:go="http://customooxmlschemas.google.com/" r:id="rId14" roundtripDataSignature="AMtx7mg2sGfU2zJk11MuTUDSybEfe8dm8A=="/>
    </ext>
  </extLst>
</workbook>
</file>

<file path=xl/sharedStrings.xml><?xml version="1.0" encoding="utf-8"?>
<sst xmlns="http://schemas.openxmlformats.org/spreadsheetml/2006/main" count="416" uniqueCount="166">
  <si>
    <t>PHCC, Hospital</t>
  </si>
  <si>
    <t>periodname</t>
  </si>
  <si>
    <t>EPI – Penta 3 doses given Under 1 year, Static Adol PHCC</t>
  </si>
  <si>
    <t>EPI – Penta 3 doses given Under 1 year, Static Aduel Maternity HOSPITAL</t>
  </si>
  <si>
    <t>EPI – Penta 3 doses given Under 1 year, Static Akot PHCC</t>
  </si>
  <si>
    <t>EPI – Penta 3 doses given Under 1 year, Static Cuei-Cok Maternity Hospital</t>
  </si>
  <si>
    <t>EPI – Penta 3 doses given Under 1 year, Static Mabor Duang PHCC</t>
  </si>
  <si>
    <t>EPI – Penta 3 doses given Under 1 year, Static Pacong PHCC</t>
  </si>
  <si>
    <t>EPI – Penta 3 doses given Under 1 year, Static Paloc Centre PHCC</t>
  </si>
  <si>
    <t>EPI – Penta 3 doses given Under 1 year, Static, Female Aduel Maternity HOSPITAL</t>
  </si>
  <si>
    <t>EPI – Penta 3 doses given Under 1 year, Static, Female Akot PHCC</t>
  </si>
  <si>
    <t>EPI – Penta 3 doses given Under 1 year, Static, Female Cuei-Cok Maternity Hospital</t>
  </si>
  <si>
    <t>EPI – Penta 3 doses given Under 1 year, Static, Female Mabor Duang PHCC</t>
  </si>
  <si>
    <t>EPI – Penta 3 doses given Under 1 year, Static, Female Pacong PHCC</t>
  </si>
  <si>
    <t>EPI – Penta 3 doses given Under 1 year, Static, Female Paloc Centre PHCC</t>
  </si>
  <si>
    <t>EPI – Penta 3 doses given Under 1 year, Static, Male Aduel Maternity HOSPITAL</t>
  </si>
  <si>
    <t>EPI – Penta 3 doses given Under 1 year, Static, Male Akot PHCC</t>
  </si>
  <si>
    <t>EPI – Penta 3 doses given Under 1 year, Static, Male Cuei-Cok Maternity Hospital</t>
  </si>
  <si>
    <t>EPI – Penta 3 doses given Under 1 year, Static, Male Mabor Duang PHCC</t>
  </si>
  <si>
    <t>EPI – Penta 3 doses given Under 1 year, Static, Male Pacong PHCC</t>
  </si>
  <si>
    <t>EPI – Penta 3 doses given Under 1 year, Static, Male Paloc Centre PHCC</t>
  </si>
  <si>
    <t>EPI – Penta 3 doses given Above 1 year, Static Adol PHCC</t>
  </si>
  <si>
    <t>EPI – Penta 3 doses given Above 1 year, Static Aduel Maternity HOSPITAL</t>
  </si>
  <si>
    <t>EPI – Penta 3 doses given Above 1 year, Static Cuei-Cok Maternity Hospital</t>
  </si>
  <si>
    <t>EPI – Penta 3 doses given Above 1 year, Static Mabor Duang PHCC</t>
  </si>
  <si>
    <t>EPI – Penta 3 doses given Above 1 year, Static Pacong PHCC</t>
  </si>
  <si>
    <t>EPI – Penta 3 doses given Above 1 year, Static Paloc Centre PHCC</t>
  </si>
  <si>
    <t>EPI - Penta 2 doses given Under 1 year, Static Adol PHCC</t>
  </si>
  <si>
    <t>EPI - Penta 2 doses given Under 1 year, Static Aduel Maternity HOSPITAL</t>
  </si>
  <si>
    <t>EPI - Penta 2 doses given Under 1 year, Static Akot PHCC</t>
  </si>
  <si>
    <t>EPI - Penta 2 doses given Under 1 year, Static Cuei-Cok Maternity Hospital</t>
  </si>
  <si>
    <t>EPI - Penta 2 doses given Under 1 year, Static Mabor Duang PHCC</t>
  </si>
  <si>
    <t>EPI - Penta 2 doses given Under 1 year, Static Pacong PHCC</t>
  </si>
  <si>
    <t>EPI - Penta 2 doses given Under 1 year, Static Paloc Centre PHCC</t>
  </si>
  <si>
    <t>EPI - Penta 2 doses given Above 1 year, Static Adol PHCC</t>
  </si>
  <si>
    <t>EPI - Penta 2 doses given Above 1 year, Static Aduel Maternity HOSPITAL</t>
  </si>
  <si>
    <t>EPI - Penta 2 doses given Above 1 year, Static Pacong PHCC</t>
  </si>
  <si>
    <t>EPI - Penta 2 doses given Above 1 year, Static Paloc Centre PHCC</t>
  </si>
  <si>
    <t>EPI - Penta 1 doses given Above 1 year, Static Adol PHCC</t>
  </si>
  <si>
    <t>EPI - Penta 1 doses given Above 1 year, Static Aduel Maternity HOSPITAL</t>
  </si>
  <si>
    <t>EPI - Penta 1 doses given Above 1 year, Static Paloc Centre PHCC</t>
  </si>
  <si>
    <t>EPI - Penta 1 doses given Under 1 year, Static Aduel Maternity HOSPITAL</t>
  </si>
  <si>
    <t>EPI - Penta 1 doses given Under 1 year, Static Pacong PHCC</t>
  </si>
  <si>
    <t>EPI - Penta 1 doses given Under 1 year, Static Paloc Centre PHCC</t>
  </si>
  <si>
    <t>P3 &lt;1 M</t>
  </si>
  <si>
    <t>P3 &lt;1 F</t>
  </si>
  <si>
    <t>P1 &gt;1</t>
  </si>
  <si>
    <t>P1 &lt;1</t>
  </si>
  <si>
    <t>P2 &gt;1</t>
  </si>
  <si>
    <t>P2 &lt;1</t>
  </si>
  <si>
    <t>P3 &gt;1</t>
  </si>
  <si>
    <t>P3 &lt;1</t>
  </si>
  <si>
    <t>P1</t>
  </si>
  <si>
    <t>P2</t>
  </si>
  <si>
    <t>P3</t>
  </si>
  <si>
    <t>January 2019</t>
  </si>
  <si>
    <t/>
  </si>
  <si>
    <t>February 2019</t>
  </si>
  <si>
    <t>March 2019</t>
  </si>
  <si>
    <t>November 2019</t>
  </si>
  <si>
    <t>August 2019</t>
  </si>
  <si>
    <t>May 2019</t>
  </si>
  <si>
    <t>July 2019</t>
  </si>
  <si>
    <t>September 2019</t>
  </si>
  <si>
    <t>October 2019</t>
  </si>
  <si>
    <t>June 2019</t>
  </si>
  <si>
    <t>December 2019</t>
  </si>
  <si>
    <t>April 2019</t>
  </si>
  <si>
    <t>PHCC</t>
  </si>
  <si>
    <t>EPI - Penta 1 doses given Above 1 year, Static Amongpiny PHCC</t>
  </si>
  <si>
    <t>EPI - Penta 1 doses given Above 1 year, Static Malek PHCC</t>
  </si>
  <si>
    <t>EPI - Penta 1 doses given Under 1 year, Static Amongpiny PHCC</t>
  </si>
  <si>
    <t>EPI - Penta 1 doses given Under 1 year, Static Malek PHCC</t>
  </si>
  <si>
    <t>EPI - Penta 1 doses given Under 1 year, Static Malual Bab PHCC</t>
  </si>
  <si>
    <t>EPI - Penta 1 doses given Under 1 year, Static Matangai PHCC</t>
  </si>
  <si>
    <t>EPI - Penta 1 doses given Under 1 year, Static Sign of Hope PHCC</t>
  </si>
  <si>
    <t>EPI - Penta 2 doses given Above 1 year, Static Amongpiny PHCC</t>
  </si>
  <si>
    <t>EPI - Penta 2 doses given Above 1 year, Static Malek PHCC</t>
  </si>
  <si>
    <t>EPI - Penta 2 doses given Above 1 year, Static Matangai PHCC</t>
  </si>
  <si>
    <t>EPI - Penta 2 doses given Under 1 year, Static Amongpiny PHCC</t>
  </si>
  <si>
    <t>EPI - Penta 2 doses given Under 1 year, Static Malek PHCC</t>
  </si>
  <si>
    <t>EPI - Penta 2 doses given Under 1 year, Static Malual Bab PHCC</t>
  </si>
  <si>
    <t>EPI - Penta 2 doses given Under 1 year, Static Matangai PHCC</t>
  </si>
  <si>
    <t>EPI - Penta 2 doses given Under 1 year, Static Sign of Hope PHCC</t>
  </si>
  <si>
    <t>EPI – Penta 3 doses given Above 1 year, Static Amongpiny PHCC</t>
  </si>
  <si>
    <t>EPI – Penta 3 doses given Above 1 year, Static Malek PHCC</t>
  </si>
  <si>
    <t>EPI – Penta 3 doses given Under 1 year, Static Amongpiny PHCC</t>
  </si>
  <si>
    <t>EPI – Penta 3 doses given Under 1 year, Static Malek PHCC</t>
  </si>
  <si>
    <t>EPI – Penta 3 doses given Under 1 year, Static Malual Bab PHCC</t>
  </si>
  <si>
    <t>EPI – Penta 3 doses given Under 1 year, Static Matangai PHCC</t>
  </si>
  <si>
    <t>EPI – Penta 3 doses given Under 1 year, Static Sign of Hope PHCC</t>
  </si>
  <si>
    <t>EPI – Penta 3 doses given Under 1 year, Static, Female Amongpiny PHCC</t>
  </si>
  <si>
    <t>EPI – Penta 3 doses given Under 1 year, Static, Female Malek PHCC</t>
  </si>
  <si>
    <t>EPI – Penta 3 doses given Under 1 year, Static, Female Malual Bab PHCC</t>
  </si>
  <si>
    <t>EPI – Penta 3 doses given Under 1 year, Static, Female Matangai PHCC</t>
  </si>
  <si>
    <t>EPI – Penta 3 doses given Under 1 year, Static, Male Amongpiny PHCC</t>
  </si>
  <si>
    <t>EPI – Penta 3 doses given Under 1 year, Static, Male Malek PHCC</t>
  </si>
  <si>
    <t>EPI – Penta 3 doses given Under 1 year, Static, Male Malual Bab PHCC</t>
  </si>
  <si>
    <t>EPI – Penta 3 doses given Under 1 year, Static, Male Matangai PHCC</t>
  </si>
  <si>
    <t>Vaccine Dose</t>
  </si>
  <si>
    <t>Live birth after</t>
  </si>
  <si>
    <t>Total vaccine uptake after</t>
  </si>
  <si>
    <t>Uptake rate after</t>
  </si>
  <si>
    <t>Category</t>
  </si>
  <si>
    <t>Uptake in each category</t>
  </si>
  <si>
    <t>Rate in each category</t>
  </si>
  <si>
    <t>a. Period2 = After</t>
  </si>
  <si>
    <t>Live birth before</t>
  </si>
  <si>
    <t>Total vaccine uptake before</t>
  </si>
  <si>
    <t>Uptake rate before</t>
  </si>
  <si>
    <t>a. Period1 = Before</t>
  </si>
  <si>
    <t>Vaccine</t>
  </si>
  <si>
    <t>Total vaccine uptake</t>
  </si>
  <si>
    <t>Overal rate for each dose</t>
  </si>
  <si>
    <t>R2(Before)</t>
  </si>
  <si>
    <t>R1(After)</t>
  </si>
  <si>
    <t>RR</t>
  </si>
  <si>
    <t>n1R1</t>
  </si>
  <si>
    <t>n2R2</t>
  </si>
  <si>
    <t>Lower CI</t>
  </si>
  <si>
    <t>Upper CI</t>
  </si>
  <si>
    <t>RE</t>
  </si>
  <si>
    <t>1st dose</t>
  </si>
  <si>
    <t>2nd dose</t>
  </si>
  <si>
    <t>3rd dose</t>
  </si>
  <si>
    <t>Drop-out rate</t>
  </si>
  <si>
    <t>RC</t>
  </si>
  <si>
    <t>Pentavalent 1st dose (&lt;1 year)</t>
  </si>
  <si>
    <t>Pentavalent 1st dose (=&gt; 1 year)</t>
  </si>
  <si>
    <t>Pentavalent 2nd dose (&lt;1 year)</t>
  </si>
  <si>
    <t>Pentavalent 2nd dose (=&gt; 1 year)</t>
  </si>
  <si>
    <t>Pentavalent 3rd dose (&lt;1 year)</t>
  </si>
  <si>
    <t>Pentavalent 3rd dose (=&gt; 1 year)</t>
  </si>
  <si>
    <t>Drop-out rate (&lt;1 year)</t>
  </si>
  <si>
    <t>Drop-out rate (1 year)</t>
  </si>
  <si>
    <t>Before</t>
  </si>
  <si>
    <t>After</t>
  </si>
  <si>
    <t>RUMBEK C</t>
  </si>
  <si>
    <t>RUMBEK E</t>
  </si>
  <si>
    <t>Vaccine dose</t>
  </si>
  <si>
    <t>Live birth After</t>
  </si>
  <si>
    <t>Total Vaccine uptake after</t>
  </si>
  <si>
    <t>Uptake rate</t>
  </si>
  <si>
    <t>Rate ratio</t>
  </si>
  <si>
    <t>Risk Ratio</t>
  </si>
  <si>
    <t>Live birth Before</t>
  </si>
  <si>
    <t>Total Vaccine uptake before</t>
  </si>
  <si>
    <t>category</t>
  </si>
  <si>
    <t>total live birth</t>
  </si>
  <si>
    <t>P3&lt;1 F</t>
  </si>
  <si>
    <t>P1&lt;1</t>
  </si>
  <si>
    <t>P2&gt;1</t>
  </si>
  <si>
    <t>P2&lt;1</t>
  </si>
  <si>
    <t>P3&gt;1</t>
  </si>
  <si>
    <t>P3&lt;1</t>
  </si>
  <si>
    <t>a. period 2 = After</t>
  </si>
  <si>
    <t>a. period 1 = Before</t>
  </si>
  <si>
    <t>Total Drop out Children</t>
  </si>
  <si>
    <t>Overall Drop-out rate</t>
  </si>
  <si>
    <t>CI formula</t>
  </si>
  <si>
    <t>elog (IRR)+(1.96*SE(logIRR)))</t>
  </si>
  <si>
    <t>elog (IRR)-(1.96*SE(logIRR)))</t>
  </si>
  <si>
    <t>where SE=squaroot of 1/a+1/b</t>
  </si>
  <si>
    <t>a=total uptake  after</t>
  </si>
  <si>
    <t>b=total uptake before</t>
  </si>
  <si>
    <t>elog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</si>
</sst>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.00"/>
    <numFmt numFmtId="165" formatCode="0.000"/>
  </numFmts>
  <fonts count="17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sz val="9.0"/>
      <color rgb="FF000000"/>
      <name val="Arial"/>
    </font>
    <font>
      <b/>
      <sz val="9.0"/>
      <color rgb="FF000000"/>
      <name val="Arial bold"/>
    </font>
    <font>
      <sz val="12.0"/>
      <color rgb="FF000000"/>
      <name val="Times New Roman"/>
    </font>
    <font>
      <sz val="11.0"/>
      <color theme="1"/>
      <name val="Calibri"/>
    </font>
    <font>
      <sz val="11.0"/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b/>
      <color theme="1"/>
      <name val="Arial"/>
    </font>
    <font>
      <b/>
      <sz val="11.0"/>
      <color rgb="FF000000"/>
      <name val="Calibri"/>
    </font>
    <font>
      <b/>
      <sz val="11.0"/>
      <color rgb="FFFF00FF"/>
      <name val="Calibri"/>
    </font>
    <font>
      <sz val="11.0"/>
      <color rgb="FFFF00FF"/>
      <name val="Calibri"/>
    </font>
    <font>
      <u/>
      <color rgb="FF0563C1"/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theme="4"/>
        <bgColor theme="4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10" xfId="0" applyAlignment="1" applyFont="1" applyNumberFormat="1">
      <alignment shrinkToFit="0" vertical="bottom" wrapText="0"/>
    </xf>
    <xf borderId="1" fillId="0" fontId="3" numFmtId="0" xfId="0" applyAlignment="1" applyBorder="1" applyFont="1">
      <alignment horizontal="left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164" xfId="0" applyAlignment="1" applyBorder="1" applyFont="1" applyNumberFormat="1">
      <alignment horizontal="right" shrinkToFit="0" vertical="center" wrapText="0"/>
    </xf>
    <xf borderId="0" fillId="0" fontId="2" numFmtId="165" xfId="0" applyAlignment="1" applyFont="1" applyNumberFormat="1">
      <alignment shrinkToFit="0" vertical="bottom" wrapText="0"/>
    </xf>
    <xf borderId="1" fillId="0" fontId="3" numFmtId="0" xfId="0" applyAlignment="1" applyBorder="1" applyFont="1">
      <alignment horizontal="right" shrinkToFit="0" vertical="center" wrapText="0"/>
    </xf>
    <xf borderId="1" fillId="3" fontId="5" numFmtId="10" xfId="0" applyAlignment="1" applyBorder="1" applyFill="1" applyFont="1" applyNumberFormat="1">
      <alignment horizontal="left" shrinkToFit="0" vertical="center" wrapText="1"/>
    </xf>
    <xf borderId="0" fillId="0" fontId="2" numFmtId="2" xfId="0" applyAlignment="1" applyFont="1" applyNumberForma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top" wrapText="1"/>
    </xf>
    <xf borderId="2" fillId="2" fontId="2" numFmtId="165" xfId="0" applyAlignment="1" applyBorder="1" applyFont="1" applyNumberFormat="1">
      <alignment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2" fillId="5" fontId="2" numFmtId="0" xfId="0" applyAlignment="1" applyBorder="1" applyFill="1" applyFont="1">
      <alignment shrinkToFit="0" vertical="bottom" wrapText="0"/>
    </xf>
    <xf borderId="3" fillId="0" fontId="3" numFmtId="0" xfId="0" applyAlignment="1" applyBorder="1" applyFont="1">
      <alignment horizontal="left" shrinkToFit="0" vertical="bottom" wrapText="1"/>
    </xf>
    <xf borderId="3" fillId="0" fontId="3" numFmtId="0" xfId="0" applyAlignment="1" applyBorder="1" applyFont="1">
      <alignment horizontal="left" shrinkToFit="0" vertical="top" wrapText="1"/>
    </xf>
    <xf borderId="0" fillId="0" fontId="2" numFmtId="9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4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6" numFmtId="165" xfId="0" applyAlignment="1" applyFont="1" applyNumberFormat="1">
      <alignment shrinkToFit="0" vertical="bottom" wrapText="0"/>
    </xf>
    <xf borderId="6" fillId="0" fontId="8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right" shrinkToFit="0" vertical="center" wrapText="0"/>
    </xf>
    <xf borderId="8" fillId="0" fontId="9" numFmtId="0" xfId="0" applyAlignment="1" applyBorder="1" applyFont="1">
      <alignment horizontal="right" shrinkToFit="0" vertical="center" wrapText="0"/>
    </xf>
    <xf borderId="0" fillId="0" fontId="6" numFmtId="10" xfId="0" applyAlignment="1" applyFont="1" applyNumberFormat="1">
      <alignment shrinkToFit="0" vertical="bottom" wrapText="0"/>
    </xf>
    <xf borderId="9" fillId="0" fontId="8" numFmtId="0" xfId="0" applyAlignment="1" applyBorder="1" applyFont="1">
      <alignment horizontal="right" shrinkToFit="0" vertical="center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3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right" readingOrder="0" shrinkToFit="0" wrapText="0"/>
    </xf>
    <xf borderId="0" fillId="0" fontId="8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'Chart RE'!$B$1</c:f>
            </c:strRef>
          </c:tx>
          <c:spPr>
            <a:solidFill>
              <a:srgbClr val="33CCCC"/>
            </a:solidFill>
            <a:ln cmpd="sng">
              <a:solidFill>
                <a:srgbClr val="000000"/>
              </a:solidFill>
            </a:ln>
          </c:spPr>
          <c:cat>
            <c:strRef>
              <c:f>'Chart RE'!$A$2:$A$9</c:f>
            </c:strRef>
          </c:cat>
          <c:val>
            <c:numRef>
              <c:f>'Chart RE'!$B$2:$B$9</c:f>
              <c:numCache/>
            </c:numRef>
          </c:val>
        </c:ser>
        <c:ser>
          <c:idx val="1"/>
          <c:order val="1"/>
          <c:tx>
            <c:strRef>
              <c:f>'Chart RE'!$C$1</c:f>
            </c:strRef>
          </c:tx>
          <c:spPr>
            <a:solidFill>
              <a:srgbClr val="FF6600"/>
            </a:solidFill>
            <a:ln cmpd="sng">
              <a:solidFill>
                <a:srgbClr val="000000"/>
              </a:solidFill>
            </a:ln>
          </c:spPr>
          <c:cat>
            <c:strRef>
              <c:f>'Chart RE'!$A$2:$A$9</c:f>
            </c:strRef>
          </c:cat>
          <c:val>
            <c:numRef>
              <c:f>'Chart RE'!$C$2:$C$9</c:f>
              <c:numCache/>
            </c:numRef>
          </c:val>
        </c:ser>
        <c:axId val="2087543963"/>
        <c:axId val="2083923440"/>
      </c:barChart>
      <c:catAx>
        <c:axId val="2087543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923440"/>
      </c:catAx>
      <c:valAx>
        <c:axId val="2083923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54396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0</xdr:rowOff>
    </xdr:from>
    <xdr:ext cx="114300" cy="47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3</xdr:row>
      <xdr:rowOff>133350</xdr:rowOff>
    </xdr:from>
    <xdr:ext cx="5114925" cy="4019550"/>
    <xdr:graphicFrame>
      <xdr:nvGraphicFramePr>
        <xdr:cNvPr descr="Chart 0" id="63941955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</xdr:row>
      <xdr:rowOff>0</xdr:rowOff>
    </xdr:from>
    <xdr:ext cx="114300" cy="381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114300" cy="381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114300" cy="381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RE live birth 2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1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 1"/>
      <sheetName val="CI"/>
    </sheetNames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I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phweb.bumc.bu.edu/otlt/MPH-Modules/PH717-QuantCore/PH717_ComparingFrequencies/PH717_ComparingFrequencies9.html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54" width="8.0"/>
  </cols>
  <sheetData>
    <row r="1" ht="12.75" customHeight="1">
      <c r="A1" s="1" t="s">
        <v>0</v>
      </c>
    </row>
    <row r="2" ht="12.75" customHeight="1"/>
    <row r="3" ht="12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</row>
    <row r="4" ht="12.75" customHeight="1">
      <c r="A4" s="1" t="s">
        <v>55</v>
      </c>
      <c r="B4" s="1">
        <v>13.0</v>
      </c>
      <c r="C4" s="1">
        <v>8.0</v>
      </c>
      <c r="D4" s="1">
        <v>17.0</v>
      </c>
      <c r="E4" s="1">
        <v>6.0</v>
      </c>
      <c r="F4" s="1">
        <v>21.0</v>
      </c>
      <c r="G4" s="1">
        <v>16.0</v>
      </c>
      <c r="H4" s="1">
        <v>7.0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40.0</v>
      </c>
      <c r="V4" s="1">
        <v>8.0</v>
      </c>
      <c r="W4" s="1">
        <v>0.0</v>
      </c>
      <c r="X4" s="1">
        <v>1.0</v>
      </c>
      <c r="Y4" s="1">
        <v>0.0</v>
      </c>
      <c r="Z4" s="1">
        <v>1.0</v>
      </c>
      <c r="AA4" s="1">
        <v>20.0</v>
      </c>
      <c r="AB4" s="1">
        <v>5.0</v>
      </c>
      <c r="AC4" s="1">
        <v>14.0</v>
      </c>
      <c r="AD4" s="1">
        <v>3.0</v>
      </c>
      <c r="AE4" s="1">
        <v>24.0</v>
      </c>
      <c r="AF4" s="1">
        <v>4.0</v>
      </c>
      <c r="AG4" s="1">
        <v>4.0</v>
      </c>
      <c r="AH4" s="1">
        <v>22.0</v>
      </c>
      <c r="AI4" s="1" t="s">
        <v>56</v>
      </c>
      <c r="AJ4" s="1" t="s">
        <v>56</v>
      </c>
      <c r="AK4" s="1">
        <v>1.0</v>
      </c>
      <c r="AL4" s="1">
        <v>18.0</v>
      </c>
      <c r="AM4" s="1" t="s">
        <v>56</v>
      </c>
      <c r="AN4" s="1">
        <v>1.0</v>
      </c>
      <c r="AO4" s="1">
        <v>6.0</v>
      </c>
      <c r="AP4" s="1">
        <v>8.0</v>
      </c>
      <c r="AQ4" s="1">
        <v>8.0</v>
      </c>
      <c r="AR4" s="1">
        <f t="shared" ref="AR4:AR16" si="1">O4+S4+T4</f>
        <v>0</v>
      </c>
      <c r="AS4" s="1">
        <f t="shared" ref="AS4:AS16" si="2">I4+M4+N4</f>
        <v>0</v>
      </c>
      <c r="AT4" s="1">
        <f t="shared" ref="AT4:AT16" si="3">SUM(AM4:AN4)</f>
        <v>1</v>
      </c>
      <c r="AU4" s="1">
        <f t="shared" ref="AU4:AU16" si="4">SUM(AO4:AQ4)</f>
        <v>22</v>
      </c>
      <c r="AV4" s="1">
        <f t="shared" ref="AV4:AV16" si="5">SUM(AI4:AK4)</f>
        <v>1</v>
      </c>
      <c r="AW4" s="1">
        <f t="shared" ref="AW4:AW16" si="6">AB4+AF4+AG4</f>
        <v>13</v>
      </c>
      <c r="AX4" s="1">
        <f t="shared" ref="AX4:AX16" si="7">V4+Y4+Z4</f>
        <v>9</v>
      </c>
      <c r="AY4" s="1">
        <f t="shared" ref="AY4:AY16" si="8">C4+G4+H4</f>
        <v>31</v>
      </c>
      <c r="AZ4" s="1">
        <f t="shared" ref="AZ4:AZ15" si="9">AT4+AU4</f>
        <v>23</v>
      </c>
      <c r="BA4" s="1">
        <f t="shared" ref="BA4:BA15" si="10">AV4+AW4</f>
        <v>14</v>
      </c>
      <c r="BB4" s="1">
        <f t="shared" ref="BB4:BB15" si="11">AX4+AY4</f>
        <v>40</v>
      </c>
    </row>
    <row r="5" ht="12.75" customHeight="1">
      <c r="A5" s="1" t="s">
        <v>57</v>
      </c>
      <c r="B5" s="1">
        <v>4.0</v>
      </c>
      <c r="C5" s="1">
        <v>3.0</v>
      </c>
      <c r="D5" s="1">
        <v>6.0</v>
      </c>
      <c r="E5" s="1">
        <v>1.0</v>
      </c>
      <c r="F5" s="1">
        <v>23.0</v>
      </c>
      <c r="G5" s="1">
        <v>11.0</v>
      </c>
      <c r="H5" s="1">
        <v>8.0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14.0</v>
      </c>
      <c r="V5" s="1">
        <v>3.0</v>
      </c>
      <c r="W5" s="1">
        <v>0.0</v>
      </c>
      <c r="X5" s="1">
        <v>2.0</v>
      </c>
      <c r="Y5" s="1">
        <v>0.0</v>
      </c>
      <c r="Z5" s="1">
        <v>1.0</v>
      </c>
      <c r="AA5" s="1">
        <v>10.0</v>
      </c>
      <c r="AB5" s="1">
        <v>6.0</v>
      </c>
      <c r="AC5" s="1">
        <v>17.0</v>
      </c>
      <c r="AD5" s="1">
        <v>8.0</v>
      </c>
      <c r="AE5" s="1">
        <v>26.0</v>
      </c>
      <c r="AF5" s="1">
        <v>14.0</v>
      </c>
      <c r="AG5" s="1">
        <v>5.0</v>
      </c>
      <c r="AH5" s="1">
        <v>20.0</v>
      </c>
      <c r="AI5" s="1">
        <v>6.0</v>
      </c>
      <c r="AJ5" s="1" t="s">
        <v>56</v>
      </c>
      <c r="AK5" s="1">
        <v>1.0</v>
      </c>
      <c r="AL5" s="1">
        <v>18.0</v>
      </c>
      <c r="AM5" s="1">
        <v>15.0</v>
      </c>
      <c r="AN5" s="1" t="s">
        <v>56</v>
      </c>
      <c r="AO5" s="1">
        <v>15.0</v>
      </c>
      <c r="AP5" s="1">
        <v>18.0</v>
      </c>
      <c r="AQ5" s="1">
        <v>7.0</v>
      </c>
      <c r="AR5" s="1">
        <f t="shared" si="1"/>
        <v>0</v>
      </c>
      <c r="AS5" s="1">
        <f t="shared" si="2"/>
        <v>0</v>
      </c>
      <c r="AT5" s="1">
        <f t="shared" si="3"/>
        <v>15</v>
      </c>
      <c r="AU5" s="1">
        <f t="shared" si="4"/>
        <v>40</v>
      </c>
      <c r="AV5" s="1">
        <f t="shared" si="5"/>
        <v>7</v>
      </c>
      <c r="AW5" s="1">
        <f t="shared" si="6"/>
        <v>25</v>
      </c>
      <c r="AX5" s="1">
        <f t="shared" si="7"/>
        <v>4</v>
      </c>
      <c r="AY5" s="1">
        <f t="shared" si="8"/>
        <v>22</v>
      </c>
      <c r="AZ5" s="1">
        <f t="shared" si="9"/>
        <v>55</v>
      </c>
      <c r="BA5" s="1">
        <f t="shared" si="10"/>
        <v>32</v>
      </c>
      <c r="BB5" s="1">
        <f t="shared" si="11"/>
        <v>26</v>
      </c>
    </row>
    <row r="6" ht="12.75" customHeight="1">
      <c r="A6" s="1" t="s">
        <v>58</v>
      </c>
      <c r="B6" s="1">
        <v>10.0</v>
      </c>
      <c r="C6" s="1">
        <v>8.0</v>
      </c>
      <c r="D6" s="1">
        <v>10.0</v>
      </c>
      <c r="E6" s="1">
        <v>5.0</v>
      </c>
      <c r="F6" s="1">
        <v>16.0</v>
      </c>
      <c r="G6" s="1">
        <v>14.0</v>
      </c>
      <c r="H6" s="1">
        <v>3.0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25.0</v>
      </c>
      <c r="V6" s="1">
        <v>0.0</v>
      </c>
      <c r="W6" s="1">
        <v>3.0</v>
      </c>
      <c r="X6" s="1">
        <v>0.0</v>
      </c>
      <c r="Y6" s="1">
        <v>0.0</v>
      </c>
      <c r="Z6" s="1">
        <v>2.0</v>
      </c>
      <c r="AA6" s="1">
        <v>50.0</v>
      </c>
      <c r="AB6" s="1">
        <v>12.0</v>
      </c>
      <c r="AC6" s="1">
        <v>11.0</v>
      </c>
      <c r="AD6" s="1">
        <v>8.0</v>
      </c>
      <c r="AE6" s="1">
        <v>20.0</v>
      </c>
      <c r="AF6" s="1">
        <v>10.0</v>
      </c>
      <c r="AG6" s="1">
        <v>9.0</v>
      </c>
      <c r="AH6" s="1">
        <v>61.0</v>
      </c>
      <c r="AI6" s="1" t="s">
        <v>56</v>
      </c>
      <c r="AJ6" s="1" t="s">
        <v>56</v>
      </c>
      <c r="AK6" s="1">
        <v>1.0</v>
      </c>
      <c r="AL6" s="1">
        <v>35.0</v>
      </c>
      <c r="AM6" s="1">
        <v>1.0</v>
      </c>
      <c r="AN6" s="1">
        <v>4.0</v>
      </c>
      <c r="AO6" s="1">
        <v>18.0</v>
      </c>
      <c r="AP6" s="1">
        <v>22.0</v>
      </c>
      <c r="AQ6" s="1">
        <v>11.0</v>
      </c>
      <c r="AR6" s="1">
        <f t="shared" si="1"/>
        <v>0</v>
      </c>
      <c r="AS6" s="1">
        <f t="shared" si="2"/>
        <v>0</v>
      </c>
      <c r="AT6" s="1">
        <f t="shared" si="3"/>
        <v>5</v>
      </c>
      <c r="AU6" s="1">
        <f t="shared" si="4"/>
        <v>51</v>
      </c>
      <c r="AV6" s="1">
        <f t="shared" si="5"/>
        <v>1</v>
      </c>
      <c r="AW6" s="1">
        <f t="shared" si="6"/>
        <v>31</v>
      </c>
      <c r="AX6" s="1">
        <f t="shared" si="7"/>
        <v>2</v>
      </c>
      <c r="AY6" s="1">
        <f t="shared" si="8"/>
        <v>25</v>
      </c>
      <c r="AZ6" s="1">
        <f t="shared" si="9"/>
        <v>56</v>
      </c>
      <c r="BA6" s="1">
        <f t="shared" si="10"/>
        <v>32</v>
      </c>
      <c r="BB6" s="1">
        <f t="shared" si="11"/>
        <v>27</v>
      </c>
    </row>
    <row r="7" ht="12.75" customHeight="1">
      <c r="A7" s="1" t="s">
        <v>59</v>
      </c>
      <c r="B7" s="1">
        <v>12.0</v>
      </c>
      <c r="C7" s="1">
        <v>10.0</v>
      </c>
      <c r="D7" s="1">
        <v>8.0</v>
      </c>
      <c r="E7" s="1">
        <v>34.0</v>
      </c>
      <c r="F7" s="1">
        <v>5.0</v>
      </c>
      <c r="G7" s="1">
        <v>31.0</v>
      </c>
      <c r="H7" s="1">
        <v>14.0</v>
      </c>
      <c r="I7" s="1">
        <v>5.0</v>
      </c>
      <c r="J7" s="1">
        <v>5.0</v>
      </c>
      <c r="K7" s="1">
        <v>20.0</v>
      </c>
      <c r="L7" s="1">
        <v>4.0</v>
      </c>
      <c r="M7" s="1">
        <v>20.0</v>
      </c>
      <c r="N7" s="1">
        <v>5.0</v>
      </c>
      <c r="O7" s="1">
        <v>5.0</v>
      </c>
      <c r="P7" s="1">
        <v>3.0</v>
      </c>
      <c r="Q7" s="1">
        <v>14.0</v>
      </c>
      <c r="R7" s="1">
        <v>1.0</v>
      </c>
      <c r="S7" s="1">
        <v>11.0</v>
      </c>
      <c r="T7" s="1">
        <v>9.0</v>
      </c>
      <c r="U7" s="1">
        <v>19.0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11.0</v>
      </c>
      <c r="AB7" s="1">
        <v>9.0</v>
      </c>
      <c r="AC7" s="1">
        <v>21.0</v>
      </c>
      <c r="AD7" s="1">
        <v>21.0</v>
      </c>
      <c r="AE7" s="1">
        <v>10.0</v>
      </c>
      <c r="AF7" s="1">
        <v>26.0</v>
      </c>
      <c r="AG7" s="1">
        <v>20.0</v>
      </c>
      <c r="AH7" s="1">
        <v>22.0</v>
      </c>
      <c r="AI7" s="1" t="s">
        <v>56</v>
      </c>
      <c r="AJ7" s="1" t="s">
        <v>56</v>
      </c>
      <c r="AK7" s="1" t="s">
        <v>56</v>
      </c>
      <c r="AL7" s="1">
        <v>21.0</v>
      </c>
      <c r="AM7" s="1" t="s">
        <v>56</v>
      </c>
      <c r="AN7" s="1" t="s">
        <v>56</v>
      </c>
      <c r="AO7" s="1">
        <v>26.0</v>
      </c>
      <c r="AP7" s="1">
        <v>26.0</v>
      </c>
      <c r="AQ7" s="1">
        <v>25.0</v>
      </c>
      <c r="AR7" s="1">
        <f t="shared" si="1"/>
        <v>25</v>
      </c>
      <c r="AS7" s="1">
        <f t="shared" si="2"/>
        <v>30</v>
      </c>
      <c r="AT7" s="1">
        <f t="shared" si="3"/>
        <v>0</v>
      </c>
      <c r="AU7" s="1">
        <f t="shared" si="4"/>
        <v>77</v>
      </c>
      <c r="AV7" s="1">
        <f t="shared" si="5"/>
        <v>0</v>
      </c>
      <c r="AW7" s="1">
        <f t="shared" si="6"/>
        <v>55</v>
      </c>
      <c r="AX7" s="1">
        <f t="shared" si="7"/>
        <v>0</v>
      </c>
      <c r="AY7" s="1">
        <f t="shared" si="8"/>
        <v>55</v>
      </c>
      <c r="AZ7" s="1">
        <f t="shared" si="9"/>
        <v>77</v>
      </c>
      <c r="BA7" s="1">
        <f t="shared" si="10"/>
        <v>55</v>
      </c>
      <c r="BB7" s="1">
        <f t="shared" si="11"/>
        <v>55</v>
      </c>
    </row>
    <row r="8" ht="12.75" customHeight="1">
      <c r="A8" s="1" t="s">
        <v>60</v>
      </c>
      <c r="B8" s="1">
        <v>11.0</v>
      </c>
      <c r="C8" s="1">
        <v>11.0</v>
      </c>
      <c r="D8" s="1">
        <v>9.0</v>
      </c>
      <c r="E8" s="1">
        <v>16.0</v>
      </c>
      <c r="F8" s="1">
        <v>5.0</v>
      </c>
      <c r="G8" s="1">
        <v>36.0</v>
      </c>
      <c r="H8" s="1">
        <v>12.0</v>
      </c>
      <c r="I8" s="1">
        <v>6.0</v>
      </c>
      <c r="J8" s="1">
        <v>6.0</v>
      </c>
      <c r="K8" s="1">
        <v>8.0</v>
      </c>
      <c r="L8" s="1">
        <v>3.0</v>
      </c>
      <c r="M8" s="1">
        <v>21.0</v>
      </c>
      <c r="N8" s="1">
        <v>8.0</v>
      </c>
      <c r="O8" s="1">
        <v>5.0</v>
      </c>
      <c r="P8" s="1">
        <v>3.0</v>
      </c>
      <c r="Q8" s="1">
        <v>8.0</v>
      </c>
      <c r="R8" s="1">
        <v>2.0</v>
      </c>
      <c r="S8" s="1">
        <v>15.0</v>
      </c>
      <c r="T8" s="1">
        <v>4.0</v>
      </c>
      <c r="U8" s="1">
        <v>13.0</v>
      </c>
      <c r="V8" s="1">
        <v>4.0</v>
      </c>
      <c r="W8" s="1">
        <v>0.0</v>
      </c>
      <c r="X8" s="1">
        <v>5.0</v>
      </c>
      <c r="Y8" s="1">
        <v>0.0</v>
      </c>
      <c r="Z8" s="1">
        <v>3.0</v>
      </c>
      <c r="AA8" s="1">
        <v>13.0</v>
      </c>
      <c r="AB8" s="1">
        <v>9.0</v>
      </c>
      <c r="AC8" s="1">
        <v>15.0</v>
      </c>
      <c r="AD8" s="1">
        <v>18.0</v>
      </c>
      <c r="AE8" s="1">
        <v>11.0</v>
      </c>
      <c r="AF8" s="1">
        <v>11.0</v>
      </c>
      <c r="AG8" s="1">
        <v>14.0</v>
      </c>
      <c r="AH8" s="1">
        <v>18.0</v>
      </c>
      <c r="AI8" s="1" t="s">
        <v>56</v>
      </c>
      <c r="AJ8" s="1" t="s">
        <v>56</v>
      </c>
      <c r="AK8" s="1">
        <v>1.0</v>
      </c>
      <c r="AL8" s="1">
        <v>15.0</v>
      </c>
      <c r="AM8" s="1" t="s">
        <v>56</v>
      </c>
      <c r="AN8" s="1">
        <v>1.0</v>
      </c>
      <c r="AO8" s="1">
        <v>14.0</v>
      </c>
      <c r="AP8" s="1">
        <v>14.0</v>
      </c>
      <c r="AQ8" s="1">
        <v>15.0</v>
      </c>
      <c r="AR8" s="1">
        <f t="shared" si="1"/>
        <v>24</v>
      </c>
      <c r="AS8" s="1">
        <f t="shared" si="2"/>
        <v>35</v>
      </c>
      <c r="AT8" s="1">
        <f t="shared" si="3"/>
        <v>1</v>
      </c>
      <c r="AU8" s="1">
        <f t="shared" si="4"/>
        <v>43</v>
      </c>
      <c r="AV8" s="1">
        <f t="shared" si="5"/>
        <v>1</v>
      </c>
      <c r="AW8" s="1">
        <f t="shared" si="6"/>
        <v>34</v>
      </c>
      <c r="AX8" s="1">
        <f t="shared" si="7"/>
        <v>7</v>
      </c>
      <c r="AY8" s="1">
        <f t="shared" si="8"/>
        <v>59</v>
      </c>
      <c r="AZ8" s="1">
        <f t="shared" si="9"/>
        <v>44</v>
      </c>
      <c r="BA8" s="1">
        <f t="shared" si="10"/>
        <v>35</v>
      </c>
      <c r="BB8" s="1">
        <f t="shared" si="11"/>
        <v>66</v>
      </c>
    </row>
    <row r="9" ht="12.75" customHeight="1">
      <c r="A9" s="1" t="s">
        <v>61</v>
      </c>
      <c r="B9" s="1">
        <v>8.0</v>
      </c>
      <c r="C9" s="1">
        <v>11.0</v>
      </c>
      <c r="D9" s="1">
        <v>0.0</v>
      </c>
      <c r="E9" s="1">
        <v>7.0</v>
      </c>
      <c r="F9" s="1">
        <v>11.0</v>
      </c>
      <c r="G9" s="1">
        <v>18.0</v>
      </c>
      <c r="H9" s="1">
        <v>13.0</v>
      </c>
      <c r="I9" s="1">
        <v>6.0</v>
      </c>
      <c r="J9" s="1" t="s">
        <v>56</v>
      </c>
      <c r="K9" s="1">
        <v>2.0</v>
      </c>
      <c r="L9" s="1">
        <v>7.0</v>
      </c>
      <c r="M9" s="1">
        <v>9.0</v>
      </c>
      <c r="N9" s="1">
        <v>8.0</v>
      </c>
      <c r="O9" s="1">
        <v>5.0</v>
      </c>
      <c r="P9" s="1">
        <v>0.0</v>
      </c>
      <c r="Q9" s="1">
        <v>5.0</v>
      </c>
      <c r="R9" s="1">
        <v>4.0</v>
      </c>
      <c r="S9" s="1">
        <v>9.0</v>
      </c>
      <c r="T9" s="1">
        <v>5.0</v>
      </c>
      <c r="U9" s="1">
        <v>12.0</v>
      </c>
      <c r="V9" s="1">
        <v>3.0</v>
      </c>
      <c r="W9" s="1">
        <v>1.0</v>
      </c>
      <c r="X9" s="1">
        <v>2.0</v>
      </c>
      <c r="Y9" s="1">
        <v>0.0</v>
      </c>
      <c r="Z9" s="1">
        <v>0.0</v>
      </c>
      <c r="AA9" s="1">
        <v>10.0</v>
      </c>
      <c r="AB9" s="1">
        <v>9.0</v>
      </c>
      <c r="AC9" s="1" t="s">
        <v>56</v>
      </c>
      <c r="AD9" s="1">
        <v>8.0</v>
      </c>
      <c r="AE9" s="1">
        <v>16.0</v>
      </c>
      <c r="AF9" s="1">
        <v>21.0</v>
      </c>
      <c r="AG9" s="1">
        <v>13.0</v>
      </c>
      <c r="AH9" s="1">
        <v>17.0</v>
      </c>
      <c r="AI9" s="1">
        <v>1.0</v>
      </c>
      <c r="AJ9" s="1" t="s">
        <v>56</v>
      </c>
      <c r="AK9" s="1" t="s">
        <v>56</v>
      </c>
      <c r="AL9" s="1">
        <v>21.0</v>
      </c>
      <c r="AM9" s="1">
        <v>2.0</v>
      </c>
      <c r="AN9" s="1" t="s">
        <v>56</v>
      </c>
      <c r="AO9" s="1">
        <v>35.0</v>
      </c>
      <c r="AP9" s="1">
        <v>13.0</v>
      </c>
      <c r="AQ9" s="1">
        <v>10.0</v>
      </c>
      <c r="AR9" s="1">
        <f t="shared" si="1"/>
        <v>19</v>
      </c>
      <c r="AS9" s="1">
        <f t="shared" si="2"/>
        <v>23</v>
      </c>
      <c r="AT9" s="1">
        <f t="shared" si="3"/>
        <v>2</v>
      </c>
      <c r="AU9" s="1">
        <f t="shared" si="4"/>
        <v>58</v>
      </c>
      <c r="AV9" s="1">
        <f t="shared" si="5"/>
        <v>1</v>
      </c>
      <c r="AW9" s="1">
        <f t="shared" si="6"/>
        <v>43</v>
      </c>
      <c r="AX9" s="1">
        <f t="shared" si="7"/>
        <v>3</v>
      </c>
      <c r="AY9" s="1">
        <f t="shared" si="8"/>
        <v>42</v>
      </c>
      <c r="AZ9" s="1">
        <f t="shared" si="9"/>
        <v>60</v>
      </c>
      <c r="BA9" s="1">
        <f t="shared" si="10"/>
        <v>44</v>
      </c>
      <c r="BB9" s="1">
        <f t="shared" si="11"/>
        <v>45</v>
      </c>
    </row>
    <row r="10" ht="12.75" customHeight="1">
      <c r="A10" s="1" t="s">
        <v>62</v>
      </c>
      <c r="B10" s="1">
        <v>11.0</v>
      </c>
      <c r="C10" s="1">
        <v>2.0</v>
      </c>
      <c r="D10" s="1">
        <v>8.0</v>
      </c>
      <c r="E10" s="1">
        <v>36.0</v>
      </c>
      <c r="F10" s="1">
        <v>10.0</v>
      </c>
      <c r="G10" s="1">
        <v>6.0</v>
      </c>
      <c r="H10" s="1">
        <v>7.0</v>
      </c>
      <c r="I10" s="1">
        <v>2.0</v>
      </c>
      <c r="J10" s="1">
        <v>5.0</v>
      </c>
      <c r="K10" s="1">
        <v>25.0</v>
      </c>
      <c r="L10" s="1">
        <v>6.0</v>
      </c>
      <c r="M10" s="1">
        <v>4.0</v>
      </c>
      <c r="N10" s="1">
        <v>3.0</v>
      </c>
      <c r="O10" s="1">
        <v>0.0</v>
      </c>
      <c r="P10" s="1">
        <v>3.0</v>
      </c>
      <c r="Q10" s="1">
        <v>11.0</v>
      </c>
      <c r="R10" s="1">
        <v>4.0</v>
      </c>
      <c r="S10" s="1">
        <v>2.0</v>
      </c>
      <c r="T10" s="1">
        <v>4.0</v>
      </c>
      <c r="U10" s="1">
        <v>14.0</v>
      </c>
      <c r="V10" s="1">
        <v>0.0</v>
      </c>
      <c r="W10" s="1">
        <v>13.0</v>
      </c>
      <c r="X10" s="1" t="s">
        <v>56</v>
      </c>
      <c r="Y10" s="1">
        <v>0.0</v>
      </c>
      <c r="Z10" s="1">
        <v>2.0</v>
      </c>
      <c r="AA10" s="1">
        <v>15.0</v>
      </c>
      <c r="AB10" s="1">
        <v>16.0</v>
      </c>
      <c r="AC10" s="1">
        <v>16.0</v>
      </c>
      <c r="AD10" s="1">
        <v>21.0</v>
      </c>
      <c r="AE10" s="1">
        <v>11.0</v>
      </c>
      <c r="AF10" s="1">
        <v>10.0</v>
      </c>
      <c r="AG10" s="1">
        <v>11.0</v>
      </c>
      <c r="AH10" s="1">
        <v>22.0</v>
      </c>
      <c r="AI10" s="1" t="s">
        <v>56</v>
      </c>
      <c r="AJ10" s="1" t="s">
        <v>56</v>
      </c>
      <c r="AK10" s="1">
        <v>1.0</v>
      </c>
      <c r="AL10" s="1">
        <v>19.0</v>
      </c>
      <c r="AM10" s="1" t="s">
        <v>56</v>
      </c>
      <c r="AN10" s="1">
        <v>2.0</v>
      </c>
      <c r="AO10" s="1">
        <v>24.0</v>
      </c>
      <c r="AP10" s="1">
        <v>20.0</v>
      </c>
      <c r="AQ10" s="1">
        <v>16.0</v>
      </c>
      <c r="AR10" s="1">
        <f t="shared" si="1"/>
        <v>6</v>
      </c>
      <c r="AS10" s="1">
        <f t="shared" si="2"/>
        <v>9</v>
      </c>
      <c r="AT10" s="1">
        <f t="shared" si="3"/>
        <v>2</v>
      </c>
      <c r="AU10" s="1">
        <f t="shared" si="4"/>
        <v>60</v>
      </c>
      <c r="AV10" s="1">
        <f t="shared" si="5"/>
        <v>1</v>
      </c>
      <c r="AW10" s="1">
        <f t="shared" si="6"/>
        <v>37</v>
      </c>
      <c r="AX10" s="1">
        <f t="shared" si="7"/>
        <v>2</v>
      </c>
      <c r="AY10" s="1">
        <f t="shared" si="8"/>
        <v>15</v>
      </c>
      <c r="AZ10" s="1">
        <f t="shared" si="9"/>
        <v>62</v>
      </c>
      <c r="BA10" s="1">
        <f t="shared" si="10"/>
        <v>38</v>
      </c>
      <c r="BB10" s="1">
        <f t="shared" si="11"/>
        <v>17</v>
      </c>
    </row>
    <row r="11" ht="12.75" customHeight="1">
      <c r="A11" s="1" t="s">
        <v>63</v>
      </c>
      <c r="B11" s="1">
        <v>15.0</v>
      </c>
      <c r="C11" s="1">
        <v>5.0</v>
      </c>
      <c r="D11" s="1">
        <v>7.0</v>
      </c>
      <c r="E11" s="1">
        <v>43.0</v>
      </c>
      <c r="F11" s="1">
        <v>15.0</v>
      </c>
      <c r="G11" s="1">
        <v>19.0</v>
      </c>
      <c r="H11" s="1">
        <v>10.0</v>
      </c>
      <c r="I11" s="1">
        <v>3.0</v>
      </c>
      <c r="J11" s="1">
        <v>4.0</v>
      </c>
      <c r="K11" s="1">
        <v>22.0</v>
      </c>
      <c r="L11" s="1">
        <v>9.0</v>
      </c>
      <c r="M11" s="1">
        <v>11.0</v>
      </c>
      <c r="N11" s="1">
        <v>6.0</v>
      </c>
      <c r="O11" s="1">
        <v>2.0</v>
      </c>
      <c r="P11" s="1">
        <v>3.0</v>
      </c>
      <c r="Q11" s="1">
        <v>21.0</v>
      </c>
      <c r="R11" s="1">
        <v>6.0</v>
      </c>
      <c r="S11" s="1">
        <v>8.0</v>
      </c>
      <c r="T11" s="1">
        <v>4.0</v>
      </c>
      <c r="U11" s="1">
        <v>19.0</v>
      </c>
      <c r="V11" s="1">
        <v>0.0</v>
      </c>
      <c r="W11" s="1">
        <v>0.0</v>
      </c>
      <c r="X11" s="1">
        <v>17.0</v>
      </c>
      <c r="Y11" s="1">
        <v>1.0</v>
      </c>
      <c r="Z11" s="1">
        <v>1.0</v>
      </c>
      <c r="AA11" s="1">
        <v>16.0</v>
      </c>
      <c r="AB11" s="1">
        <v>15.0</v>
      </c>
      <c r="AC11" s="1">
        <v>10.0</v>
      </c>
      <c r="AD11" s="1">
        <v>27.0</v>
      </c>
      <c r="AE11" s="1">
        <v>11.0</v>
      </c>
      <c r="AF11" s="1">
        <v>36.0</v>
      </c>
      <c r="AG11" s="1">
        <v>13.0</v>
      </c>
      <c r="AH11" s="1">
        <v>23.0</v>
      </c>
      <c r="AI11" s="1" t="s">
        <v>56</v>
      </c>
      <c r="AJ11" s="1" t="s">
        <v>56</v>
      </c>
      <c r="AK11" s="1" t="s">
        <v>56</v>
      </c>
      <c r="AL11" s="1">
        <v>18.0</v>
      </c>
      <c r="AM11" s="1" t="s">
        <v>56</v>
      </c>
      <c r="AN11" s="1">
        <v>1.0</v>
      </c>
      <c r="AO11" s="1">
        <v>12.0</v>
      </c>
      <c r="AP11" s="1">
        <v>11.0</v>
      </c>
      <c r="AQ11" s="1">
        <v>16.0</v>
      </c>
      <c r="AR11" s="1">
        <f t="shared" si="1"/>
        <v>14</v>
      </c>
      <c r="AS11" s="1">
        <f t="shared" si="2"/>
        <v>20</v>
      </c>
      <c r="AT11" s="1">
        <f t="shared" si="3"/>
        <v>1</v>
      </c>
      <c r="AU11" s="1">
        <f t="shared" si="4"/>
        <v>39</v>
      </c>
      <c r="AV11" s="1">
        <f t="shared" si="5"/>
        <v>0</v>
      </c>
      <c r="AW11" s="1">
        <f t="shared" si="6"/>
        <v>64</v>
      </c>
      <c r="AX11" s="1">
        <f t="shared" si="7"/>
        <v>2</v>
      </c>
      <c r="AY11" s="1">
        <f t="shared" si="8"/>
        <v>34</v>
      </c>
      <c r="AZ11" s="1">
        <f t="shared" si="9"/>
        <v>40</v>
      </c>
      <c r="BA11" s="1">
        <f t="shared" si="10"/>
        <v>64</v>
      </c>
      <c r="BB11" s="1">
        <f t="shared" si="11"/>
        <v>36</v>
      </c>
    </row>
    <row r="12" ht="12.75" customHeight="1">
      <c r="A12" s="1" t="s">
        <v>64</v>
      </c>
      <c r="B12" s="1" t="s">
        <v>56</v>
      </c>
      <c r="C12" s="1">
        <v>9.0</v>
      </c>
      <c r="D12" s="1">
        <v>9.0</v>
      </c>
      <c r="E12" s="1">
        <v>40.0</v>
      </c>
      <c r="F12" s="1">
        <v>13.0</v>
      </c>
      <c r="G12" s="1">
        <v>20.0</v>
      </c>
      <c r="H12" s="1">
        <v>9.0</v>
      </c>
      <c r="I12" s="1">
        <v>3.0</v>
      </c>
      <c r="J12" s="1">
        <v>5.0</v>
      </c>
      <c r="K12" s="1">
        <v>18.0</v>
      </c>
      <c r="L12" s="1">
        <v>7.0</v>
      </c>
      <c r="M12" s="1">
        <v>8.0</v>
      </c>
      <c r="N12" s="1">
        <v>5.0</v>
      </c>
      <c r="O12" s="1">
        <v>6.0</v>
      </c>
      <c r="P12" s="1">
        <v>4.0</v>
      </c>
      <c r="Q12" s="1">
        <v>22.0</v>
      </c>
      <c r="R12" s="1">
        <v>6.0</v>
      </c>
      <c r="S12" s="1">
        <v>12.0</v>
      </c>
      <c r="T12" s="1">
        <v>4.0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20.0</v>
      </c>
      <c r="AC12" s="1">
        <v>14.0</v>
      </c>
      <c r="AD12" s="1">
        <v>32.0</v>
      </c>
      <c r="AE12" s="1">
        <v>5.0</v>
      </c>
      <c r="AF12" s="1">
        <v>13.0</v>
      </c>
      <c r="AG12" s="1">
        <v>8.0</v>
      </c>
      <c r="AH12" s="1" t="s">
        <v>56</v>
      </c>
      <c r="AI12" s="1" t="s">
        <v>56</v>
      </c>
      <c r="AJ12" s="1" t="s">
        <v>56</v>
      </c>
      <c r="AK12" s="1" t="s">
        <v>56</v>
      </c>
      <c r="AL12" s="1" t="s">
        <v>56</v>
      </c>
      <c r="AM12" s="1" t="s">
        <v>56</v>
      </c>
      <c r="AN12" s="1" t="s">
        <v>56</v>
      </c>
      <c r="AO12" s="1">
        <v>17.0</v>
      </c>
      <c r="AP12" s="1">
        <v>21.0</v>
      </c>
      <c r="AQ12" s="1">
        <v>14.0</v>
      </c>
      <c r="AR12" s="1">
        <f t="shared" si="1"/>
        <v>22</v>
      </c>
      <c r="AS12" s="1">
        <f t="shared" si="2"/>
        <v>16</v>
      </c>
      <c r="AT12" s="1">
        <f t="shared" si="3"/>
        <v>0</v>
      </c>
      <c r="AU12" s="1">
        <f t="shared" si="4"/>
        <v>52</v>
      </c>
      <c r="AV12" s="1">
        <f t="shared" si="5"/>
        <v>0</v>
      </c>
      <c r="AW12" s="1">
        <f t="shared" si="6"/>
        <v>41</v>
      </c>
      <c r="AX12" s="1">
        <f t="shared" si="7"/>
        <v>0</v>
      </c>
      <c r="AY12" s="1">
        <f t="shared" si="8"/>
        <v>38</v>
      </c>
      <c r="AZ12" s="1">
        <f t="shared" si="9"/>
        <v>52</v>
      </c>
      <c r="BA12" s="1">
        <f t="shared" si="10"/>
        <v>41</v>
      </c>
      <c r="BB12" s="1">
        <f t="shared" si="11"/>
        <v>38</v>
      </c>
    </row>
    <row r="13" ht="12.75" customHeight="1">
      <c r="A13" s="1" t="s">
        <v>65</v>
      </c>
      <c r="B13" s="1" t="s">
        <v>56</v>
      </c>
      <c r="C13" s="1">
        <v>13.0</v>
      </c>
      <c r="D13" s="1">
        <v>10.0</v>
      </c>
      <c r="E13" s="1">
        <v>14.0</v>
      </c>
      <c r="F13" s="1">
        <v>17.0</v>
      </c>
      <c r="G13" s="1">
        <v>27.0</v>
      </c>
      <c r="H13" s="1">
        <v>14.0</v>
      </c>
      <c r="I13" s="1">
        <v>8.0</v>
      </c>
      <c r="J13" s="1">
        <v>3.0</v>
      </c>
      <c r="K13" s="1">
        <v>9.0</v>
      </c>
      <c r="L13" s="1">
        <v>9.0</v>
      </c>
      <c r="M13" s="1">
        <v>16.0</v>
      </c>
      <c r="N13" s="1">
        <v>9.0</v>
      </c>
      <c r="O13" s="1">
        <v>5.0</v>
      </c>
      <c r="P13" s="1">
        <v>7.0</v>
      </c>
      <c r="Q13" s="1">
        <v>5.0</v>
      </c>
      <c r="R13" s="1">
        <v>8.0</v>
      </c>
      <c r="S13" s="1">
        <v>11.0</v>
      </c>
      <c r="T13" s="1">
        <v>5.0</v>
      </c>
      <c r="U13" s="1">
        <v>0.0</v>
      </c>
      <c r="V13" s="1">
        <v>2.0</v>
      </c>
      <c r="W13" s="1">
        <v>3.0</v>
      </c>
      <c r="X13" s="1">
        <v>3.0</v>
      </c>
      <c r="Y13" s="1">
        <v>0.0</v>
      </c>
      <c r="Z13" s="1">
        <v>1.0</v>
      </c>
      <c r="AA13" s="1">
        <v>0.0</v>
      </c>
      <c r="AB13" s="1">
        <v>18.0</v>
      </c>
      <c r="AC13" s="1">
        <v>25.0</v>
      </c>
      <c r="AD13" s="1">
        <v>25.0</v>
      </c>
      <c r="AE13" s="1">
        <v>19.0</v>
      </c>
      <c r="AF13" s="1">
        <v>13.0</v>
      </c>
      <c r="AG13" s="1">
        <v>13.0</v>
      </c>
      <c r="AH13" s="1" t="s">
        <v>56</v>
      </c>
      <c r="AI13" s="1">
        <v>4.0</v>
      </c>
      <c r="AJ13" s="1" t="s">
        <v>56</v>
      </c>
      <c r="AK13" s="1" t="s">
        <v>56</v>
      </c>
      <c r="AL13" s="1" t="s">
        <v>56</v>
      </c>
      <c r="AM13" s="1" t="s">
        <v>56</v>
      </c>
      <c r="AN13" s="1">
        <v>4.0</v>
      </c>
      <c r="AO13" s="1">
        <v>38.0</v>
      </c>
      <c r="AP13" s="1">
        <v>41.0</v>
      </c>
      <c r="AQ13" s="1">
        <v>34.0</v>
      </c>
      <c r="AR13" s="1">
        <f t="shared" si="1"/>
        <v>21</v>
      </c>
      <c r="AS13" s="1">
        <f t="shared" si="2"/>
        <v>33</v>
      </c>
      <c r="AT13" s="1">
        <f t="shared" si="3"/>
        <v>4</v>
      </c>
      <c r="AU13" s="1">
        <f t="shared" si="4"/>
        <v>113</v>
      </c>
      <c r="AV13" s="1">
        <f t="shared" si="5"/>
        <v>4</v>
      </c>
      <c r="AW13" s="1">
        <f t="shared" si="6"/>
        <v>44</v>
      </c>
      <c r="AX13" s="1">
        <f t="shared" si="7"/>
        <v>3</v>
      </c>
      <c r="AY13" s="1">
        <f t="shared" si="8"/>
        <v>54</v>
      </c>
      <c r="AZ13" s="1">
        <f t="shared" si="9"/>
        <v>117</v>
      </c>
      <c r="BA13" s="1">
        <f t="shared" si="10"/>
        <v>48</v>
      </c>
      <c r="BB13" s="1">
        <f t="shared" si="11"/>
        <v>57</v>
      </c>
    </row>
    <row r="14" ht="12.75" customHeight="1">
      <c r="A14" s="1" t="s">
        <v>66</v>
      </c>
      <c r="B14" s="1">
        <v>10.0</v>
      </c>
      <c r="C14" s="1">
        <v>20.0</v>
      </c>
      <c r="D14" s="1">
        <v>8.0</v>
      </c>
      <c r="E14" s="1">
        <v>39.0</v>
      </c>
      <c r="F14" s="1">
        <v>14.0</v>
      </c>
      <c r="G14" s="1">
        <v>33.0</v>
      </c>
      <c r="H14" s="1">
        <v>8.0</v>
      </c>
      <c r="I14" s="1">
        <v>9.0</v>
      </c>
      <c r="J14" s="1">
        <v>4.0</v>
      </c>
      <c r="K14" s="1">
        <v>14.0</v>
      </c>
      <c r="L14" s="1">
        <v>6.0</v>
      </c>
      <c r="M14" s="1">
        <v>16.0</v>
      </c>
      <c r="N14" s="1">
        <v>3.0</v>
      </c>
      <c r="O14" s="1">
        <v>11.0</v>
      </c>
      <c r="P14" s="1">
        <v>4.0</v>
      </c>
      <c r="Q14" s="1">
        <v>25.0</v>
      </c>
      <c r="R14" s="1">
        <v>8.0</v>
      </c>
      <c r="S14" s="1">
        <v>17.0</v>
      </c>
      <c r="T14" s="1">
        <v>5.0</v>
      </c>
      <c r="U14" s="1">
        <v>22.0</v>
      </c>
      <c r="V14" s="1">
        <v>5.0</v>
      </c>
      <c r="W14" s="1">
        <v>17.0</v>
      </c>
      <c r="X14" s="1">
        <v>17.0</v>
      </c>
      <c r="Y14" s="1">
        <v>2.0</v>
      </c>
      <c r="Z14" s="1">
        <v>0.0</v>
      </c>
      <c r="AA14" s="1">
        <v>13.0</v>
      </c>
      <c r="AB14" s="1">
        <v>7.0</v>
      </c>
      <c r="AC14" s="1">
        <v>11.0</v>
      </c>
      <c r="AD14" s="1">
        <v>28.0</v>
      </c>
      <c r="AE14" s="1">
        <v>20.0</v>
      </c>
      <c r="AF14" s="1">
        <v>15.0</v>
      </c>
      <c r="AG14" s="1">
        <v>10.0</v>
      </c>
      <c r="AH14" s="1">
        <v>15.0</v>
      </c>
      <c r="AI14" s="1">
        <v>3.0</v>
      </c>
      <c r="AJ14" s="1">
        <v>2.0</v>
      </c>
      <c r="AK14" s="1" t="s">
        <v>56</v>
      </c>
      <c r="AL14" s="1">
        <v>20.0</v>
      </c>
      <c r="AM14" s="1" t="s">
        <v>56</v>
      </c>
      <c r="AN14" s="1" t="s">
        <v>56</v>
      </c>
      <c r="AO14" s="1">
        <v>18.0</v>
      </c>
      <c r="AP14" s="1">
        <v>14.0</v>
      </c>
      <c r="AQ14" s="1">
        <v>11.0</v>
      </c>
      <c r="AR14" s="1">
        <f t="shared" si="1"/>
        <v>33</v>
      </c>
      <c r="AS14" s="1">
        <f t="shared" si="2"/>
        <v>28</v>
      </c>
      <c r="AT14" s="1">
        <f t="shared" si="3"/>
        <v>0</v>
      </c>
      <c r="AU14" s="1">
        <f t="shared" si="4"/>
        <v>43</v>
      </c>
      <c r="AV14" s="1">
        <f t="shared" si="5"/>
        <v>5</v>
      </c>
      <c r="AW14" s="1">
        <f t="shared" si="6"/>
        <v>32</v>
      </c>
      <c r="AX14" s="1">
        <f t="shared" si="7"/>
        <v>7</v>
      </c>
      <c r="AY14" s="1">
        <f t="shared" si="8"/>
        <v>61</v>
      </c>
      <c r="AZ14" s="1">
        <f t="shared" si="9"/>
        <v>43</v>
      </c>
      <c r="BA14" s="1">
        <f t="shared" si="10"/>
        <v>37</v>
      </c>
      <c r="BB14" s="1">
        <f t="shared" si="11"/>
        <v>68</v>
      </c>
    </row>
    <row r="15" ht="12.75" customHeight="1">
      <c r="A15" s="1" t="s">
        <v>67</v>
      </c>
      <c r="B15" s="1">
        <v>15.0</v>
      </c>
      <c r="C15" s="1">
        <v>10.0</v>
      </c>
      <c r="D15" s="1">
        <v>8.0</v>
      </c>
      <c r="E15" s="1">
        <v>18.0</v>
      </c>
      <c r="F15" s="1">
        <v>18.0</v>
      </c>
      <c r="G15" s="1">
        <v>2.0</v>
      </c>
      <c r="H15" s="1">
        <v>6.0</v>
      </c>
      <c r="I15" s="1">
        <v>6.0</v>
      </c>
      <c r="J15" s="1">
        <v>6.0</v>
      </c>
      <c r="K15" s="1">
        <v>8.0</v>
      </c>
      <c r="L15" s="1">
        <v>6.0</v>
      </c>
      <c r="M15" s="1">
        <v>1.0</v>
      </c>
      <c r="N15" s="1">
        <v>2.0</v>
      </c>
      <c r="O15" s="1">
        <v>4.0</v>
      </c>
      <c r="P15" s="1">
        <v>2.0</v>
      </c>
      <c r="Q15" s="1">
        <v>10.0</v>
      </c>
      <c r="R15" s="1">
        <v>12.0</v>
      </c>
      <c r="S15" s="1">
        <v>1.0</v>
      </c>
      <c r="T15" s="1">
        <v>4.0</v>
      </c>
      <c r="U15" s="1">
        <v>21.0</v>
      </c>
      <c r="V15" s="1">
        <v>3.0</v>
      </c>
      <c r="W15" s="1" t="s">
        <v>56</v>
      </c>
      <c r="X15" s="1">
        <v>2.0</v>
      </c>
      <c r="Y15" s="1">
        <v>0.0</v>
      </c>
      <c r="Z15" s="1">
        <v>2.0</v>
      </c>
      <c r="AA15" s="1">
        <v>35.0</v>
      </c>
      <c r="AB15" s="1">
        <v>12.0</v>
      </c>
      <c r="AC15" s="1">
        <v>15.0</v>
      </c>
      <c r="AD15" s="1">
        <v>16.0</v>
      </c>
      <c r="AE15" s="1">
        <v>19.0</v>
      </c>
      <c r="AF15" s="1">
        <v>15.0</v>
      </c>
      <c r="AG15" s="1">
        <v>7.0</v>
      </c>
      <c r="AH15" s="1">
        <v>32.0</v>
      </c>
      <c r="AI15" s="1">
        <v>8.0</v>
      </c>
      <c r="AJ15" s="1" t="s">
        <v>56</v>
      </c>
      <c r="AK15" s="1">
        <v>2.0</v>
      </c>
      <c r="AL15" s="1">
        <v>20.0</v>
      </c>
      <c r="AM15" s="1">
        <v>4.0</v>
      </c>
      <c r="AN15" s="1" t="s">
        <v>56</v>
      </c>
      <c r="AO15" s="1">
        <v>30.0</v>
      </c>
      <c r="AP15" s="1">
        <v>11.0</v>
      </c>
      <c r="AQ15" s="1">
        <v>11.0</v>
      </c>
      <c r="AR15" s="1">
        <f t="shared" si="1"/>
        <v>9</v>
      </c>
      <c r="AS15" s="1">
        <f t="shared" si="2"/>
        <v>9</v>
      </c>
      <c r="AT15" s="1">
        <f t="shared" si="3"/>
        <v>4</v>
      </c>
      <c r="AU15" s="1">
        <f t="shared" si="4"/>
        <v>52</v>
      </c>
      <c r="AV15" s="1">
        <f t="shared" si="5"/>
        <v>10</v>
      </c>
      <c r="AW15" s="1">
        <f t="shared" si="6"/>
        <v>34</v>
      </c>
      <c r="AX15" s="1">
        <f t="shared" si="7"/>
        <v>5</v>
      </c>
      <c r="AY15" s="1">
        <f t="shared" si="8"/>
        <v>18</v>
      </c>
      <c r="AZ15" s="1">
        <f t="shared" si="9"/>
        <v>56</v>
      </c>
      <c r="BA15" s="1">
        <f t="shared" si="10"/>
        <v>44</v>
      </c>
      <c r="BB15" s="1">
        <f t="shared" si="11"/>
        <v>23</v>
      </c>
    </row>
    <row r="16" ht="12.75" customHeight="1">
      <c r="A16" s="1">
        <v>2019.0</v>
      </c>
      <c r="B16" s="1">
        <v>109.0</v>
      </c>
      <c r="C16" s="1">
        <v>110.0</v>
      </c>
      <c r="D16" s="1">
        <v>100.0</v>
      </c>
      <c r="E16" s="1">
        <v>259.0</v>
      </c>
      <c r="F16" s="1">
        <v>168.0</v>
      </c>
      <c r="G16" s="1">
        <v>233.0</v>
      </c>
      <c r="H16" s="1">
        <v>111.0</v>
      </c>
      <c r="I16" s="1">
        <v>48.0</v>
      </c>
      <c r="J16" s="1">
        <v>38.0</v>
      </c>
      <c r="K16" s="1">
        <v>126.0</v>
      </c>
      <c r="L16" s="1">
        <v>57.0</v>
      </c>
      <c r="M16" s="1">
        <v>106.0</v>
      </c>
      <c r="N16" s="1">
        <v>49.0</v>
      </c>
      <c r="O16" s="1">
        <v>43.0</v>
      </c>
      <c r="P16" s="1">
        <v>29.0</v>
      </c>
      <c r="Q16" s="1">
        <v>121.0</v>
      </c>
      <c r="R16" s="1">
        <v>51.0</v>
      </c>
      <c r="S16" s="1">
        <v>86.0</v>
      </c>
      <c r="T16" s="1">
        <v>44.0</v>
      </c>
      <c r="U16" s="1">
        <v>199.0</v>
      </c>
      <c r="V16" s="1">
        <v>28.0</v>
      </c>
      <c r="W16" s="1">
        <v>37.0</v>
      </c>
      <c r="X16" s="1">
        <v>49.0</v>
      </c>
      <c r="Y16" s="1">
        <v>3.0</v>
      </c>
      <c r="Z16" s="1">
        <v>13.0</v>
      </c>
      <c r="AA16" s="1">
        <v>193.0</v>
      </c>
      <c r="AB16" s="1">
        <v>138.0</v>
      </c>
      <c r="AC16" s="1">
        <v>169.0</v>
      </c>
      <c r="AD16" s="1">
        <v>215.0</v>
      </c>
      <c r="AE16" s="1">
        <v>192.0</v>
      </c>
      <c r="AF16" s="1">
        <v>188.0</v>
      </c>
      <c r="AG16" s="1">
        <v>127.0</v>
      </c>
      <c r="AH16" s="1">
        <v>252.0</v>
      </c>
      <c r="AI16" s="1">
        <v>22.0</v>
      </c>
      <c r="AJ16" s="1">
        <v>2.0</v>
      </c>
      <c r="AK16" s="1">
        <v>7.0</v>
      </c>
      <c r="AL16" s="1">
        <v>205.0</v>
      </c>
      <c r="AM16" s="1">
        <v>22.0</v>
      </c>
      <c r="AN16" s="1">
        <v>13.0</v>
      </c>
      <c r="AO16" s="1">
        <v>253.0</v>
      </c>
      <c r="AP16" s="1">
        <v>219.0</v>
      </c>
      <c r="AQ16" s="1">
        <v>178.0</v>
      </c>
      <c r="AR16" s="1">
        <f t="shared" si="1"/>
        <v>173</v>
      </c>
      <c r="AS16" s="1">
        <f t="shared" si="2"/>
        <v>203</v>
      </c>
      <c r="AT16" s="1">
        <f t="shared" si="3"/>
        <v>35</v>
      </c>
      <c r="AU16" s="1">
        <f t="shared" si="4"/>
        <v>650</v>
      </c>
      <c r="AV16" s="1">
        <f t="shared" si="5"/>
        <v>31</v>
      </c>
      <c r="AW16" s="1">
        <f t="shared" si="6"/>
        <v>453</v>
      </c>
      <c r="AX16" s="1">
        <f t="shared" si="7"/>
        <v>44</v>
      </c>
      <c r="AY16" s="1">
        <f t="shared" si="8"/>
        <v>454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2" width="8.0"/>
  </cols>
  <sheetData>
    <row r="1" ht="12.75" customHeight="1">
      <c r="A1" s="1" t="s">
        <v>68</v>
      </c>
    </row>
    <row r="2" ht="12.75" customHeight="1"/>
    <row r="3" ht="12.75" customHeight="1">
      <c r="A3" s="1" t="s">
        <v>1</v>
      </c>
      <c r="B3" s="1" t="s">
        <v>69</v>
      </c>
      <c r="C3" s="1" t="s">
        <v>70</v>
      </c>
      <c r="D3" s="1" t="s">
        <v>71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J3" s="1" t="s">
        <v>77</v>
      </c>
      <c r="K3" s="1" t="s">
        <v>78</v>
      </c>
      <c r="L3" s="1" t="s">
        <v>79</v>
      </c>
      <c r="M3" s="1" t="s">
        <v>80</v>
      </c>
      <c r="N3" s="1" t="s">
        <v>81</v>
      </c>
      <c r="O3" s="1" t="s">
        <v>82</v>
      </c>
      <c r="P3" s="1" t="s">
        <v>83</v>
      </c>
      <c r="Q3" s="1" t="s">
        <v>84</v>
      </c>
      <c r="R3" s="1" t="s">
        <v>85</v>
      </c>
      <c r="S3" s="1" t="s">
        <v>86</v>
      </c>
      <c r="T3" s="1" t="s">
        <v>87</v>
      </c>
      <c r="U3" s="1" t="s">
        <v>88</v>
      </c>
      <c r="V3" s="1" t="s">
        <v>89</v>
      </c>
      <c r="W3" s="1" t="s">
        <v>90</v>
      </c>
      <c r="X3" s="1" t="s">
        <v>91</v>
      </c>
      <c r="Y3" s="2" t="s">
        <v>92</v>
      </c>
      <c r="Z3" s="1" t="s">
        <v>93</v>
      </c>
      <c r="AA3" s="1" t="s">
        <v>94</v>
      </c>
      <c r="AB3" s="1" t="s">
        <v>95</v>
      </c>
      <c r="AC3" s="1" t="s">
        <v>96</v>
      </c>
      <c r="AD3" s="1" t="s">
        <v>97</v>
      </c>
      <c r="AE3" s="1" t="s">
        <v>98</v>
      </c>
      <c r="AF3" s="2" t="s">
        <v>44</v>
      </c>
      <c r="AG3" s="2" t="s">
        <v>45</v>
      </c>
      <c r="AH3" s="2" t="s">
        <v>46</v>
      </c>
      <c r="AI3" s="2" t="s">
        <v>47</v>
      </c>
      <c r="AJ3" s="2" t="s">
        <v>48</v>
      </c>
      <c r="AK3" s="2" t="s">
        <v>49</v>
      </c>
      <c r="AL3" s="2" t="s">
        <v>50</v>
      </c>
      <c r="AM3" s="2" t="s">
        <v>51</v>
      </c>
      <c r="AN3" s="2" t="s">
        <v>52</v>
      </c>
      <c r="AO3" s="2" t="s">
        <v>53</v>
      </c>
      <c r="AP3" s="2" t="s">
        <v>54</v>
      </c>
    </row>
    <row r="4" ht="12.75" customHeight="1">
      <c r="A4" s="1" t="s">
        <v>55</v>
      </c>
      <c r="B4" s="1">
        <v>7.0</v>
      </c>
      <c r="C4" s="1">
        <v>10.0</v>
      </c>
      <c r="D4" s="1">
        <v>23.0</v>
      </c>
      <c r="E4" s="1">
        <v>17.0</v>
      </c>
      <c r="F4" s="1">
        <v>32.0</v>
      </c>
      <c r="G4" s="1">
        <v>33.0</v>
      </c>
      <c r="H4" s="1">
        <v>11.0</v>
      </c>
      <c r="I4" s="1">
        <v>5.0</v>
      </c>
      <c r="J4" s="1">
        <v>0.0</v>
      </c>
      <c r="K4" s="1">
        <v>0.0</v>
      </c>
      <c r="L4" s="1">
        <v>12.0</v>
      </c>
      <c r="M4" s="1">
        <v>3.0</v>
      </c>
      <c r="N4" s="1">
        <v>16.0</v>
      </c>
      <c r="O4" s="1">
        <v>12.0</v>
      </c>
      <c r="P4" s="1">
        <v>9.0</v>
      </c>
      <c r="Q4" s="1">
        <v>3.0</v>
      </c>
      <c r="R4" s="1">
        <v>5.0</v>
      </c>
      <c r="S4" s="1">
        <v>4.0</v>
      </c>
      <c r="T4" s="1">
        <v>4.0</v>
      </c>
      <c r="U4" s="1">
        <v>17.0</v>
      </c>
      <c r="V4" s="1">
        <v>11.0</v>
      </c>
      <c r="W4" s="1">
        <v>6.0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f t="shared" ref="AF4:AF16" si="1">SUM(AA4:AC4)-AC4+AE4</f>
        <v>0</v>
      </c>
      <c r="AG4" s="1">
        <f t="shared" ref="AG4:AG16" si="2">SUM(X4:Z4)-Y4+AA4</f>
        <v>0</v>
      </c>
      <c r="AH4" s="1">
        <f t="shared" ref="AH4:AH8" si="3">B4</f>
        <v>7</v>
      </c>
      <c r="AI4" s="1">
        <f t="shared" ref="AI4:AI16" si="4">SUM(D4:F4)-E4+G4</f>
        <v>88</v>
      </c>
      <c r="AJ4" s="1">
        <f t="shared" ref="AJ4:AJ16" si="5">SUM(I4:J4)-J4+K4</f>
        <v>5</v>
      </c>
      <c r="AK4" s="1">
        <f t="shared" ref="AK4:AK16" si="6">SUM(L4:N4)-M4+O4</f>
        <v>40</v>
      </c>
      <c r="AL4" s="1">
        <f t="shared" ref="AL4:AL16" si="7">SUM(Q4:R4)</f>
        <v>8</v>
      </c>
      <c r="AM4" s="1">
        <f t="shared" ref="AM4:AM16" si="8">SUM(S4:U4)-T4+V4</f>
        <v>32</v>
      </c>
      <c r="AN4" s="1">
        <f t="shared" ref="AN4:AN15" si="9">AH4+AI4</f>
        <v>95</v>
      </c>
      <c r="AO4" s="1">
        <f t="shared" ref="AO4:AO15" si="10">AJ4+AK4</f>
        <v>45</v>
      </c>
      <c r="AP4" s="1">
        <f t="shared" ref="AP4:AP15" si="11">AL4+AM4</f>
        <v>40</v>
      </c>
    </row>
    <row r="5" ht="12.75" customHeight="1">
      <c r="A5" s="1" t="s">
        <v>57</v>
      </c>
      <c r="B5" s="1">
        <v>4.0</v>
      </c>
      <c r="C5" s="1">
        <v>6.0</v>
      </c>
      <c r="D5" s="1">
        <v>4.0</v>
      </c>
      <c r="E5" s="1">
        <v>10.0</v>
      </c>
      <c r="F5" s="1">
        <v>42.0</v>
      </c>
      <c r="G5" s="1">
        <v>26.0</v>
      </c>
      <c r="H5" s="1">
        <v>20.0</v>
      </c>
      <c r="I5" s="1">
        <v>4.0</v>
      </c>
      <c r="J5" s="1">
        <v>4.0</v>
      </c>
      <c r="K5" s="1">
        <v>1.0</v>
      </c>
      <c r="L5" s="1">
        <v>7.0</v>
      </c>
      <c r="M5" s="1">
        <v>8.0</v>
      </c>
      <c r="N5" s="1">
        <v>15.0</v>
      </c>
      <c r="O5" s="1">
        <v>22.0</v>
      </c>
      <c r="P5" s="1">
        <v>9.0</v>
      </c>
      <c r="Q5" s="1">
        <v>3.0</v>
      </c>
      <c r="R5" s="1">
        <v>4.0</v>
      </c>
      <c r="S5" s="1">
        <v>4.0</v>
      </c>
      <c r="T5" s="1">
        <v>8.0</v>
      </c>
      <c r="U5" s="1">
        <v>11.0</v>
      </c>
      <c r="V5" s="1">
        <v>9.0</v>
      </c>
      <c r="W5" s="1">
        <v>6.0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f t="shared" si="1"/>
        <v>0</v>
      </c>
      <c r="AG5" s="1">
        <f t="shared" si="2"/>
        <v>0</v>
      </c>
      <c r="AH5" s="1">
        <f t="shared" si="3"/>
        <v>4</v>
      </c>
      <c r="AI5" s="1">
        <f t="shared" si="4"/>
        <v>72</v>
      </c>
      <c r="AJ5" s="1">
        <f t="shared" si="5"/>
        <v>5</v>
      </c>
      <c r="AK5" s="1">
        <f t="shared" si="6"/>
        <v>44</v>
      </c>
      <c r="AL5" s="1">
        <f t="shared" si="7"/>
        <v>7</v>
      </c>
      <c r="AM5" s="1">
        <f t="shared" si="8"/>
        <v>24</v>
      </c>
      <c r="AN5" s="1">
        <f t="shared" si="9"/>
        <v>76</v>
      </c>
      <c r="AO5" s="1">
        <f t="shared" si="10"/>
        <v>49</v>
      </c>
      <c r="AP5" s="1">
        <f t="shared" si="11"/>
        <v>31</v>
      </c>
    </row>
    <row r="6" ht="12.75" customHeight="1">
      <c r="A6" s="1" t="s">
        <v>58</v>
      </c>
      <c r="B6" s="1">
        <v>3.0</v>
      </c>
      <c r="C6" s="1">
        <v>5.0</v>
      </c>
      <c r="D6" s="1">
        <v>14.0</v>
      </c>
      <c r="E6" s="1">
        <v>5.0</v>
      </c>
      <c r="F6" s="1">
        <v>62.0</v>
      </c>
      <c r="G6" s="1">
        <v>25.0</v>
      </c>
      <c r="H6" s="1">
        <v>23.0</v>
      </c>
      <c r="I6" s="1">
        <v>3.0</v>
      </c>
      <c r="J6" s="1">
        <v>0.0</v>
      </c>
      <c r="K6" s="1">
        <v>0.0</v>
      </c>
      <c r="L6" s="1">
        <v>6.0</v>
      </c>
      <c r="M6" s="1">
        <v>0.0</v>
      </c>
      <c r="N6" s="1">
        <v>28.0</v>
      </c>
      <c r="O6" s="1">
        <v>23.0</v>
      </c>
      <c r="P6" s="1">
        <v>17.0</v>
      </c>
      <c r="Q6" s="1">
        <v>3.0</v>
      </c>
      <c r="R6" s="1">
        <v>3.0</v>
      </c>
      <c r="S6" s="1">
        <v>5.0</v>
      </c>
      <c r="T6" s="1">
        <v>10.0</v>
      </c>
      <c r="U6" s="1">
        <v>12.0</v>
      </c>
      <c r="V6" s="1">
        <v>17.0</v>
      </c>
      <c r="W6" s="1">
        <v>7.0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f t="shared" si="1"/>
        <v>0</v>
      </c>
      <c r="AG6" s="1">
        <f t="shared" si="2"/>
        <v>0</v>
      </c>
      <c r="AH6" s="1">
        <f t="shared" si="3"/>
        <v>3</v>
      </c>
      <c r="AI6" s="1">
        <f t="shared" si="4"/>
        <v>101</v>
      </c>
      <c r="AJ6" s="1">
        <f t="shared" si="5"/>
        <v>3</v>
      </c>
      <c r="AK6" s="1">
        <f t="shared" si="6"/>
        <v>57</v>
      </c>
      <c r="AL6" s="1">
        <f t="shared" si="7"/>
        <v>6</v>
      </c>
      <c r="AM6" s="1">
        <f t="shared" si="8"/>
        <v>34</v>
      </c>
      <c r="AN6" s="1">
        <f t="shared" si="9"/>
        <v>104</v>
      </c>
      <c r="AO6" s="1">
        <f t="shared" si="10"/>
        <v>60</v>
      </c>
      <c r="AP6" s="1">
        <f t="shared" si="11"/>
        <v>40</v>
      </c>
    </row>
    <row r="7" ht="12.75" customHeight="1">
      <c r="A7" s="1" t="s">
        <v>67</v>
      </c>
      <c r="B7" s="1">
        <v>4.0</v>
      </c>
      <c r="C7" s="1" t="s">
        <v>56</v>
      </c>
      <c r="D7" s="1">
        <v>9.0</v>
      </c>
      <c r="E7" s="1">
        <v>0.0</v>
      </c>
      <c r="F7" s="1">
        <v>50.0</v>
      </c>
      <c r="G7" s="1">
        <v>19.0</v>
      </c>
      <c r="H7" s="1">
        <v>29.0</v>
      </c>
      <c r="I7" s="1">
        <v>3.0</v>
      </c>
      <c r="J7" s="1">
        <v>0.0</v>
      </c>
      <c r="K7" s="1">
        <v>0.0</v>
      </c>
      <c r="L7" s="1">
        <v>4.0</v>
      </c>
      <c r="M7" s="1">
        <v>0.0</v>
      </c>
      <c r="N7" s="1">
        <v>31.0</v>
      </c>
      <c r="O7" s="1">
        <v>11.0</v>
      </c>
      <c r="P7" s="1">
        <v>9.0</v>
      </c>
      <c r="Q7" s="1">
        <v>3.0</v>
      </c>
      <c r="R7" s="1" t="s">
        <v>56</v>
      </c>
      <c r="S7" s="1">
        <v>3.0</v>
      </c>
      <c r="T7" s="1">
        <v>0.0</v>
      </c>
      <c r="U7" s="1">
        <v>13.0</v>
      </c>
      <c r="V7" s="1">
        <v>14.0</v>
      </c>
      <c r="W7" s="1">
        <v>11.0</v>
      </c>
      <c r="X7" s="1">
        <v>23.0</v>
      </c>
      <c r="Y7" s="1">
        <v>0.0</v>
      </c>
      <c r="Z7" s="1">
        <v>40.0</v>
      </c>
      <c r="AA7" s="1">
        <v>24.0</v>
      </c>
      <c r="AB7" s="1">
        <v>17.0</v>
      </c>
      <c r="AC7" s="1">
        <v>0.0</v>
      </c>
      <c r="AD7" s="1">
        <v>20.0</v>
      </c>
      <c r="AE7" s="1">
        <v>18.0</v>
      </c>
      <c r="AF7" s="1">
        <f t="shared" si="1"/>
        <v>59</v>
      </c>
      <c r="AG7" s="1">
        <f t="shared" si="2"/>
        <v>87</v>
      </c>
      <c r="AH7" s="1">
        <f t="shared" si="3"/>
        <v>4</v>
      </c>
      <c r="AI7" s="1">
        <f t="shared" si="4"/>
        <v>78</v>
      </c>
      <c r="AJ7" s="1">
        <f t="shared" si="5"/>
        <v>3</v>
      </c>
      <c r="AK7" s="1">
        <f t="shared" si="6"/>
        <v>46</v>
      </c>
      <c r="AL7" s="1">
        <f t="shared" si="7"/>
        <v>3</v>
      </c>
      <c r="AM7" s="1">
        <f t="shared" si="8"/>
        <v>30</v>
      </c>
      <c r="AN7" s="1">
        <f t="shared" si="9"/>
        <v>82</v>
      </c>
      <c r="AO7" s="1">
        <f t="shared" si="10"/>
        <v>49</v>
      </c>
      <c r="AP7" s="1">
        <f t="shared" si="11"/>
        <v>33</v>
      </c>
    </row>
    <row r="8" ht="12.75" customHeight="1">
      <c r="A8" s="1" t="s">
        <v>61</v>
      </c>
      <c r="B8" s="1">
        <v>1.0</v>
      </c>
      <c r="C8" s="1">
        <v>2.0</v>
      </c>
      <c r="D8" s="1">
        <v>6.0</v>
      </c>
      <c r="E8" s="1">
        <v>3.0</v>
      </c>
      <c r="F8" s="1">
        <v>28.0</v>
      </c>
      <c r="G8" s="1">
        <v>23.0</v>
      </c>
      <c r="H8" s="1">
        <v>16.0</v>
      </c>
      <c r="I8" s="1">
        <v>2.0</v>
      </c>
      <c r="J8" s="1">
        <v>5.0</v>
      </c>
      <c r="K8" s="1">
        <v>0.0</v>
      </c>
      <c r="L8" s="1">
        <v>4.0</v>
      </c>
      <c r="M8" s="1">
        <v>0.0</v>
      </c>
      <c r="N8" s="1">
        <v>24.0</v>
      </c>
      <c r="O8" s="1">
        <v>19.0</v>
      </c>
      <c r="P8" s="1">
        <v>13.0</v>
      </c>
      <c r="Q8" s="1">
        <v>2.0</v>
      </c>
      <c r="R8" s="1" t="s">
        <v>56</v>
      </c>
      <c r="S8" s="1">
        <v>3.0</v>
      </c>
      <c r="T8" s="1">
        <v>2.0</v>
      </c>
      <c r="U8" s="1">
        <v>15.0</v>
      </c>
      <c r="V8" s="1">
        <v>10.0</v>
      </c>
      <c r="W8" s="1">
        <v>21.0</v>
      </c>
      <c r="X8" s="1">
        <v>26.0</v>
      </c>
      <c r="Y8" s="1">
        <v>3.0</v>
      </c>
      <c r="Z8" s="1">
        <v>20.0</v>
      </c>
      <c r="AA8" s="1">
        <v>32.0</v>
      </c>
      <c r="AB8" s="1">
        <v>22.0</v>
      </c>
      <c r="AC8" s="1">
        <v>0.0</v>
      </c>
      <c r="AD8" s="1">
        <v>28.0</v>
      </c>
      <c r="AE8" s="1">
        <v>24.0</v>
      </c>
      <c r="AF8" s="1">
        <f t="shared" si="1"/>
        <v>78</v>
      </c>
      <c r="AG8" s="1">
        <f t="shared" si="2"/>
        <v>78</v>
      </c>
      <c r="AH8" s="1">
        <f t="shared" si="3"/>
        <v>1</v>
      </c>
      <c r="AI8" s="1">
        <f t="shared" si="4"/>
        <v>57</v>
      </c>
      <c r="AJ8" s="1">
        <f t="shared" si="5"/>
        <v>2</v>
      </c>
      <c r="AK8" s="1">
        <f t="shared" si="6"/>
        <v>47</v>
      </c>
      <c r="AL8" s="1">
        <f t="shared" si="7"/>
        <v>2</v>
      </c>
      <c r="AM8" s="1">
        <f t="shared" si="8"/>
        <v>28</v>
      </c>
      <c r="AN8" s="1">
        <f t="shared" si="9"/>
        <v>58</v>
      </c>
      <c r="AO8" s="1">
        <f t="shared" si="10"/>
        <v>49</v>
      </c>
      <c r="AP8" s="1">
        <f t="shared" si="11"/>
        <v>30</v>
      </c>
    </row>
    <row r="9" ht="12.75" customHeight="1">
      <c r="A9" s="1" t="s">
        <v>65</v>
      </c>
      <c r="B9" s="1" t="s">
        <v>56</v>
      </c>
      <c r="C9" s="1">
        <v>3.0</v>
      </c>
      <c r="D9" s="1">
        <v>0.0</v>
      </c>
      <c r="E9" s="1">
        <v>3.0</v>
      </c>
      <c r="F9" s="1">
        <v>12.0</v>
      </c>
      <c r="G9" s="1">
        <v>23.0</v>
      </c>
      <c r="H9" s="1">
        <v>21.0</v>
      </c>
      <c r="I9" s="1">
        <v>0.0</v>
      </c>
      <c r="J9" s="1">
        <v>5.0</v>
      </c>
      <c r="K9" s="1">
        <v>0.0</v>
      </c>
      <c r="L9" s="1">
        <v>0.0</v>
      </c>
      <c r="M9" s="1">
        <v>5.0</v>
      </c>
      <c r="N9" s="1">
        <v>9.0</v>
      </c>
      <c r="O9" s="1">
        <v>9.0</v>
      </c>
      <c r="P9" s="1">
        <v>5.0</v>
      </c>
      <c r="Q9" s="1" t="s">
        <v>56</v>
      </c>
      <c r="R9" s="1">
        <v>6.0</v>
      </c>
      <c r="S9" s="1">
        <v>0.0</v>
      </c>
      <c r="T9" s="1">
        <v>4.0</v>
      </c>
      <c r="U9" s="1">
        <v>9.0</v>
      </c>
      <c r="V9" s="1">
        <v>9.0</v>
      </c>
      <c r="W9" s="1">
        <v>8.0</v>
      </c>
      <c r="X9" s="1" t="s">
        <v>56</v>
      </c>
      <c r="Y9" s="1">
        <v>6.0</v>
      </c>
      <c r="Z9" s="1">
        <v>18.0</v>
      </c>
      <c r="AA9" s="1">
        <v>18.0</v>
      </c>
      <c r="AB9" s="1" t="s">
        <v>56</v>
      </c>
      <c r="AC9" s="1">
        <v>5.0</v>
      </c>
      <c r="AD9" s="1">
        <v>21.0</v>
      </c>
      <c r="AE9" s="1">
        <v>35.0</v>
      </c>
      <c r="AF9" s="1">
        <f t="shared" si="1"/>
        <v>53</v>
      </c>
      <c r="AG9" s="1">
        <f t="shared" si="2"/>
        <v>36</v>
      </c>
      <c r="AH9" s="1">
        <v>0.0</v>
      </c>
      <c r="AI9" s="1">
        <f t="shared" si="4"/>
        <v>35</v>
      </c>
      <c r="AJ9" s="1">
        <f t="shared" si="5"/>
        <v>0</v>
      </c>
      <c r="AK9" s="1">
        <f t="shared" si="6"/>
        <v>18</v>
      </c>
      <c r="AL9" s="1">
        <f t="shared" si="7"/>
        <v>6</v>
      </c>
      <c r="AM9" s="1">
        <f t="shared" si="8"/>
        <v>18</v>
      </c>
      <c r="AN9" s="1">
        <f t="shared" si="9"/>
        <v>35</v>
      </c>
      <c r="AO9" s="1">
        <f t="shared" si="10"/>
        <v>18</v>
      </c>
      <c r="AP9" s="1">
        <f t="shared" si="11"/>
        <v>24</v>
      </c>
    </row>
    <row r="10" ht="12.75" customHeight="1">
      <c r="A10" s="1" t="s">
        <v>62</v>
      </c>
      <c r="B10" s="1">
        <v>4.0</v>
      </c>
      <c r="C10" s="1">
        <v>3.0</v>
      </c>
      <c r="D10" s="1">
        <v>7.0</v>
      </c>
      <c r="E10" s="1">
        <v>2.0</v>
      </c>
      <c r="F10" s="1">
        <v>36.0</v>
      </c>
      <c r="G10" s="1">
        <v>36.0</v>
      </c>
      <c r="H10" s="1">
        <v>14.0</v>
      </c>
      <c r="I10" s="1">
        <v>2.0</v>
      </c>
      <c r="J10" s="1">
        <v>1.0</v>
      </c>
      <c r="K10" s="1">
        <v>0.0</v>
      </c>
      <c r="L10" s="1">
        <v>3.0</v>
      </c>
      <c r="M10" s="1">
        <v>2.0</v>
      </c>
      <c r="N10" s="1">
        <v>8.0</v>
      </c>
      <c r="O10" s="1">
        <v>21.0</v>
      </c>
      <c r="P10" s="1">
        <v>7.0</v>
      </c>
      <c r="Q10" s="1">
        <v>1.0</v>
      </c>
      <c r="R10" s="1">
        <v>1.0</v>
      </c>
      <c r="S10" s="1">
        <v>4.0</v>
      </c>
      <c r="T10" s="1">
        <v>3.0</v>
      </c>
      <c r="U10" s="1">
        <v>31.0</v>
      </c>
      <c r="V10" s="1">
        <v>12.0</v>
      </c>
      <c r="W10" s="1">
        <v>6.0</v>
      </c>
      <c r="X10" s="1">
        <v>32.0</v>
      </c>
      <c r="Y10" s="1">
        <v>13.0</v>
      </c>
      <c r="Z10" s="1">
        <v>46.0</v>
      </c>
      <c r="AA10" s="1">
        <v>36.0</v>
      </c>
      <c r="AB10" s="1">
        <v>25.0</v>
      </c>
      <c r="AC10" s="1">
        <v>15.0</v>
      </c>
      <c r="AD10" s="1">
        <v>37.0</v>
      </c>
      <c r="AE10" s="1">
        <v>22.0</v>
      </c>
      <c r="AF10" s="1">
        <f t="shared" si="1"/>
        <v>83</v>
      </c>
      <c r="AG10" s="1">
        <f t="shared" si="2"/>
        <v>114</v>
      </c>
      <c r="AH10" s="1">
        <f t="shared" ref="AH10:AH16" si="12">B10</f>
        <v>4</v>
      </c>
      <c r="AI10" s="1">
        <f t="shared" si="4"/>
        <v>79</v>
      </c>
      <c r="AJ10" s="1">
        <f t="shared" si="5"/>
        <v>2</v>
      </c>
      <c r="AK10" s="1">
        <f t="shared" si="6"/>
        <v>32</v>
      </c>
      <c r="AL10" s="1">
        <f t="shared" si="7"/>
        <v>2</v>
      </c>
      <c r="AM10" s="1">
        <f t="shared" si="8"/>
        <v>47</v>
      </c>
      <c r="AN10" s="1">
        <f t="shared" si="9"/>
        <v>83</v>
      </c>
      <c r="AO10" s="1">
        <f t="shared" si="10"/>
        <v>34</v>
      </c>
      <c r="AP10" s="1">
        <f t="shared" si="11"/>
        <v>49</v>
      </c>
    </row>
    <row r="11" ht="12.75" customHeight="1">
      <c r="A11" s="1" t="s">
        <v>60</v>
      </c>
      <c r="B11" s="1">
        <v>4.0</v>
      </c>
      <c r="C11" s="1" t="s">
        <v>56</v>
      </c>
      <c r="D11" s="1">
        <v>20.0</v>
      </c>
      <c r="E11" s="1">
        <v>2.0</v>
      </c>
      <c r="F11" s="1">
        <v>33.0</v>
      </c>
      <c r="G11" s="1">
        <v>35.0</v>
      </c>
      <c r="H11" s="1">
        <v>15.0</v>
      </c>
      <c r="I11" s="1">
        <v>5.0</v>
      </c>
      <c r="J11" s="1">
        <v>0.0</v>
      </c>
      <c r="K11" s="1">
        <v>0.0</v>
      </c>
      <c r="L11" s="1">
        <v>11.0</v>
      </c>
      <c r="M11" s="1">
        <v>10.0</v>
      </c>
      <c r="N11" s="1">
        <v>14.0</v>
      </c>
      <c r="O11" s="1">
        <v>12.0</v>
      </c>
      <c r="P11" s="1">
        <v>20.0</v>
      </c>
      <c r="Q11" s="1">
        <v>5.0</v>
      </c>
      <c r="R11" s="1" t="s">
        <v>56</v>
      </c>
      <c r="S11" s="1">
        <v>7.0</v>
      </c>
      <c r="T11" s="1">
        <v>11.0</v>
      </c>
      <c r="U11" s="1">
        <v>19.0</v>
      </c>
      <c r="V11" s="1">
        <v>13.0</v>
      </c>
      <c r="W11" s="1">
        <v>7.0</v>
      </c>
      <c r="X11" s="1">
        <v>33.0</v>
      </c>
      <c r="Y11" s="1">
        <v>0.0</v>
      </c>
      <c r="Z11" s="1">
        <v>46.0</v>
      </c>
      <c r="AA11" s="1">
        <v>28.0</v>
      </c>
      <c r="AB11" s="1">
        <v>27.0</v>
      </c>
      <c r="AC11" s="1">
        <v>0.0</v>
      </c>
      <c r="AD11" s="1">
        <v>37.0</v>
      </c>
      <c r="AE11" s="1">
        <v>31.0</v>
      </c>
      <c r="AF11" s="1">
        <f t="shared" si="1"/>
        <v>86</v>
      </c>
      <c r="AG11" s="1">
        <f t="shared" si="2"/>
        <v>107</v>
      </c>
      <c r="AH11" s="1">
        <f t="shared" si="12"/>
        <v>4</v>
      </c>
      <c r="AI11" s="1">
        <f t="shared" si="4"/>
        <v>88</v>
      </c>
      <c r="AJ11" s="1">
        <f t="shared" si="5"/>
        <v>5</v>
      </c>
      <c r="AK11" s="1">
        <f t="shared" si="6"/>
        <v>37</v>
      </c>
      <c r="AL11" s="1">
        <f t="shared" si="7"/>
        <v>5</v>
      </c>
      <c r="AM11" s="1">
        <f t="shared" si="8"/>
        <v>39</v>
      </c>
      <c r="AN11" s="1">
        <f t="shared" si="9"/>
        <v>92</v>
      </c>
      <c r="AO11" s="1">
        <f t="shared" si="10"/>
        <v>42</v>
      </c>
      <c r="AP11" s="1">
        <f t="shared" si="11"/>
        <v>44</v>
      </c>
    </row>
    <row r="12" ht="12.75" customHeight="1">
      <c r="A12" s="1" t="s">
        <v>63</v>
      </c>
      <c r="B12" s="1">
        <v>11.0</v>
      </c>
      <c r="C12" s="1" t="s">
        <v>56</v>
      </c>
      <c r="D12" s="1">
        <v>15.0</v>
      </c>
      <c r="E12" s="1">
        <v>3.0</v>
      </c>
      <c r="F12" s="1">
        <v>26.0</v>
      </c>
      <c r="G12" s="1">
        <v>8.0</v>
      </c>
      <c r="H12" s="1">
        <v>6.0</v>
      </c>
      <c r="I12" s="1">
        <v>10.0</v>
      </c>
      <c r="J12" s="1">
        <v>0.0</v>
      </c>
      <c r="K12" s="1">
        <v>0.0</v>
      </c>
      <c r="L12" s="1">
        <v>9.0</v>
      </c>
      <c r="M12" s="1">
        <v>0.0</v>
      </c>
      <c r="N12" s="1">
        <v>23.0</v>
      </c>
      <c r="O12" s="1">
        <v>28.0</v>
      </c>
      <c r="P12" s="1">
        <v>9.0</v>
      </c>
      <c r="Q12" s="1">
        <v>7.0</v>
      </c>
      <c r="R12" s="1" t="s">
        <v>56</v>
      </c>
      <c r="S12" s="1">
        <v>12.0</v>
      </c>
      <c r="T12" s="1">
        <v>0.0</v>
      </c>
      <c r="U12" s="1">
        <v>9.0</v>
      </c>
      <c r="V12" s="1">
        <v>14.0</v>
      </c>
      <c r="W12" s="1">
        <v>7.0</v>
      </c>
      <c r="X12" s="1">
        <v>38.0</v>
      </c>
      <c r="Y12" s="1">
        <v>22.0</v>
      </c>
      <c r="Z12" s="1">
        <v>50.0</v>
      </c>
      <c r="AA12" s="1">
        <v>27.0</v>
      </c>
      <c r="AB12" s="1">
        <v>28.0</v>
      </c>
      <c r="AC12" s="1">
        <v>16.0</v>
      </c>
      <c r="AD12" s="1">
        <v>40.0</v>
      </c>
      <c r="AE12" s="1">
        <v>30.0</v>
      </c>
      <c r="AF12" s="1">
        <f t="shared" si="1"/>
        <v>85</v>
      </c>
      <c r="AG12" s="1">
        <f t="shared" si="2"/>
        <v>115</v>
      </c>
      <c r="AH12" s="1">
        <f t="shared" si="12"/>
        <v>11</v>
      </c>
      <c r="AI12" s="1">
        <f t="shared" si="4"/>
        <v>49</v>
      </c>
      <c r="AJ12" s="1">
        <f t="shared" si="5"/>
        <v>10</v>
      </c>
      <c r="AK12" s="1">
        <f t="shared" si="6"/>
        <v>60</v>
      </c>
      <c r="AL12" s="1">
        <f t="shared" si="7"/>
        <v>7</v>
      </c>
      <c r="AM12" s="1">
        <f t="shared" si="8"/>
        <v>35</v>
      </c>
      <c r="AN12" s="1">
        <f t="shared" si="9"/>
        <v>60</v>
      </c>
      <c r="AO12" s="1">
        <f t="shared" si="10"/>
        <v>70</v>
      </c>
      <c r="AP12" s="1">
        <f t="shared" si="11"/>
        <v>42</v>
      </c>
    </row>
    <row r="13" ht="12.75" customHeight="1">
      <c r="A13" s="1" t="s">
        <v>64</v>
      </c>
      <c r="B13" s="1">
        <v>22.0</v>
      </c>
      <c r="C13" s="1" t="s">
        <v>56</v>
      </c>
      <c r="D13" s="1">
        <v>14.0</v>
      </c>
      <c r="E13" s="1">
        <v>5.0</v>
      </c>
      <c r="F13" s="1">
        <v>21.0</v>
      </c>
      <c r="G13" s="1">
        <v>27.0</v>
      </c>
      <c r="H13" s="1">
        <v>5.0</v>
      </c>
      <c r="I13" s="1">
        <v>5.0</v>
      </c>
      <c r="J13" s="1">
        <v>0.0</v>
      </c>
      <c r="K13" s="1">
        <v>0.0</v>
      </c>
      <c r="L13" s="1">
        <v>7.0</v>
      </c>
      <c r="M13" s="1">
        <v>5.0</v>
      </c>
      <c r="N13" s="1">
        <v>10.0</v>
      </c>
      <c r="O13" s="1">
        <v>16.0</v>
      </c>
      <c r="P13" s="1">
        <v>5.0</v>
      </c>
      <c r="Q13" s="1">
        <v>4.0</v>
      </c>
      <c r="R13" s="1" t="s">
        <v>56</v>
      </c>
      <c r="S13" s="1">
        <v>10.0</v>
      </c>
      <c r="T13" s="1">
        <v>5.0</v>
      </c>
      <c r="U13" s="1">
        <v>10.0</v>
      </c>
      <c r="V13" s="1">
        <v>18.0</v>
      </c>
      <c r="W13" s="1">
        <v>5.0</v>
      </c>
      <c r="X13" s="1">
        <v>38.0</v>
      </c>
      <c r="Y13" s="1">
        <v>0.0</v>
      </c>
      <c r="Z13" s="1">
        <v>43.0</v>
      </c>
      <c r="AA13" s="1">
        <v>28.0</v>
      </c>
      <c r="AB13" s="1">
        <v>28.0</v>
      </c>
      <c r="AC13" s="1">
        <v>0.0</v>
      </c>
      <c r="AD13" s="1">
        <v>72.0</v>
      </c>
      <c r="AE13" s="1">
        <v>10.0</v>
      </c>
      <c r="AF13" s="1">
        <f t="shared" si="1"/>
        <v>66</v>
      </c>
      <c r="AG13" s="1">
        <f t="shared" si="2"/>
        <v>109</v>
      </c>
      <c r="AH13" s="1">
        <f t="shared" si="12"/>
        <v>22</v>
      </c>
      <c r="AI13" s="1">
        <f t="shared" si="4"/>
        <v>62</v>
      </c>
      <c r="AJ13" s="1">
        <f t="shared" si="5"/>
        <v>5</v>
      </c>
      <c r="AK13" s="1">
        <f t="shared" si="6"/>
        <v>33</v>
      </c>
      <c r="AL13" s="1">
        <f t="shared" si="7"/>
        <v>4</v>
      </c>
      <c r="AM13" s="1">
        <f t="shared" si="8"/>
        <v>38</v>
      </c>
      <c r="AN13" s="1">
        <f t="shared" si="9"/>
        <v>84</v>
      </c>
      <c r="AO13" s="1">
        <f t="shared" si="10"/>
        <v>38</v>
      </c>
      <c r="AP13" s="1">
        <f t="shared" si="11"/>
        <v>42</v>
      </c>
    </row>
    <row r="14" ht="12.75" customHeight="1">
      <c r="A14" s="1" t="s">
        <v>59</v>
      </c>
      <c r="B14" s="1">
        <v>4.0</v>
      </c>
      <c r="C14" s="1" t="s">
        <v>56</v>
      </c>
      <c r="D14" s="1">
        <v>15.0</v>
      </c>
      <c r="E14" s="1">
        <v>2.0</v>
      </c>
      <c r="F14" s="1">
        <v>31.0</v>
      </c>
      <c r="G14" s="1">
        <v>29.0</v>
      </c>
      <c r="H14" s="1">
        <v>48.0</v>
      </c>
      <c r="I14" s="1">
        <v>2.0</v>
      </c>
      <c r="J14" s="1">
        <v>0.0</v>
      </c>
      <c r="K14" s="1">
        <v>0.0</v>
      </c>
      <c r="L14" s="1">
        <v>3.0</v>
      </c>
      <c r="M14" s="1">
        <v>2.0</v>
      </c>
      <c r="N14" s="1">
        <v>12.0</v>
      </c>
      <c r="O14" s="1">
        <v>14.0</v>
      </c>
      <c r="P14" s="1">
        <v>14.0</v>
      </c>
      <c r="Q14" s="1">
        <v>3.0</v>
      </c>
      <c r="R14" s="1" t="s">
        <v>56</v>
      </c>
      <c r="S14" s="1">
        <v>7.0</v>
      </c>
      <c r="T14" s="1">
        <v>9.0</v>
      </c>
      <c r="U14" s="1">
        <v>12.0</v>
      </c>
      <c r="V14" s="1">
        <v>10.0</v>
      </c>
      <c r="W14" s="1">
        <v>11.0</v>
      </c>
      <c r="X14" s="1">
        <v>26.0</v>
      </c>
      <c r="Y14" s="1">
        <v>39.0</v>
      </c>
      <c r="Z14" s="1">
        <v>36.0</v>
      </c>
      <c r="AA14" s="1">
        <v>49.0</v>
      </c>
      <c r="AB14" s="1">
        <v>26.0</v>
      </c>
      <c r="AC14" s="1">
        <v>29.0</v>
      </c>
      <c r="AD14" s="1">
        <v>43.0</v>
      </c>
      <c r="AE14" s="1">
        <v>10.0</v>
      </c>
      <c r="AF14" s="1">
        <f t="shared" si="1"/>
        <v>85</v>
      </c>
      <c r="AG14" s="1">
        <f t="shared" si="2"/>
        <v>111</v>
      </c>
      <c r="AH14" s="1">
        <f t="shared" si="12"/>
        <v>4</v>
      </c>
      <c r="AI14" s="1">
        <f t="shared" si="4"/>
        <v>75</v>
      </c>
      <c r="AJ14" s="1">
        <f t="shared" si="5"/>
        <v>2</v>
      </c>
      <c r="AK14" s="1">
        <f t="shared" si="6"/>
        <v>29</v>
      </c>
      <c r="AL14" s="1">
        <f t="shared" si="7"/>
        <v>3</v>
      </c>
      <c r="AM14" s="1">
        <f t="shared" si="8"/>
        <v>29</v>
      </c>
      <c r="AN14" s="1">
        <f t="shared" si="9"/>
        <v>79</v>
      </c>
      <c r="AO14" s="1">
        <f t="shared" si="10"/>
        <v>31</v>
      </c>
      <c r="AP14" s="1">
        <f t="shared" si="11"/>
        <v>32</v>
      </c>
    </row>
    <row r="15" ht="12.75" customHeight="1">
      <c r="A15" s="1" t="s">
        <v>66</v>
      </c>
      <c r="B15" s="1">
        <v>3.0</v>
      </c>
      <c r="C15" s="1" t="s">
        <v>56</v>
      </c>
      <c r="D15" s="1">
        <v>16.0</v>
      </c>
      <c r="E15" s="1">
        <v>0.0</v>
      </c>
      <c r="F15" s="1">
        <v>31.0</v>
      </c>
      <c r="G15" s="1">
        <v>8.0</v>
      </c>
      <c r="H15" s="1">
        <v>15.0</v>
      </c>
      <c r="I15" s="1">
        <v>4.0</v>
      </c>
      <c r="J15" s="1">
        <v>0.0</v>
      </c>
      <c r="K15" s="1">
        <v>0.0</v>
      </c>
      <c r="L15" s="1">
        <v>12.0</v>
      </c>
      <c r="M15" s="1">
        <v>0.0</v>
      </c>
      <c r="N15" s="1">
        <v>18.0</v>
      </c>
      <c r="O15" s="1">
        <v>7.0</v>
      </c>
      <c r="P15" s="1">
        <v>18.0</v>
      </c>
      <c r="Q15" s="1">
        <v>1.0</v>
      </c>
      <c r="R15" s="1" t="s">
        <v>56</v>
      </c>
      <c r="S15" s="1">
        <v>4.0</v>
      </c>
      <c r="T15" s="1">
        <v>0.0</v>
      </c>
      <c r="U15" s="1">
        <v>19.0</v>
      </c>
      <c r="V15" s="1">
        <v>5.0</v>
      </c>
      <c r="W15" s="1">
        <v>5.0</v>
      </c>
      <c r="X15" s="1">
        <v>22.0</v>
      </c>
      <c r="Y15" s="1">
        <v>12.0</v>
      </c>
      <c r="Z15" s="1">
        <v>26.0</v>
      </c>
      <c r="AA15" s="1">
        <v>23.0</v>
      </c>
      <c r="AB15" s="1">
        <v>18.0</v>
      </c>
      <c r="AC15" s="1">
        <v>8.0</v>
      </c>
      <c r="AD15" s="1">
        <v>22.0</v>
      </c>
      <c r="AE15" s="1">
        <v>21.0</v>
      </c>
      <c r="AF15" s="1">
        <f t="shared" si="1"/>
        <v>62</v>
      </c>
      <c r="AG15" s="1">
        <f t="shared" si="2"/>
        <v>71</v>
      </c>
      <c r="AH15" s="1">
        <f t="shared" si="12"/>
        <v>3</v>
      </c>
      <c r="AI15" s="1">
        <f t="shared" si="4"/>
        <v>55</v>
      </c>
      <c r="AJ15" s="1">
        <f t="shared" si="5"/>
        <v>4</v>
      </c>
      <c r="AK15" s="1">
        <f t="shared" si="6"/>
        <v>37</v>
      </c>
      <c r="AL15" s="1">
        <f t="shared" si="7"/>
        <v>1</v>
      </c>
      <c r="AM15" s="1">
        <f t="shared" si="8"/>
        <v>28</v>
      </c>
      <c r="AN15" s="1">
        <f t="shared" si="9"/>
        <v>58</v>
      </c>
      <c r="AO15" s="1">
        <f t="shared" si="10"/>
        <v>41</v>
      </c>
      <c r="AP15" s="1">
        <f t="shared" si="11"/>
        <v>29</v>
      </c>
    </row>
    <row r="16" ht="12.75" customHeight="1">
      <c r="A16" s="1">
        <v>2019.0</v>
      </c>
      <c r="B16" s="1">
        <v>67.0</v>
      </c>
      <c r="C16" s="1">
        <v>29.0</v>
      </c>
      <c r="D16" s="1">
        <v>143.0</v>
      </c>
      <c r="E16" s="1">
        <v>52.0</v>
      </c>
      <c r="F16" s="1">
        <v>404.0</v>
      </c>
      <c r="G16" s="1">
        <v>292.0</v>
      </c>
      <c r="H16" s="1">
        <v>223.0</v>
      </c>
      <c r="I16" s="1">
        <v>45.0</v>
      </c>
      <c r="J16" s="1">
        <v>15.0</v>
      </c>
      <c r="K16" s="1">
        <v>1.0</v>
      </c>
      <c r="L16" s="1">
        <v>78.0</v>
      </c>
      <c r="M16" s="1">
        <v>35.0</v>
      </c>
      <c r="N16" s="1">
        <v>208.0</v>
      </c>
      <c r="O16" s="1">
        <v>194.0</v>
      </c>
      <c r="P16" s="1">
        <v>135.0</v>
      </c>
      <c r="Q16" s="1">
        <v>35.0</v>
      </c>
      <c r="R16" s="1">
        <v>19.0</v>
      </c>
      <c r="S16" s="1">
        <v>63.0</v>
      </c>
      <c r="T16" s="1">
        <v>56.0</v>
      </c>
      <c r="U16" s="1">
        <v>177.0</v>
      </c>
      <c r="V16" s="1">
        <v>142.0</v>
      </c>
      <c r="W16" s="1">
        <v>100.0</v>
      </c>
      <c r="X16" s="1">
        <v>238.0</v>
      </c>
      <c r="Y16" s="1">
        <v>95.0</v>
      </c>
      <c r="Z16" s="1">
        <v>325.0</v>
      </c>
      <c r="AA16" s="1">
        <v>265.0</v>
      </c>
      <c r="AB16" s="1">
        <v>191.0</v>
      </c>
      <c r="AC16" s="1">
        <v>73.0</v>
      </c>
      <c r="AD16" s="1">
        <v>320.0</v>
      </c>
      <c r="AE16" s="1">
        <v>201.0</v>
      </c>
      <c r="AF16" s="1">
        <f t="shared" si="1"/>
        <v>657</v>
      </c>
      <c r="AG16" s="1">
        <f t="shared" si="2"/>
        <v>828</v>
      </c>
      <c r="AH16" s="1">
        <f t="shared" si="12"/>
        <v>67</v>
      </c>
      <c r="AI16" s="1">
        <f t="shared" si="4"/>
        <v>839</v>
      </c>
      <c r="AJ16" s="1">
        <f t="shared" si="5"/>
        <v>46</v>
      </c>
      <c r="AK16" s="1">
        <f t="shared" si="6"/>
        <v>480</v>
      </c>
      <c r="AL16" s="1">
        <f t="shared" si="7"/>
        <v>54</v>
      </c>
      <c r="AM16" s="1">
        <f t="shared" si="8"/>
        <v>382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3.43"/>
    <col customWidth="1" min="3" max="3" width="18.14"/>
    <col customWidth="1" min="4" max="4" width="25.0"/>
    <col customWidth="1" min="5" max="5" width="20.43"/>
    <col customWidth="1" min="6" max="6" width="20.14"/>
    <col customWidth="1" min="7" max="7" width="8.0"/>
    <col customWidth="1" min="8" max="8" width="20.43"/>
    <col customWidth="1" min="9" max="9" width="20.14"/>
    <col customWidth="1" min="10" max="10" width="8.0"/>
    <col customWidth="1" min="11" max="11" width="18.71"/>
    <col customWidth="1" min="12" max="12" width="8.0"/>
    <col customWidth="1" min="13" max="13" width="20.57"/>
    <col customWidth="1" min="14" max="26" width="8.0"/>
  </cols>
  <sheetData>
    <row r="1" ht="12.75" customHeight="1">
      <c r="A1" s="2"/>
      <c r="B1" s="2" t="s">
        <v>99</v>
      </c>
      <c r="C1" s="2" t="s">
        <v>100</v>
      </c>
      <c r="D1" s="2" t="s">
        <v>101</v>
      </c>
      <c r="E1" s="3" t="s">
        <v>102</v>
      </c>
      <c r="F1" s="4"/>
      <c r="G1" s="5"/>
      <c r="I1" s="6"/>
    </row>
    <row r="2" ht="33.75" customHeight="1">
      <c r="B2" s="2" t="s">
        <v>52</v>
      </c>
      <c r="C2" s="4">
        <v>471.0</v>
      </c>
      <c r="D2" s="4">
        <v>450.0</v>
      </c>
      <c r="E2" s="7">
        <v>0.9556</v>
      </c>
      <c r="F2" s="4"/>
      <c r="G2" s="8" t="s">
        <v>103</v>
      </c>
      <c r="H2" s="9" t="s">
        <v>104</v>
      </c>
      <c r="I2" s="6" t="s">
        <v>105</v>
      </c>
      <c r="J2" s="3"/>
      <c r="M2" s="3"/>
    </row>
    <row r="3" ht="12.75" customHeight="1">
      <c r="B3" s="2" t="s">
        <v>53</v>
      </c>
      <c r="C3" s="4">
        <v>389.0</v>
      </c>
      <c r="D3" s="4">
        <v>270.0</v>
      </c>
      <c r="E3" s="7">
        <v>0.6941</v>
      </c>
      <c r="F3" s="4"/>
      <c r="G3" s="10"/>
      <c r="H3" s="11"/>
      <c r="I3" s="6"/>
      <c r="J3" s="2"/>
    </row>
    <row r="4" ht="12.75" customHeight="1">
      <c r="B4" s="2" t="s">
        <v>54</v>
      </c>
      <c r="C4" s="4">
        <v>320.0</v>
      </c>
      <c r="D4" s="4">
        <v>198.0</v>
      </c>
      <c r="E4" s="7">
        <v>0.6183</v>
      </c>
      <c r="F4" s="4"/>
      <c r="G4" s="10" t="s">
        <v>44</v>
      </c>
      <c r="H4" s="11">
        <v>190.0</v>
      </c>
      <c r="I4" s="12">
        <f>190/317</f>
        <v>0.5993690852</v>
      </c>
      <c r="J4" s="2"/>
    </row>
    <row r="5" ht="12.75" customHeight="1">
      <c r="F5" s="4"/>
      <c r="G5" s="10" t="s">
        <v>45</v>
      </c>
      <c r="H5" s="11">
        <v>201.0</v>
      </c>
      <c r="I5" s="12">
        <f>201/317</f>
        <v>0.6340694006</v>
      </c>
      <c r="J5" s="2"/>
    </row>
    <row r="6" ht="15.75" customHeight="1">
      <c r="F6" s="4"/>
      <c r="G6" s="10" t="s">
        <v>46</v>
      </c>
      <c r="H6" s="13">
        <v>19.0</v>
      </c>
      <c r="I6" s="12">
        <f>19/451</f>
        <v>0.0421286031</v>
      </c>
      <c r="K6" s="14"/>
      <c r="L6" s="14"/>
      <c r="M6" s="15"/>
      <c r="N6" s="12"/>
      <c r="O6" s="12"/>
    </row>
    <row r="7" ht="15.75" customHeight="1">
      <c r="A7" s="16"/>
      <c r="B7" s="16"/>
      <c r="C7" s="16"/>
      <c r="F7" s="4"/>
      <c r="G7" s="10" t="s">
        <v>47</v>
      </c>
      <c r="H7" s="13">
        <v>431.0</v>
      </c>
      <c r="I7" s="12">
        <f>431/451</f>
        <v>0.955654102</v>
      </c>
      <c r="K7" s="14"/>
      <c r="L7" s="14"/>
      <c r="M7" s="15"/>
      <c r="N7" s="12"/>
      <c r="O7" s="12"/>
    </row>
    <row r="8" ht="15.75" customHeight="1">
      <c r="F8" s="4"/>
      <c r="G8" s="10" t="s">
        <v>48</v>
      </c>
      <c r="H8" s="13">
        <v>18.0</v>
      </c>
      <c r="I8" s="12">
        <f>18/389</f>
        <v>0.04627249357</v>
      </c>
      <c r="K8" s="14"/>
      <c r="L8" s="14"/>
      <c r="M8" s="15"/>
      <c r="N8" s="12"/>
      <c r="O8" s="12"/>
    </row>
    <row r="9" ht="15.75" customHeight="1">
      <c r="F9" s="4"/>
      <c r="G9" s="10" t="s">
        <v>49</v>
      </c>
      <c r="H9" s="13">
        <v>252.0</v>
      </c>
      <c r="I9" s="12">
        <f>252/389</f>
        <v>0.64781491</v>
      </c>
      <c r="K9" s="14"/>
      <c r="L9" s="14"/>
      <c r="M9" s="15"/>
      <c r="N9" s="12"/>
      <c r="O9" s="12"/>
    </row>
    <row r="10" ht="15.75" customHeight="1">
      <c r="F10" s="4"/>
      <c r="G10" s="10" t="s">
        <v>50</v>
      </c>
      <c r="H10" s="13">
        <v>32.0</v>
      </c>
      <c r="I10" s="12">
        <f>32/317</f>
        <v>0.1009463722</v>
      </c>
      <c r="K10" s="14"/>
      <c r="L10" s="14"/>
      <c r="M10" s="15"/>
      <c r="N10" s="12"/>
      <c r="O10" s="12"/>
    </row>
    <row r="11" ht="15.75" customHeight="1">
      <c r="F11" s="4"/>
      <c r="G11" s="10" t="s">
        <v>51</v>
      </c>
      <c r="H11" s="13">
        <v>166.0</v>
      </c>
      <c r="I11" s="12">
        <f>166/317</f>
        <v>0.523659306</v>
      </c>
      <c r="K11" s="14"/>
      <c r="L11" s="14"/>
      <c r="M11" s="15"/>
      <c r="N11" s="12"/>
      <c r="O11" s="12"/>
    </row>
    <row r="12" ht="15.75" customHeight="1">
      <c r="F12" s="4"/>
      <c r="G12" s="10"/>
      <c r="H12" s="17"/>
      <c r="I12" s="6"/>
      <c r="K12" s="14"/>
      <c r="L12" s="14"/>
      <c r="M12" s="15"/>
      <c r="N12" s="12"/>
      <c r="O12" s="12"/>
    </row>
    <row r="13" ht="15.75" customHeight="1">
      <c r="A13" s="16"/>
      <c r="B13" s="16"/>
      <c r="C13" s="16"/>
      <c r="F13" s="4"/>
      <c r="G13" s="18" t="s">
        <v>106</v>
      </c>
      <c r="I13" s="6"/>
      <c r="K13" s="14"/>
      <c r="L13" s="14"/>
      <c r="M13" s="15"/>
      <c r="N13" s="12"/>
      <c r="O13" s="12"/>
    </row>
    <row r="14" ht="12.75" customHeight="1">
      <c r="A14" s="16"/>
      <c r="B14" s="16"/>
      <c r="C14" s="16"/>
      <c r="F14" s="4"/>
      <c r="G14" s="6"/>
      <c r="H14" s="6"/>
      <c r="I14" s="6"/>
      <c r="K14" s="7"/>
      <c r="L14" s="7"/>
      <c r="M14" s="15"/>
      <c r="N14" s="12"/>
      <c r="O14" s="12"/>
    </row>
    <row r="15" ht="12.75" customHeight="1">
      <c r="F15" s="4"/>
      <c r="G15" s="5"/>
      <c r="I15" s="6"/>
      <c r="K15" s="7"/>
      <c r="L15" s="7"/>
      <c r="M15" s="15"/>
      <c r="N15" s="12"/>
      <c r="O15" s="12"/>
    </row>
    <row r="16" ht="12.75" customHeight="1">
      <c r="C16" s="2" t="s">
        <v>107</v>
      </c>
      <c r="D16" s="2" t="s">
        <v>108</v>
      </c>
      <c r="E16" s="2" t="s">
        <v>109</v>
      </c>
      <c r="F16" s="4"/>
      <c r="G16" s="8" t="s">
        <v>56</v>
      </c>
      <c r="H16" s="9"/>
      <c r="I16" s="6"/>
    </row>
    <row r="17" ht="12.75" customHeight="1">
      <c r="B17" s="2" t="s">
        <v>52</v>
      </c>
      <c r="C17" s="4">
        <v>742.4859</v>
      </c>
      <c r="D17" s="4">
        <v>456.0</v>
      </c>
      <c r="E17" s="7">
        <v>0.6146</v>
      </c>
      <c r="F17" s="4"/>
      <c r="G17" s="10"/>
      <c r="H17" s="11"/>
      <c r="I17" s="6"/>
      <c r="J17" s="2"/>
    </row>
    <row r="18" ht="12.75" customHeight="1">
      <c r="B18" s="2" t="s">
        <v>53</v>
      </c>
      <c r="C18" s="4">
        <v>701.2887</v>
      </c>
      <c r="D18" s="4">
        <v>256.0</v>
      </c>
      <c r="E18" s="7">
        <v>0.3652</v>
      </c>
      <c r="F18" s="4"/>
      <c r="G18" s="10" t="s">
        <v>44</v>
      </c>
      <c r="H18" s="11">
        <v>467.0</v>
      </c>
      <c r="I18" s="12">
        <f>467/665</f>
        <v>0.7022556391</v>
      </c>
      <c r="J18" s="2"/>
    </row>
    <row r="19" ht="12.75" customHeight="1">
      <c r="B19" s="2" t="s">
        <v>54</v>
      </c>
      <c r="C19" s="4">
        <v>664.773</v>
      </c>
      <c r="D19" s="4">
        <v>238.0</v>
      </c>
      <c r="E19" s="7">
        <v>0.3579</v>
      </c>
      <c r="F19" s="4"/>
      <c r="G19" s="10" t="s">
        <v>45</v>
      </c>
      <c r="H19" s="11">
        <v>627.0</v>
      </c>
      <c r="I19" s="12">
        <f>627/665</f>
        <v>0.9428571429</v>
      </c>
      <c r="J19" s="2"/>
    </row>
    <row r="20" ht="12.75" customHeight="1">
      <c r="F20" s="4"/>
      <c r="G20" s="10" t="s">
        <v>46</v>
      </c>
      <c r="H20" s="13">
        <v>48.0</v>
      </c>
      <c r="I20" s="19">
        <f>48/742</f>
        <v>0.06469002695</v>
      </c>
    </row>
    <row r="21" ht="12.75" customHeight="1">
      <c r="F21" s="4"/>
      <c r="G21" s="10" t="s">
        <v>47</v>
      </c>
      <c r="H21" s="13">
        <v>408.0</v>
      </c>
      <c r="I21" s="19">
        <f>408/742</f>
        <v>0.5498652291</v>
      </c>
    </row>
    <row r="22" ht="12.75" customHeight="1">
      <c r="F22" s="4"/>
      <c r="G22" s="10" t="s">
        <v>48</v>
      </c>
      <c r="H22" s="13">
        <v>28.0</v>
      </c>
      <c r="I22" s="19">
        <f>28/701</f>
        <v>0.03994293866</v>
      </c>
    </row>
    <row r="23" ht="12.75" customHeight="1">
      <c r="F23" s="4"/>
      <c r="G23" s="10" t="s">
        <v>49</v>
      </c>
      <c r="H23" s="13">
        <v>228.0</v>
      </c>
      <c r="I23" s="19">
        <f>228/701</f>
        <v>0.3252496434</v>
      </c>
    </row>
    <row r="24" ht="12.75" customHeight="1">
      <c r="F24" s="4"/>
      <c r="G24" s="10" t="s">
        <v>50</v>
      </c>
      <c r="H24" s="13">
        <v>22.0</v>
      </c>
      <c r="I24" s="19">
        <f>22/665</f>
        <v>0.03308270677</v>
      </c>
    </row>
    <row r="25" ht="12.75" customHeight="1">
      <c r="F25" s="4"/>
      <c r="G25" s="10" t="s">
        <v>51</v>
      </c>
      <c r="H25" s="13">
        <v>216.0</v>
      </c>
      <c r="I25" s="19">
        <f>216/665</f>
        <v>0.3248120301</v>
      </c>
    </row>
    <row r="26" ht="12.75" customHeight="1">
      <c r="F26" s="4"/>
      <c r="G26" s="10"/>
      <c r="H26" s="17"/>
      <c r="I26" s="6"/>
    </row>
    <row r="27" ht="12.75" customHeight="1">
      <c r="F27" s="4"/>
      <c r="G27" s="18" t="s">
        <v>110</v>
      </c>
      <c r="I27" s="6"/>
    </row>
    <row r="28" ht="12.75" customHeight="1">
      <c r="F28" s="4"/>
    </row>
    <row r="29" ht="12.75" customHeight="1">
      <c r="A29" s="2"/>
      <c r="B29" s="2"/>
      <c r="C29" s="2"/>
      <c r="F29" s="4"/>
    </row>
    <row r="30" ht="12.75" customHeight="1">
      <c r="F30" s="4"/>
      <c r="G30" s="2"/>
    </row>
    <row r="31" ht="12.75" customHeight="1">
      <c r="F31" s="4"/>
    </row>
    <row r="32" ht="12.75" customHeight="1">
      <c r="F32" s="4"/>
    </row>
    <row r="33" ht="12.75" customHeight="1">
      <c r="F33" s="4"/>
    </row>
    <row r="34" ht="12.75" customHeight="1">
      <c r="F34" s="4"/>
    </row>
    <row r="35" ht="12.75" customHeight="1">
      <c r="F35" s="4"/>
    </row>
    <row r="36" ht="12.75" customHeight="1">
      <c r="F36" s="4"/>
    </row>
    <row r="37" ht="12.75" customHeight="1">
      <c r="F37" s="4"/>
    </row>
    <row r="38" ht="12.75" customHeight="1">
      <c r="A38" s="20"/>
      <c r="B38" s="20"/>
      <c r="C38" s="20"/>
      <c r="D38" s="20"/>
      <c r="E38" s="20"/>
      <c r="F38" s="4"/>
      <c r="G38" s="20"/>
      <c r="H38" s="20"/>
      <c r="I38" s="20"/>
      <c r="J38" s="20"/>
      <c r="K38" s="20"/>
      <c r="L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F39" s="4"/>
    </row>
    <row r="40" ht="12.75" customHeight="1">
      <c r="F40" s="4"/>
    </row>
    <row r="41" ht="12.75" customHeight="1">
      <c r="A41" s="21"/>
      <c r="B41" s="21"/>
      <c r="C41" s="21"/>
      <c r="D41" s="21"/>
      <c r="E41" s="21"/>
      <c r="F41" s="4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2.75" customHeight="1">
      <c r="F42" s="4"/>
    </row>
    <row r="43" ht="12.75" customHeight="1">
      <c r="F43" s="4"/>
    </row>
    <row r="44" ht="12.75" customHeight="1">
      <c r="F44" s="4"/>
    </row>
    <row r="45" ht="12.75" customHeight="1">
      <c r="F45" s="4"/>
    </row>
    <row r="46" ht="12.75" customHeight="1">
      <c r="F46" s="4"/>
    </row>
    <row r="47" ht="12.75" customHeight="1">
      <c r="F47" s="4"/>
    </row>
    <row r="48" ht="12.75" customHeight="1">
      <c r="F48" s="4"/>
    </row>
    <row r="49" ht="12.75" customHeight="1">
      <c r="F49" s="4"/>
    </row>
    <row r="50" ht="12.75" customHeight="1">
      <c r="F50" s="4"/>
    </row>
    <row r="51" ht="12.75" customHeight="1">
      <c r="F51" s="4"/>
    </row>
    <row r="52" ht="12.75" customHeight="1">
      <c r="F52" s="4"/>
    </row>
    <row r="53" ht="12.75" customHeight="1">
      <c r="F53" s="4"/>
    </row>
    <row r="54" ht="12.75" customHeight="1">
      <c r="F54" s="4"/>
    </row>
    <row r="55" ht="12.75" customHeight="1">
      <c r="F55" s="4"/>
    </row>
    <row r="56" ht="12.75" customHeight="1">
      <c r="F56" s="4"/>
    </row>
    <row r="57" ht="12.75" customHeight="1">
      <c r="F57" s="4"/>
    </row>
    <row r="58" ht="12.75" customHeight="1">
      <c r="F58" s="4"/>
    </row>
    <row r="59" ht="12.75" customHeight="1">
      <c r="F59" s="4"/>
    </row>
    <row r="60" ht="12.75" customHeight="1">
      <c r="F60" s="4"/>
    </row>
    <row r="61" ht="12.75" customHeight="1">
      <c r="F61" s="4"/>
    </row>
    <row r="62" ht="12.75" customHeight="1">
      <c r="F62" s="4"/>
    </row>
    <row r="63" ht="12.75" customHeight="1">
      <c r="F63" s="4"/>
    </row>
    <row r="64" ht="12.75" customHeight="1">
      <c r="F64" s="4"/>
    </row>
    <row r="65" ht="12.75" customHeight="1">
      <c r="F65" s="4"/>
    </row>
    <row r="66" ht="12.75" customHeight="1">
      <c r="F66" s="4"/>
    </row>
    <row r="67" ht="12.75" customHeight="1">
      <c r="F67" s="4"/>
    </row>
    <row r="68" ht="12.75" customHeight="1">
      <c r="F68" s="4"/>
    </row>
    <row r="69" ht="12.75" customHeight="1">
      <c r="F69" s="4"/>
    </row>
    <row r="70" ht="12.75" customHeight="1">
      <c r="F70" s="4"/>
    </row>
    <row r="71" ht="12.75" customHeight="1">
      <c r="F71" s="4"/>
    </row>
    <row r="72" ht="12.75" customHeight="1">
      <c r="F72" s="4"/>
    </row>
    <row r="73" ht="12.75" customHeight="1">
      <c r="F73" s="4"/>
    </row>
    <row r="74" ht="12.75" customHeight="1">
      <c r="F74" s="4"/>
    </row>
    <row r="75" ht="12.75" customHeight="1">
      <c r="F75" s="4"/>
    </row>
    <row r="76" ht="12.75" customHeight="1">
      <c r="F76" s="4"/>
    </row>
    <row r="77" ht="12.75" customHeight="1">
      <c r="F77" s="4"/>
    </row>
    <row r="78" ht="12.75" customHeight="1">
      <c r="F78" s="4"/>
    </row>
    <row r="79" ht="12.75" customHeight="1">
      <c r="F79" s="4"/>
    </row>
    <row r="80" ht="12.75" customHeight="1">
      <c r="F80" s="4"/>
    </row>
    <row r="81" ht="12.75" customHeight="1">
      <c r="F81" s="4"/>
    </row>
    <row r="82" ht="12.75" customHeight="1">
      <c r="F82" s="4"/>
    </row>
    <row r="83" ht="12.75" customHeight="1">
      <c r="F83" s="4"/>
    </row>
    <row r="84" ht="12.75" customHeight="1">
      <c r="F84" s="4"/>
    </row>
    <row r="85" ht="12.75" customHeight="1">
      <c r="F85" s="4"/>
    </row>
    <row r="86" ht="12.75" customHeight="1">
      <c r="F86" s="4"/>
    </row>
    <row r="87" ht="12.75" customHeight="1">
      <c r="F87" s="4"/>
    </row>
    <row r="88" ht="12.75" customHeight="1">
      <c r="F88" s="4"/>
    </row>
    <row r="89" ht="12.75" customHeight="1">
      <c r="F89" s="4"/>
    </row>
    <row r="90" ht="12.75" customHeight="1">
      <c r="F90" s="4"/>
    </row>
    <row r="91" ht="12.75" customHeight="1">
      <c r="F91" s="4"/>
    </row>
    <row r="92" ht="12.75" customHeight="1">
      <c r="F92" s="4"/>
    </row>
    <row r="93" ht="12.75" customHeight="1">
      <c r="F93" s="4"/>
    </row>
    <row r="94" ht="12.75" customHeight="1">
      <c r="F94" s="4"/>
    </row>
    <row r="95" ht="12.75" customHeight="1">
      <c r="F95" s="4"/>
    </row>
    <row r="96" ht="12.75" customHeight="1">
      <c r="F96" s="4"/>
    </row>
    <row r="97" ht="12.75" customHeight="1">
      <c r="F97" s="4"/>
    </row>
    <row r="98" ht="12.75" customHeight="1">
      <c r="F98" s="4"/>
    </row>
    <row r="99" ht="12.75" customHeight="1">
      <c r="F99" s="4"/>
    </row>
    <row r="100" ht="12.75" customHeight="1">
      <c r="F100" s="4"/>
    </row>
    <row r="101" ht="12.75" customHeight="1">
      <c r="F101" s="4"/>
    </row>
    <row r="102" ht="12.75" customHeight="1">
      <c r="F102" s="4"/>
    </row>
    <row r="103" ht="12.75" customHeight="1">
      <c r="F103" s="4"/>
    </row>
    <row r="104" ht="12.75" customHeight="1">
      <c r="F104" s="4"/>
    </row>
    <row r="105" ht="12.75" customHeight="1">
      <c r="F105" s="4"/>
    </row>
    <row r="106" ht="12.75" customHeight="1">
      <c r="F106" s="4"/>
    </row>
    <row r="107" ht="12.75" customHeight="1">
      <c r="F107" s="4"/>
    </row>
    <row r="108" ht="12.75" customHeight="1">
      <c r="F108" s="4"/>
    </row>
    <row r="109" ht="12.75" customHeight="1">
      <c r="F109" s="4"/>
    </row>
    <row r="110" ht="12.75" customHeight="1">
      <c r="F110" s="4"/>
    </row>
    <row r="111" ht="12.75" customHeight="1">
      <c r="F111" s="4"/>
    </row>
    <row r="112" ht="12.75" customHeight="1">
      <c r="F112" s="4"/>
    </row>
    <row r="113" ht="12.75" customHeight="1">
      <c r="F113" s="4"/>
    </row>
    <row r="114" ht="12.75" customHeight="1">
      <c r="F114" s="4"/>
    </row>
    <row r="115" ht="12.75" customHeight="1">
      <c r="F115" s="4"/>
    </row>
    <row r="116" ht="12.75" customHeight="1">
      <c r="F116" s="4"/>
    </row>
    <row r="117" ht="12.75" customHeight="1">
      <c r="F117" s="4"/>
    </row>
    <row r="118" ht="12.75" customHeight="1">
      <c r="F118" s="4"/>
    </row>
    <row r="119" ht="12.75" customHeight="1">
      <c r="F119" s="4"/>
    </row>
    <row r="120" ht="12.75" customHeight="1">
      <c r="F120" s="4"/>
    </row>
    <row r="121" ht="12.75" customHeight="1">
      <c r="F121" s="4"/>
    </row>
    <row r="122" ht="12.75" customHeight="1">
      <c r="F122" s="4"/>
    </row>
    <row r="123" ht="12.75" customHeight="1">
      <c r="F123" s="4"/>
    </row>
    <row r="124" ht="12.75" customHeight="1">
      <c r="F124" s="4"/>
    </row>
    <row r="125" ht="12.75" customHeight="1">
      <c r="F125" s="4"/>
    </row>
    <row r="126" ht="12.75" customHeight="1">
      <c r="F126" s="4"/>
    </row>
    <row r="127" ht="12.75" customHeight="1">
      <c r="F127" s="4"/>
    </row>
    <row r="128" ht="12.75" customHeight="1">
      <c r="F128" s="4"/>
    </row>
    <row r="129" ht="12.75" customHeight="1">
      <c r="F129" s="4"/>
    </row>
    <row r="130" ht="12.75" customHeight="1">
      <c r="F130" s="4"/>
    </row>
    <row r="131" ht="12.75" customHeight="1">
      <c r="F131" s="4"/>
    </row>
    <row r="132" ht="12.75" customHeight="1">
      <c r="F132" s="4"/>
    </row>
    <row r="133" ht="12.75" customHeight="1">
      <c r="F133" s="4"/>
    </row>
    <row r="134" ht="12.75" customHeight="1">
      <c r="F134" s="4"/>
    </row>
    <row r="135" ht="12.75" customHeight="1">
      <c r="F135" s="4"/>
    </row>
    <row r="136" ht="12.75" customHeight="1">
      <c r="F136" s="4"/>
    </row>
    <row r="137" ht="12.75" customHeight="1">
      <c r="F137" s="4"/>
    </row>
    <row r="138" ht="12.75" customHeight="1">
      <c r="F138" s="4"/>
    </row>
    <row r="139" ht="12.75" customHeight="1">
      <c r="F139" s="4"/>
    </row>
    <row r="140" ht="12.75" customHeight="1">
      <c r="F140" s="4"/>
    </row>
    <row r="141" ht="12.75" customHeight="1">
      <c r="F141" s="4"/>
    </row>
    <row r="142" ht="12.75" customHeight="1">
      <c r="F142" s="4"/>
    </row>
    <row r="143" ht="12.75" customHeight="1">
      <c r="F143" s="4"/>
    </row>
    <row r="144" ht="12.75" customHeight="1">
      <c r="F144" s="4"/>
    </row>
    <row r="145" ht="12.75" customHeight="1">
      <c r="F145" s="4"/>
    </row>
    <row r="146" ht="12.75" customHeight="1">
      <c r="F146" s="4"/>
    </row>
    <row r="147" ht="12.75" customHeight="1">
      <c r="F147" s="4"/>
    </row>
    <row r="148" ht="12.75" customHeight="1">
      <c r="F148" s="4"/>
    </row>
    <row r="149" ht="12.75" customHeight="1">
      <c r="F149" s="4"/>
    </row>
    <row r="150" ht="12.75" customHeight="1">
      <c r="F150" s="4"/>
    </row>
    <row r="151" ht="12.75" customHeight="1">
      <c r="F151" s="4"/>
    </row>
    <row r="152" ht="12.75" customHeight="1">
      <c r="F152" s="4"/>
    </row>
    <row r="153" ht="12.75" customHeight="1">
      <c r="F153" s="4"/>
    </row>
    <row r="154" ht="12.75" customHeight="1">
      <c r="F154" s="4"/>
    </row>
    <row r="155" ht="12.75" customHeight="1">
      <c r="F155" s="4"/>
    </row>
    <row r="156" ht="12.75" customHeight="1">
      <c r="F156" s="4"/>
    </row>
    <row r="157" ht="12.75" customHeight="1">
      <c r="F157" s="4"/>
    </row>
    <row r="158" ht="12.75" customHeight="1">
      <c r="F158" s="4"/>
    </row>
    <row r="159" ht="12.75" customHeight="1">
      <c r="F159" s="4"/>
    </row>
    <row r="160" ht="12.75" customHeight="1">
      <c r="F160" s="4"/>
    </row>
    <row r="161" ht="12.75" customHeight="1">
      <c r="F161" s="4"/>
    </row>
    <row r="162" ht="12.75" customHeight="1">
      <c r="F162" s="4"/>
    </row>
    <row r="163" ht="12.75" customHeight="1">
      <c r="F163" s="4"/>
    </row>
    <row r="164" ht="12.75" customHeight="1">
      <c r="F164" s="4"/>
    </row>
    <row r="165" ht="12.75" customHeight="1">
      <c r="F165" s="4"/>
    </row>
    <row r="166" ht="12.75" customHeight="1">
      <c r="F166" s="4"/>
    </row>
    <row r="167" ht="12.75" customHeight="1">
      <c r="F167" s="4"/>
    </row>
    <row r="168" ht="12.75" customHeight="1">
      <c r="F168" s="4"/>
    </row>
    <row r="169" ht="12.75" customHeight="1">
      <c r="F169" s="4"/>
    </row>
    <row r="170" ht="12.75" customHeight="1">
      <c r="F170" s="4"/>
    </row>
    <row r="171" ht="12.75" customHeight="1">
      <c r="F171" s="4"/>
    </row>
    <row r="172" ht="12.75" customHeight="1">
      <c r="F172" s="4"/>
    </row>
    <row r="173" ht="12.75" customHeight="1">
      <c r="F173" s="4"/>
    </row>
    <row r="174" ht="12.75" customHeight="1">
      <c r="F174" s="4"/>
    </row>
    <row r="175" ht="12.75" customHeight="1">
      <c r="F175" s="4"/>
    </row>
    <row r="176" ht="12.75" customHeight="1">
      <c r="F176" s="4"/>
    </row>
    <row r="177" ht="12.75" customHeight="1">
      <c r="F177" s="4"/>
    </row>
    <row r="178" ht="12.75" customHeight="1">
      <c r="F178" s="4"/>
    </row>
    <row r="179" ht="12.75" customHeight="1">
      <c r="F179" s="4"/>
    </row>
    <row r="180" ht="12.75" customHeight="1">
      <c r="F180" s="4"/>
    </row>
    <row r="181" ht="12.75" customHeight="1">
      <c r="F181" s="4"/>
    </row>
    <row r="182" ht="12.75" customHeight="1">
      <c r="F182" s="4"/>
    </row>
    <row r="183" ht="12.75" customHeight="1">
      <c r="F183" s="4"/>
    </row>
    <row r="184" ht="12.75" customHeight="1">
      <c r="F184" s="4"/>
    </row>
    <row r="185" ht="12.75" customHeight="1">
      <c r="F185" s="4"/>
    </row>
    <row r="186" ht="12.75" customHeight="1">
      <c r="F186" s="4"/>
    </row>
    <row r="187" ht="12.75" customHeight="1">
      <c r="F187" s="4"/>
    </row>
    <row r="188" ht="12.75" customHeight="1">
      <c r="F188" s="4"/>
    </row>
    <row r="189" ht="12.75" customHeight="1">
      <c r="F189" s="4"/>
    </row>
    <row r="190" ht="12.75" customHeight="1">
      <c r="F190" s="4"/>
    </row>
    <row r="191" ht="12.75" customHeight="1">
      <c r="F191" s="4"/>
    </row>
    <row r="192" ht="12.75" customHeight="1">
      <c r="F192" s="4"/>
    </row>
    <row r="193" ht="12.75" customHeight="1">
      <c r="F193" s="4"/>
    </row>
    <row r="194" ht="12.75" customHeight="1">
      <c r="F194" s="4"/>
    </row>
    <row r="195" ht="12.75" customHeight="1">
      <c r="F195" s="4"/>
    </row>
    <row r="196" ht="12.75" customHeight="1">
      <c r="F196" s="4"/>
    </row>
    <row r="197" ht="12.75" customHeight="1">
      <c r="F197" s="4"/>
    </row>
    <row r="198" ht="12.75" customHeight="1">
      <c r="F198" s="4"/>
    </row>
    <row r="199" ht="12.75" customHeight="1">
      <c r="F199" s="4"/>
    </row>
    <row r="200" ht="12.75" customHeight="1">
      <c r="F200" s="4"/>
    </row>
    <row r="201" ht="12.75" customHeight="1">
      <c r="F201" s="4"/>
    </row>
    <row r="202" ht="12.75" customHeight="1">
      <c r="F202" s="4"/>
    </row>
    <row r="203" ht="12.75" customHeight="1">
      <c r="F203" s="4"/>
    </row>
    <row r="204" ht="12.75" customHeight="1">
      <c r="F204" s="4"/>
    </row>
    <row r="205" ht="12.75" customHeight="1">
      <c r="F205" s="4"/>
    </row>
    <row r="206" ht="12.75" customHeight="1">
      <c r="F206" s="4"/>
    </row>
    <row r="207" ht="12.75" customHeight="1">
      <c r="F207" s="4"/>
    </row>
    <row r="208" ht="12.75" customHeight="1">
      <c r="F208" s="4"/>
    </row>
    <row r="209" ht="12.75" customHeight="1">
      <c r="F209" s="4"/>
    </row>
    <row r="210" ht="12.75" customHeight="1">
      <c r="F210" s="4"/>
    </row>
    <row r="211" ht="12.75" customHeight="1">
      <c r="F211" s="4"/>
    </row>
    <row r="212" ht="12.75" customHeight="1">
      <c r="F212" s="4"/>
    </row>
    <row r="213" ht="12.75" customHeight="1">
      <c r="F213" s="4"/>
    </row>
    <row r="214" ht="12.75" customHeight="1">
      <c r="F214" s="4"/>
    </row>
    <row r="215" ht="12.75" customHeight="1">
      <c r="F215" s="4"/>
    </row>
    <row r="216" ht="12.75" customHeight="1">
      <c r="F216" s="4"/>
    </row>
    <row r="217" ht="12.75" customHeight="1">
      <c r="F217" s="4"/>
    </row>
    <row r="218" ht="12.75" customHeight="1">
      <c r="F218" s="4"/>
    </row>
    <row r="219" ht="12.75" customHeight="1">
      <c r="F219" s="4"/>
    </row>
    <row r="220" ht="12.75" customHeight="1">
      <c r="F220" s="4"/>
    </row>
    <row r="221" ht="12.75" customHeight="1">
      <c r="F221" s="4"/>
    </row>
    <row r="222" ht="12.75" customHeight="1">
      <c r="F222" s="4"/>
    </row>
    <row r="223" ht="12.75" customHeight="1">
      <c r="F223" s="4"/>
    </row>
    <row r="224" ht="12.75" customHeight="1">
      <c r="F224" s="4"/>
    </row>
    <row r="225" ht="12.75" customHeight="1">
      <c r="F225" s="4"/>
    </row>
    <row r="226" ht="12.75" customHeight="1">
      <c r="F226" s="4"/>
    </row>
    <row r="227" ht="12.75" customHeight="1">
      <c r="F227" s="4"/>
    </row>
    <row r="228" ht="12.75" customHeight="1">
      <c r="F228" s="4"/>
    </row>
    <row r="229" ht="12.75" customHeight="1">
      <c r="F229" s="4"/>
    </row>
    <row r="230" ht="12.75" customHeight="1">
      <c r="F230" s="4"/>
    </row>
    <row r="231" ht="12.75" customHeight="1">
      <c r="F231" s="4"/>
    </row>
    <row r="232" ht="12.75" customHeight="1">
      <c r="F232" s="4"/>
    </row>
    <row r="233" ht="12.75" customHeight="1">
      <c r="F233" s="4"/>
    </row>
    <row r="234" ht="12.75" customHeight="1">
      <c r="F234" s="4"/>
    </row>
    <row r="235" ht="12.75" customHeight="1">
      <c r="F235" s="4"/>
    </row>
    <row r="236" ht="12.75" customHeight="1">
      <c r="F236" s="4"/>
    </row>
    <row r="237" ht="12.75" customHeight="1">
      <c r="F237" s="4"/>
    </row>
    <row r="238" ht="12.75" customHeight="1">
      <c r="F238" s="4"/>
    </row>
    <row r="239" ht="12.75" customHeight="1">
      <c r="F239" s="4"/>
    </row>
    <row r="240" ht="12.75" customHeight="1">
      <c r="F240" s="4"/>
    </row>
    <row r="241" ht="12.75" customHeight="1">
      <c r="F241" s="4"/>
    </row>
    <row r="242" ht="12.75" customHeight="1">
      <c r="F242" s="4"/>
    </row>
    <row r="243" ht="12.75" customHeight="1">
      <c r="F243" s="4"/>
    </row>
    <row r="244" ht="12.75" customHeight="1">
      <c r="F244" s="4"/>
    </row>
    <row r="245" ht="12.75" customHeight="1">
      <c r="F245" s="4"/>
    </row>
    <row r="246" ht="12.75" customHeight="1">
      <c r="F246" s="4"/>
    </row>
    <row r="247" ht="12.75" customHeight="1">
      <c r="F247" s="4"/>
    </row>
    <row r="248" ht="12.75" customHeight="1">
      <c r="F248" s="4"/>
    </row>
    <row r="249" ht="12.75" customHeight="1">
      <c r="F249" s="4"/>
    </row>
    <row r="250" ht="12.75" customHeight="1">
      <c r="F250" s="4"/>
    </row>
    <row r="251" ht="12.75" customHeight="1">
      <c r="F251" s="4"/>
    </row>
    <row r="252" ht="12.75" customHeight="1">
      <c r="F252" s="4"/>
    </row>
    <row r="253" ht="12.75" customHeight="1">
      <c r="F253" s="4"/>
    </row>
    <row r="254" ht="12.75" customHeight="1">
      <c r="F254" s="4"/>
    </row>
    <row r="255" ht="12.75" customHeight="1">
      <c r="F255" s="4"/>
    </row>
    <row r="256" ht="12.75" customHeight="1">
      <c r="F256" s="4"/>
    </row>
    <row r="257" ht="12.75" customHeight="1">
      <c r="F257" s="4"/>
    </row>
    <row r="258" ht="12.75" customHeight="1">
      <c r="F258" s="4"/>
    </row>
    <row r="259" ht="12.75" customHeight="1">
      <c r="F259" s="4"/>
    </row>
    <row r="260" ht="12.75" customHeight="1">
      <c r="F260" s="4"/>
    </row>
    <row r="261" ht="12.75" customHeight="1">
      <c r="F261" s="4"/>
    </row>
    <row r="262" ht="12.75" customHeight="1">
      <c r="F262" s="4"/>
    </row>
    <row r="263" ht="12.75" customHeight="1">
      <c r="F263" s="4"/>
    </row>
    <row r="264" ht="12.75" customHeight="1">
      <c r="F264" s="4"/>
    </row>
    <row r="265" ht="12.75" customHeight="1">
      <c r="F265" s="4"/>
    </row>
    <row r="266" ht="12.75" customHeight="1">
      <c r="F266" s="4"/>
    </row>
    <row r="267" ht="12.75" customHeight="1">
      <c r="F267" s="4"/>
    </row>
    <row r="268" ht="12.75" customHeight="1">
      <c r="F268" s="4"/>
    </row>
    <row r="269" ht="12.75" customHeight="1">
      <c r="F269" s="4"/>
    </row>
    <row r="270" ht="12.75" customHeight="1">
      <c r="F270" s="4"/>
    </row>
    <row r="271" ht="12.75" customHeight="1">
      <c r="F271" s="4"/>
    </row>
    <row r="272" ht="12.75" customHeight="1">
      <c r="F272" s="4"/>
    </row>
    <row r="273" ht="12.75" customHeight="1">
      <c r="F273" s="4"/>
    </row>
    <row r="274" ht="12.75" customHeight="1">
      <c r="F274" s="4"/>
    </row>
    <row r="275" ht="12.75" customHeight="1">
      <c r="F275" s="4"/>
    </row>
    <row r="276" ht="12.75" customHeight="1">
      <c r="F276" s="4"/>
    </row>
    <row r="277" ht="12.75" customHeight="1">
      <c r="F277" s="4"/>
    </row>
    <row r="278" ht="12.75" customHeight="1">
      <c r="F278" s="4"/>
    </row>
    <row r="279" ht="12.75" customHeight="1">
      <c r="F279" s="4"/>
    </row>
    <row r="280" ht="12.75" customHeight="1">
      <c r="F280" s="4"/>
    </row>
    <row r="281" ht="12.75" customHeight="1">
      <c r="F281" s="4"/>
    </row>
    <row r="282" ht="12.75" customHeight="1">
      <c r="F282" s="4"/>
    </row>
    <row r="283" ht="12.75" customHeight="1">
      <c r="F283" s="4"/>
    </row>
    <row r="284" ht="12.75" customHeight="1">
      <c r="F284" s="4"/>
    </row>
    <row r="285" ht="12.75" customHeight="1">
      <c r="F285" s="4"/>
    </row>
    <row r="286" ht="12.75" customHeight="1">
      <c r="F286" s="4"/>
    </row>
    <row r="287" ht="12.75" customHeight="1">
      <c r="F287" s="4"/>
    </row>
    <row r="288" ht="12.75" customHeight="1">
      <c r="F288" s="4"/>
    </row>
    <row r="289" ht="12.75" customHeight="1">
      <c r="F289" s="4"/>
    </row>
    <row r="290" ht="12.75" customHeight="1">
      <c r="F290" s="4"/>
    </row>
    <row r="291" ht="12.75" customHeight="1">
      <c r="F291" s="4"/>
    </row>
    <row r="292" ht="12.75" customHeight="1">
      <c r="F292" s="4"/>
    </row>
    <row r="293" ht="12.75" customHeight="1">
      <c r="F293" s="4"/>
    </row>
    <row r="294" ht="12.75" customHeight="1">
      <c r="F294" s="4"/>
    </row>
    <row r="295" ht="12.75" customHeight="1">
      <c r="F295" s="4"/>
    </row>
    <row r="296" ht="12.75" customHeight="1">
      <c r="F296" s="4"/>
    </row>
    <row r="297" ht="12.75" customHeight="1">
      <c r="F297" s="4"/>
    </row>
    <row r="298" ht="12.75" customHeight="1">
      <c r="F298" s="4"/>
    </row>
    <row r="299" ht="12.75" customHeight="1">
      <c r="F299" s="4"/>
    </row>
    <row r="300" ht="12.75" customHeight="1">
      <c r="F300" s="4"/>
    </row>
    <row r="301" ht="12.75" customHeight="1">
      <c r="F301" s="4"/>
    </row>
    <row r="302" ht="12.75" customHeight="1">
      <c r="F302" s="4"/>
    </row>
    <row r="303" ht="12.75" customHeight="1">
      <c r="F303" s="4"/>
    </row>
    <row r="304" ht="12.75" customHeight="1">
      <c r="F304" s="4"/>
    </row>
    <row r="305" ht="12.75" customHeight="1">
      <c r="F305" s="4"/>
    </row>
    <row r="306" ht="12.75" customHeight="1">
      <c r="F306" s="4"/>
    </row>
    <row r="307" ht="12.75" customHeight="1">
      <c r="F307" s="4"/>
    </row>
    <row r="308" ht="12.75" customHeight="1">
      <c r="F308" s="4"/>
    </row>
    <row r="309" ht="12.75" customHeight="1">
      <c r="F309" s="4"/>
    </row>
    <row r="310" ht="12.75" customHeight="1">
      <c r="F310" s="4"/>
    </row>
    <row r="311" ht="12.75" customHeight="1">
      <c r="F311" s="4"/>
    </row>
    <row r="312" ht="12.75" customHeight="1">
      <c r="F312" s="4"/>
    </row>
    <row r="313" ht="12.75" customHeight="1">
      <c r="F313" s="4"/>
    </row>
    <row r="314" ht="12.75" customHeight="1">
      <c r="F314" s="4"/>
    </row>
    <row r="315" ht="12.75" customHeight="1">
      <c r="F315" s="4"/>
    </row>
    <row r="316" ht="12.75" customHeight="1">
      <c r="F316" s="4"/>
    </row>
    <row r="317" ht="12.75" customHeight="1">
      <c r="F317" s="4"/>
    </row>
    <row r="318" ht="12.75" customHeight="1">
      <c r="F318" s="4"/>
    </row>
    <row r="319" ht="12.75" customHeight="1">
      <c r="F319" s="4"/>
    </row>
    <row r="320" ht="12.75" customHeight="1">
      <c r="F320" s="4"/>
    </row>
    <row r="321" ht="12.75" customHeight="1">
      <c r="F321" s="4"/>
    </row>
    <row r="322" ht="12.75" customHeight="1">
      <c r="F322" s="4"/>
    </row>
    <row r="323" ht="12.75" customHeight="1">
      <c r="F323" s="4"/>
    </row>
    <row r="324" ht="12.75" customHeight="1">
      <c r="F324" s="4"/>
    </row>
    <row r="325" ht="12.75" customHeight="1">
      <c r="F325" s="4"/>
    </row>
    <row r="326" ht="12.75" customHeight="1">
      <c r="F326" s="4"/>
    </row>
    <row r="327" ht="12.75" customHeight="1">
      <c r="F327" s="4"/>
    </row>
    <row r="328" ht="12.75" customHeight="1">
      <c r="F328" s="4"/>
    </row>
    <row r="329" ht="12.75" customHeight="1">
      <c r="F329" s="4"/>
    </row>
    <row r="330" ht="12.75" customHeight="1">
      <c r="F330" s="4"/>
    </row>
    <row r="331" ht="12.75" customHeight="1">
      <c r="F331" s="4"/>
    </row>
    <row r="332" ht="12.75" customHeight="1">
      <c r="F332" s="4"/>
    </row>
    <row r="333" ht="12.75" customHeight="1">
      <c r="F333" s="4"/>
    </row>
    <row r="334" ht="12.75" customHeight="1">
      <c r="F334" s="4"/>
    </row>
    <row r="335" ht="12.75" customHeight="1">
      <c r="F335" s="4"/>
    </row>
    <row r="336" ht="12.75" customHeight="1">
      <c r="F336" s="4"/>
    </row>
    <row r="337" ht="12.75" customHeight="1">
      <c r="F337" s="4"/>
    </row>
    <row r="338" ht="12.75" customHeight="1">
      <c r="F338" s="4"/>
    </row>
    <row r="339" ht="12.75" customHeight="1">
      <c r="F339" s="4"/>
    </row>
    <row r="340" ht="12.75" customHeight="1">
      <c r="F340" s="4"/>
    </row>
    <row r="341" ht="12.75" customHeight="1">
      <c r="F341" s="4"/>
    </row>
    <row r="342" ht="12.75" customHeight="1">
      <c r="F342" s="4"/>
    </row>
    <row r="343" ht="12.75" customHeight="1">
      <c r="F343" s="4"/>
    </row>
    <row r="344" ht="12.75" customHeight="1">
      <c r="F344" s="4"/>
    </row>
    <row r="345" ht="12.75" customHeight="1">
      <c r="F345" s="4"/>
    </row>
    <row r="346" ht="12.75" customHeight="1">
      <c r="F346" s="4"/>
    </row>
    <row r="347" ht="12.75" customHeight="1">
      <c r="F347" s="4"/>
    </row>
    <row r="348" ht="12.75" customHeight="1">
      <c r="F348" s="4"/>
    </row>
    <row r="349" ht="12.75" customHeight="1">
      <c r="F349" s="4"/>
    </row>
    <row r="350" ht="12.75" customHeight="1">
      <c r="F350" s="4"/>
    </row>
    <row r="351" ht="12.75" customHeight="1">
      <c r="F351" s="4"/>
    </row>
    <row r="352" ht="12.75" customHeight="1">
      <c r="F352" s="4"/>
    </row>
    <row r="353" ht="12.75" customHeight="1">
      <c r="F353" s="4"/>
    </row>
    <row r="354" ht="12.75" customHeight="1">
      <c r="F354" s="4"/>
    </row>
    <row r="355" ht="12.75" customHeight="1">
      <c r="F355" s="4"/>
    </row>
    <row r="356" ht="12.75" customHeight="1">
      <c r="F356" s="4"/>
    </row>
    <row r="357" ht="12.75" customHeight="1">
      <c r="F357" s="4"/>
    </row>
    <row r="358" ht="12.75" customHeight="1">
      <c r="F358" s="4"/>
    </row>
    <row r="359" ht="12.75" customHeight="1">
      <c r="F359" s="4"/>
    </row>
    <row r="360" ht="12.75" customHeight="1">
      <c r="F360" s="4"/>
    </row>
    <row r="361" ht="12.75" customHeight="1">
      <c r="F361" s="4"/>
    </row>
    <row r="362" ht="12.75" customHeight="1">
      <c r="F362" s="4"/>
    </row>
    <row r="363" ht="12.75" customHeight="1">
      <c r="F363" s="4"/>
    </row>
    <row r="364" ht="12.75" customHeight="1">
      <c r="F364" s="4"/>
    </row>
    <row r="365" ht="12.75" customHeight="1">
      <c r="F365" s="4"/>
    </row>
    <row r="366" ht="12.75" customHeight="1">
      <c r="F366" s="4"/>
    </row>
    <row r="367" ht="12.75" customHeight="1">
      <c r="F367" s="4"/>
    </row>
    <row r="368" ht="12.75" customHeight="1">
      <c r="F368" s="4"/>
    </row>
    <row r="369" ht="12.75" customHeight="1">
      <c r="F369" s="4"/>
    </row>
    <row r="370" ht="12.75" customHeight="1">
      <c r="F370" s="4"/>
    </row>
    <row r="371" ht="12.75" customHeight="1">
      <c r="F371" s="4"/>
    </row>
    <row r="372" ht="12.75" customHeight="1">
      <c r="F372" s="4"/>
    </row>
    <row r="373" ht="12.75" customHeight="1">
      <c r="F373" s="4"/>
    </row>
    <row r="374" ht="12.75" customHeight="1">
      <c r="F374" s="4"/>
    </row>
    <row r="375" ht="12.75" customHeight="1">
      <c r="F375" s="4"/>
    </row>
    <row r="376" ht="12.75" customHeight="1">
      <c r="F376" s="4"/>
    </row>
    <row r="377" ht="12.75" customHeight="1">
      <c r="F377" s="4"/>
    </row>
    <row r="378" ht="12.75" customHeight="1">
      <c r="F378" s="4"/>
    </row>
    <row r="379" ht="12.75" customHeight="1">
      <c r="F379" s="4"/>
    </row>
    <row r="380" ht="12.75" customHeight="1">
      <c r="F380" s="4"/>
    </row>
    <row r="381" ht="12.75" customHeight="1">
      <c r="F381" s="4"/>
    </row>
    <row r="382" ht="12.75" customHeight="1">
      <c r="F382" s="4"/>
    </row>
    <row r="383" ht="12.75" customHeight="1">
      <c r="F383" s="4"/>
    </row>
    <row r="384" ht="12.75" customHeight="1">
      <c r="F384" s="4"/>
    </row>
    <row r="385" ht="12.75" customHeight="1">
      <c r="F385" s="4"/>
    </row>
    <row r="386" ht="12.75" customHeight="1">
      <c r="F386" s="4"/>
    </row>
    <row r="387" ht="12.75" customHeight="1">
      <c r="F387" s="4"/>
    </row>
    <row r="388" ht="12.75" customHeight="1">
      <c r="F388" s="4"/>
    </row>
    <row r="389" ht="12.75" customHeight="1">
      <c r="F389" s="4"/>
    </row>
    <row r="390" ht="12.75" customHeight="1">
      <c r="F390" s="4"/>
    </row>
    <row r="391" ht="12.75" customHeight="1">
      <c r="F391" s="4"/>
    </row>
    <row r="392" ht="12.75" customHeight="1">
      <c r="F392" s="4"/>
    </row>
    <row r="393" ht="12.75" customHeight="1">
      <c r="F393" s="4"/>
    </row>
    <row r="394" ht="12.75" customHeight="1">
      <c r="F394" s="4"/>
    </row>
    <row r="395" ht="12.75" customHeight="1">
      <c r="F395" s="4"/>
    </row>
    <row r="396" ht="12.75" customHeight="1">
      <c r="F396" s="4"/>
    </row>
    <row r="397" ht="12.75" customHeight="1">
      <c r="F397" s="4"/>
    </row>
    <row r="398" ht="12.75" customHeight="1">
      <c r="F398" s="4"/>
    </row>
    <row r="399" ht="12.75" customHeight="1">
      <c r="F399" s="4"/>
    </row>
    <row r="400" ht="12.75" customHeight="1">
      <c r="F400" s="4"/>
    </row>
    <row r="401" ht="12.75" customHeight="1">
      <c r="F401" s="4"/>
    </row>
    <row r="402" ht="12.75" customHeight="1">
      <c r="F402" s="4"/>
    </row>
    <row r="403" ht="12.75" customHeight="1">
      <c r="F403" s="4"/>
    </row>
    <row r="404" ht="12.75" customHeight="1">
      <c r="F404" s="4"/>
    </row>
    <row r="405" ht="12.75" customHeight="1">
      <c r="F405" s="4"/>
    </row>
    <row r="406" ht="12.75" customHeight="1">
      <c r="F406" s="4"/>
    </row>
    <row r="407" ht="12.75" customHeight="1">
      <c r="F407" s="4"/>
    </row>
    <row r="408" ht="12.75" customHeight="1">
      <c r="F408" s="4"/>
    </row>
    <row r="409" ht="12.75" customHeight="1">
      <c r="F409" s="4"/>
    </row>
    <row r="410" ht="12.75" customHeight="1">
      <c r="F410" s="4"/>
    </row>
    <row r="411" ht="12.75" customHeight="1">
      <c r="F411" s="4"/>
    </row>
    <row r="412" ht="12.75" customHeight="1">
      <c r="F412" s="4"/>
    </row>
    <row r="413" ht="12.75" customHeight="1">
      <c r="F413" s="4"/>
    </row>
    <row r="414" ht="12.75" customHeight="1">
      <c r="F414" s="4"/>
    </row>
    <row r="415" ht="12.75" customHeight="1">
      <c r="F415" s="4"/>
    </row>
    <row r="416" ht="12.75" customHeight="1">
      <c r="F416" s="4"/>
    </row>
    <row r="417" ht="12.75" customHeight="1">
      <c r="F417" s="4"/>
    </row>
    <row r="418" ht="12.75" customHeight="1">
      <c r="F418" s="4"/>
    </row>
    <row r="419" ht="12.75" customHeight="1">
      <c r="F419" s="4"/>
    </row>
    <row r="420" ht="12.75" customHeight="1">
      <c r="F420" s="4"/>
    </row>
    <row r="421" ht="12.75" customHeight="1">
      <c r="F421" s="4"/>
    </row>
    <row r="422" ht="12.75" customHeight="1">
      <c r="F422" s="4"/>
    </row>
    <row r="423" ht="12.75" customHeight="1">
      <c r="F423" s="4"/>
    </row>
    <row r="424" ht="12.75" customHeight="1">
      <c r="F424" s="4"/>
    </row>
    <row r="425" ht="12.75" customHeight="1">
      <c r="F425" s="4"/>
    </row>
    <row r="426" ht="12.75" customHeight="1">
      <c r="F426" s="4"/>
    </row>
    <row r="427" ht="12.75" customHeight="1">
      <c r="F427" s="4"/>
    </row>
    <row r="428" ht="12.75" customHeight="1">
      <c r="F428" s="4"/>
    </row>
    <row r="429" ht="12.75" customHeight="1">
      <c r="F429" s="4"/>
    </row>
    <row r="430" ht="12.75" customHeight="1">
      <c r="F430" s="4"/>
    </row>
    <row r="431" ht="12.75" customHeight="1">
      <c r="F431" s="4"/>
    </row>
    <row r="432" ht="12.75" customHeight="1">
      <c r="F432" s="4"/>
    </row>
    <row r="433" ht="12.75" customHeight="1">
      <c r="F433" s="4"/>
    </row>
    <row r="434" ht="12.75" customHeight="1">
      <c r="F434" s="4"/>
    </row>
    <row r="435" ht="12.75" customHeight="1">
      <c r="F435" s="4"/>
    </row>
    <row r="436" ht="12.75" customHeight="1">
      <c r="F436" s="4"/>
    </row>
    <row r="437" ht="12.75" customHeight="1">
      <c r="F437" s="4"/>
    </row>
    <row r="438" ht="12.75" customHeight="1">
      <c r="F438" s="4"/>
    </row>
    <row r="439" ht="12.75" customHeight="1">
      <c r="F439" s="4"/>
    </row>
    <row r="440" ht="12.75" customHeight="1">
      <c r="F440" s="4"/>
    </row>
    <row r="441" ht="12.75" customHeight="1">
      <c r="F441" s="4"/>
    </row>
    <row r="442" ht="12.75" customHeight="1">
      <c r="F442" s="4"/>
    </row>
    <row r="443" ht="12.75" customHeight="1">
      <c r="F443" s="4"/>
    </row>
    <row r="444" ht="12.75" customHeight="1">
      <c r="F444" s="4"/>
    </row>
    <row r="445" ht="12.75" customHeight="1">
      <c r="F445" s="4"/>
    </row>
    <row r="446" ht="12.75" customHeight="1">
      <c r="F446" s="4"/>
    </row>
    <row r="447" ht="12.75" customHeight="1">
      <c r="F447" s="4"/>
    </row>
    <row r="448" ht="12.75" customHeight="1">
      <c r="F448" s="4"/>
    </row>
    <row r="449" ht="12.75" customHeight="1">
      <c r="F449" s="4"/>
    </row>
    <row r="450" ht="12.75" customHeight="1">
      <c r="F450" s="4"/>
    </row>
    <row r="451" ht="12.75" customHeight="1">
      <c r="F451" s="4"/>
    </row>
    <row r="452" ht="12.75" customHeight="1">
      <c r="F452" s="4"/>
    </row>
    <row r="453" ht="12.75" customHeight="1">
      <c r="F453" s="4"/>
    </row>
    <row r="454" ht="12.75" customHeight="1">
      <c r="F454" s="4"/>
    </row>
    <row r="455" ht="12.75" customHeight="1">
      <c r="F455" s="4"/>
    </row>
    <row r="456" ht="12.75" customHeight="1">
      <c r="F456" s="4"/>
    </row>
    <row r="457" ht="12.75" customHeight="1">
      <c r="F457" s="4"/>
    </row>
    <row r="458" ht="12.75" customHeight="1">
      <c r="F458" s="4"/>
    </row>
    <row r="459" ht="12.75" customHeight="1">
      <c r="F459" s="4"/>
    </row>
    <row r="460" ht="12.75" customHeight="1">
      <c r="F460" s="4"/>
    </row>
    <row r="461" ht="12.75" customHeight="1">
      <c r="F461" s="4"/>
    </row>
    <row r="462" ht="12.75" customHeight="1">
      <c r="F462" s="4"/>
    </row>
    <row r="463" ht="12.75" customHeight="1">
      <c r="F463" s="4"/>
    </row>
    <row r="464" ht="12.75" customHeight="1">
      <c r="F464" s="4"/>
    </row>
    <row r="465" ht="12.75" customHeight="1">
      <c r="F465" s="4"/>
    </row>
    <row r="466" ht="12.75" customHeight="1">
      <c r="F466" s="4"/>
    </row>
    <row r="467" ht="12.75" customHeight="1">
      <c r="F467" s="4"/>
    </row>
    <row r="468" ht="12.75" customHeight="1">
      <c r="F468" s="4"/>
    </row>
    <row r="469" ht="12.75" customHeight="1">
      <c r="F469" s="4"/>
    </row>
    <row r="470" ht="12.75" customHeight="1">
      <c r="F470" s="4"/>
    </row>
    <row r="471" ht="12.75" customHeight="1">
      <c r="F471" s="4"/>
    </row>
    <row r="472" ht="12.75" customHeight="1">
      <c r="F472" s="4"/>
    </row>
    <row r="473" ht="12.75" customHeight="1">
      <c r="F473" s="4"/>
    </row>
    <row r="474" ht="12.75" customHeight="1">
      <c r="F474" s="4"/>
    </row>
    <row r="475" ht="12.75" customHeight="1">
      <c r="F475" s="4"/>
    </row>
    <row r="476" ht="12.75" customHeight="1">
      <c r="F476" s="4"/>
    </row>
    <row r="477" ht="12.75" customHeight="1">
      <c r="F477" s="4"/>
    </row>
    <row r="478" ht="12.75" customHeight="1">
      <c r="F478" s="4"/>
    </row>
    <row r="479" ht="12.75" customHeight="1">
      <c r="F479" s="4"/>
    </row>
    <row r="480" ht="12.75" customHeight="1">
      <c r="F480" s="4"/>
    </row>
    <row r="481" ht="12.75" customHeight="1">
      <c r="F481" s="4"/>
    </row>
    <row r="482" ht="12.75" customHeight="1">
      <c r="F482" s="4"/>
    </row>
    <row r="483" ht="12.75" customHeight="1">
      <c r="F483" s="4"/>
    </row>
    <row r="484" ht="12.75" customHeight="1">
      <c r="F484" s="4"/>
    </row>
    <row r="485" ht="12.75" customHeight="1">
      <c r="F485" s="4"/>
    </row>
    <row r="486" ht="12.75" customHeight="1">
      <c r="F486" s="4"/>
    </row>
    <row r="487" ht="12.75" customHeight="1">
      <c r="F487" s="4"/>
    </row>
    <row r="488" ht="12.75" customHeight="1">
      <c r="F488" s="4"/>
    </row>
    <row r="489" ht="12.75" customHeight="1">
      <c r="F489" s="4"/>
    </row>
    <row r="490" ht="12.75" customHeight="1">
      <c r="F490" s="4"/>
    </row>
    <row r="491" ht="12.75" customHeight="1">
      <c r="F491" s="4"/>
    </row>
    <row r="492" ht="12.75" customHeight="1">
      <c r="F492" s="4"/>
    </row>
    <row r="493" ht="12.75" customHeight="1">
      <c r="F493" s="4"/>
    </row>
    <row r="494" ht="12.75" customHeight="1">
      <c r="F494" s="4"/>
    </row>
    <row r="495" ht="12.75" customHeight="1">
      <c r="F495" s="4"/>
    </row>
    <row r="496" ht="12.75" customHeight="1">
      <c r="F496" s="4"/>
    </row>
    <row r="497" ht="12.75" customHeight="1">
      <c r="F497" s="4"/>
    </row>
    <row r="498" ht="12.75" customHeight="1">
      <c r="F498" s="4"/>
    </row>
    <row r="499" ht="12.75" customHeight="1">
      <c r="F499" s="4"/>
    </row>
    <row r="500" ht="12.75" customHeight="1">
      <c r="F500" s="4"/>
    </row>
    <row r="501" ht="12.75" customHeight="1">
      <c r="F501" s="4"/>
    </row>
    <row r="502" ht="12.75" customHeight="1">
      <c r="F502" s="4"/>
    </row>
    <row r="503" ht="12.75" customHeight="1">
      <c r="F503" s="4"/>
    </row>
    <row r="504" ht="12.75" customHeight="1">
      <c r="F504" s="4"/>
    </row>
    <row r="505" ht="12.75" customHeight="1">
      <c r="F505" s="4"/>
    </row>
    <row r="506" ht="12.75" customHeight="1">
      <c r="F506" s="4"/>
    </row>
    <row r="507" ht="12.75" customHeight="1">
      <c r="F507" s="4"/>
    </row>
    <row r="508" ht="12.75" customHeight="1">
      <c r="F508" s="4"/>
    </row>
    <row r="509" ht="12.75" customHeight="1">
      <c r="F509" s="4"/>
    </row>
    <row r="510" ht="12.75" customHeight="1">
      <c r="F510" s="4"/>
    </row>
    <row r="511" ht="12.75" customHeight="1">
      <c r="F511" s="4"/>
    </row>
    <row r="512" ht="12.75" customHeight="1">
      <c r="F512" s="4"/>
    </row>
    <row r="513" ht="12.75" customHeight="1">
      <c r="F513" s="4"/>
    </row>
    <row r="514" ht="12.75" customHeight="1">
      <c r="F514" s="4"/>
    </row>
    <row r="515" ht="12.75" customHeight="1">
      <c r="F515" s="4"/>
    </row>
    <row r="516" ht="12.75" customHeight="1">
      <c r="F516" s="4"/>
    </row>
    <row r="517" ht="12.75" customHeight="1">
      <c r="F517" s="4"/>
    </row>
    <row r="518" ht="12.75" customHeight="1">
      <c r="F518" s="4"/>
    </row>
    <row r="519" ht="12.75" customHeight="1">
      <c r="F519" s="4"/>
    </row>
    <row r="520" ht="12.75" customHeight="1">
      <c r="F520" s="4"/>
    </row>
    <row r="521" ht="12.75" customHeight="1">
      <c r="F521" s="4"/>
    </row>
    <row r="522" ht="12.75" customHeight="1">
      <c r="F522" s="4"/>
    </row>
    <row r="523" ht="12.75" customHeight="1">
      <c r="F523" s="4"/>
    </row>
    <row r="524" ht="12.75" customHeight="1">
      <c r="F524" s="4"/>
    </row>
    <row r="525" ht="12.75" customHeight="1">
      <c r="F525" s="4"/>
    </row>
    <row r="526" ht="12.75" customHeight="1">
      <c r="F526" s="4"/>
    </row>
    <row r="527" ht="12.75" customHeight="1">
      <c r="F527" s="4"/>
    </row>
    <row r="528" ht="12.75" customHeight="1">
      <c r="F528" s="4"/>
    </row>
    <row r="529" ht="12.75" customHeight="1">
      <c r="F529" s="4"/>
    </row>
    <row r="530" ht="12.75" customHeight="1">
      <c r="F530" s="4"/>
    </row>
    <row r="531" ht="12.75" customHeight="1">
      <c r="F531" s="4"/>
    </row>
    <row r="532" ht="12.75" customHeight="1">
      <c r="F532" s="4"/>
    </row>
    <row r="533" ht="12.75" customHeight="1">
      <c r="F533" s="4"/>
    </row>
    <row r="534" ht="12.75" customHeight="1">
      <c r="F534" s="4"/>
    </row>
    <row r="535" ht="12.75" customHeight="1">
      <c r="F535" s="4"/>
    </row>
    <row r="536" ht="12.75" customHeight="1">
      <c r="F536" s="4"/>
    </row>
    <row r="537" ht="12.75" customHeight="1">
      <c r="F537" s="4"/>
    </row>
    <row r="538" ht="12.75" customHeight="1">
      <c r="F538" s="4"/>
    </row>
    <row r="539" ht="12.75" customHeight="1">
      <c r="F539" s="4"/>
    </row>
    <row r="540" ht="12.75" customHeight="1">
      <c r="F540" s="4"/>
    </row>
    <row r="541" ht="12.75" customHeight="1">
      <c r="F541" s="4"/>
    </row>
    <row r="542" ht="12.75" customHeight="1">
      <c r="F542" s="4"/>
    </row>
    <row r="543" ht="12.75" customHeight="1">
      <c r="F543" s="4"/>
    </row>
    <row r="544" ht="12.75" customHeight="1">
      <c r="F544" s="4"/>
    </row>
    <row r="545" ht="12.75" customHeight="1">
      <c r="F545" s="4"/>
    </row>
    <row r="546" ht="12.75" customHeight="1">
      <c r="F546" s="4"/>
    </row>
    <row r="547" ht="12.75" customHeight="1">
      <c r="F547" s="4"/>
    </row>
    <row r="548" ht="12.75" customHeight="1">
      <c r="F548" s="4"/>
    </row>
    <row r="549" ht="12.75" customHeight="1">
      <c r="F549" s="4"/>
    </row>
    <row r="550" ht="12.75" customHeight="1">
      <c r="F550" s="4"/>
    </row>
    <row r="551" ht="12.75" customHeight="1">
      <c r="F551" s="4"/>
    </row>
    <row r="552" ht="12.75" customHeight="1">
      <c r="F552" s="4"/>
    </row>
    <row r="553" ht="12.75" customHeight="1">
      <c r="F553" s="4"/>
    </row>
    <row r="554" ht="12.75" customHeight="1">
      <c r="F554" s="4"/>
    </row>
    <row r="555" ht="12.75" customHeight="1">
      <c r="F555" s="4"/>
    </row>
    <row r="556" ht="12.75" customHeight="1">
      <c r="F556" s="4"/>
    </row>
    <row r="557" ht="12.75" customHeight="1">
      <c r="F557" s="4"/>
    </row>
    <row r="558" ht="12.75" customHeight="1">
      <c r="F558" s="4"/>
    </row>
    <row r="559" ht="12.75" customHeight="1">
      <c r="F559" s="4"/>
    </row>
    <row r="560" ht="12.75" customHeight="1">
      <c r="F560" s="4"/>
    </row>
    <row r="561" ht="12.75" customHeight="1">
      <c r="F561" s="4"/>
    </row>
    <row r="562" ht="12.75" customHeight="1">
      <c r="F562" s="4"/>
    </row>
    <row r="563" ht="12.75" customHeight="1">
      <c r="F563" s="4"/>
    </row>
    <row r="564" ht="12.75" customHeight="1">
      <c r="F564" s="4"/>
    </row>
    <row r="565" ht="12.75" customHeight="1">
      <c r="F565" s="4"/>
    </row>
    <row r="566" ht="12.75" customHeight="1">
      <c r="F566" s="4"/>
    </row>
    <row r="567" ht="12.75" customHeight="1">
      <c r="F567" s="4"/>
    </row>
    <row r="568" ht="12.75" customHeight="1">
      <c r="F568" s="4"/>
    </row>
    <row r="569" ht="12.75" customHeight="1">
      <c r="F569" s="4"/>
    </row>
    <row r="570" ht="12.75" customHeight="1">
      <c r="F570" s="4"/>
    </row>
    <row r="571" ht="12.75" customHeight="1">
      <c r="F571" s="4"/>
    </row>
    <row r="572" ht="12.75" customHeight="1">
      <c r="F572" s="4"/>
    </row>
    <row r="573" ht="12.75" customHeight="1">
      <c r="F573" s="4"/>
    </row>
    <row r="574" ht="12.75" customHeight="1">
      <c r="F574" s="4"/>
    </row>
    <row r="575" ht="12.75" customHeight="1">
      <c r="F575" s="4"/>
    </row>
    <row r="576" ht="12.75" customHeight="1">
      <c r="F576" s="4"/>
    </row>
    <row r="577" ht="12.75" customHeight="1">
      <c r="F577" s="4"/>
    </row>
    <row r="578" ht="12.75" customHeight="1">
      <c r="F578" s="4"/>
    </row>
    <row r="579" ht="12.75" customHeight="1">
      <c r="F579" s="4"/>
    </row>
    <row r="580" ht="12.75" customHeight="1">
      <c r="F580" s="4"/>
    </row>
    <row r="581" ht="12.75" customHeight="1">
      <c r="F581" s="4"/>
    </row>
    <row r="582" ht="12.75" customHeight="1">
      <c r="F582" s="4"/>
    </row>
    <row r="583" ht="12.75" customHeight="1">
      <c r="F583" s="4"/>
    </row>
    <row r="584" ht="12.75" customHeight="1">
      <c r="F584" s="4"/>
    </row>
    <row r="585" ht="12.75" customHeight="1">
      <c r="F585" s="4"/>
    </row>
    <row r="586" ht="12.75" customHeight="1">
      <c r="F586" s="4"/>
    </row>
    <row r="587" ht="12.75" customHeight="1">
      <c r="F587" s="4"/>
    </row>
    <row r="588" ht="12.75" customHeight="1">
      <c r="F588" s="4"/>
    </row>
    <row r="589" ht="12.75" customHeight="1">
      <c r="F589" s="4"/>
    </row>
    <row r="590" ht="12.75" customHeight="1">
      <c r="F590" s="4"/>
    </row>
    <row r="591" ht="12.75" customHeight="1">
      <c r="F591" s="4"/>
    </row>
    <row r="592" ht="12.75" customHeight="1">
      <c r="F592" s="4"/>
    </row>
    <row r="593" ht="12.75" customHeight="1">
      <c r="F593" s="4"/>
    </row>
    <row r="594" ht="12.75" customHeight="1">
      <c r="F594" s="4"/>
    </row>
    <row r="595" ht="12.75" customHeight="1">
      <c r="F595" s="4"/>
    </row>
    <row r="596" ht="12.75" customHeight="1">
      <c r="F596" s="4"/>
    </row>
    <row r="597" ht="12.75" customHeight="1">
      <c r="F597" s="4"/>
    </row>
    <row r="598" ht="12.75" customHeight="1">
      <c r="F598" s="4"/>
    </row>
    <row r="599" ht="12.75" customHeight="1">
      <c r="F599" s="4"/>
    </row>
    <row r="600" ht="12.75" customHeight="1">
      <c r="F600" s="4"/>
    </row>
    <row r="601" ht="12.75" customHeight="1">
      <c r="F601" s="4"/>
    </row>
    <row r="602" ht="12.75" customHeight="1">
      <c r="F602" s="4"/>
    </row>
    <row r="603" ht="12.75" customHeight="1">
      <c r="F603" s="4"/>
    </row>
    <row r="604" ht="12.75" customHeight="1">
      <c r="F604" s="4"/>
    </row>
    <row r="605" ht="12.75" customHeight="1">
      <c r="F605" s="4"/>
    </row>
    <row r="606" ht="12.75" customHeight="1">
      <c r="F606" s="4"/>
    </row>
    <row r="607" ht="12.75" customHeight="1">
      <c r="F607" s="4"/>
    </row>
    <row r="608" ht="12.75" customHeight="1">
      <c r="F608" s="4"/>
    </row>
    <row r="609" ht="12.75" customHeight="1">
      <c r="F609" s="4"/>
    </row>
    <row r="610" ht="12.75" customHeight="1">
      <c r="F610" s="4"/>
    </row>
    <row r="611" ht="12.75" customHeight="1">
      <c r="F611" s="4"/>
    </row>
    <row r="612" ht="12.75" customHeight="1">
      <c r="F612" s="4"/>
    </row>
    <row r="613" ht="12.75" customHeight="1">
      <c r="F613" s="4"/>
    </row>
    <row r="614" ht="12.75" customHeight="1">
      <c r="F614" s="4"/>
    </row>
    <row r="615" ht="12.75" customHeight="1">
      <c r="F615" s="4"/>
    </row>
    <row r="616" ht="12.75" customHeight="1">
      <c r="F616" s="4"/>
    </row>
    <row r="617" ht="12.75" customHeight="1">
      <c r="F617" s="4"/>
    </row>
    <row r="618" ht="12.75" customHeight="1">
      <c r="F618" s="4"/>
    </row>
    <row r="619" ht="12.75" customHeight="1">
      <c r="F619" s="4"/>
    </row>
    <row r="620" ht="12.75" customHeight="1">
      <c r="F620" s="4"/>
    </row>
    <row r="621" ht="12.75" customHeight="1">
      <c r="F621" s="4"/>
    </row>
    <row r="622" ht="12.75" customHeight="1">
      <c r="F622" s="4"/>
    </row>
    <row r="623" ht="12.75" customHeight="1">
      <c r="F623" s="4"/>
    </row>
    <row r="624" ht="12.75" customHeight="1">
      <c r="F624" s="4"/>
    </row>
    <row r="625" ht="12.75" customHeight="1">
      <c r="F625" s="4"/>
    </row>
    <row r="626" ht="12.75" customHeight="1">
      <c r="F626" s="4"/>
    </row>
    <row r="627" ht="12.75" customHeight="1">
      <c r="F627" s="4"/>
    </row>
    <row r="628" ht="12.75" customHeight="1">
      <c r="F628" s="4"/>
    </row>
    <row r="629" ht="12.75" customHeight="1">
      <c r="F629" s="4"/>
    </row>
    <row r="630" ht="12.75" customHeight="1">
      <c r="F630" s="4"/>
    </row>
    <row r="631" ht="12.75" customHeight="1">
      <c r="F631" s="4"/>
    </row>
    <row r="632" ht="12.75" customHeight="1">
      <c r="F632" s="4"/>
    </row>
    <row r="633" ht="12.75" customHeight="1">
      <c r="F633" s="4"/>
    </row>
    <row r="634" ht="12.75" customHeight="1">
      <c r="F634" s="4"/>
    </row>
    <row r="635" ht="12.75" customHeight="1">
      <c r="F635" s="4"/>
    </row>
    <row r="636" ht="12.75" customHeight="1">
      <c r="F636" s="4"/>
    </row>
    <row r="637" ht="12.75" customHeight="1">
      <c r="F637" s="4"/>
    </row>
    <row r="638" ht="12.75" customHeight="1">
      <c r="F638" s="4"/>
    </row>
    <row r="639" ht="12.75" customHeight="1">
      <c r="F639" s="4"/>
    </row>
    <row r="640" ht="12.75" customHeight="1">
      <c r="F640" s="4"/>
    </row>
    <row r="641" ht="12.75" customHeight="1">
      <c r="F641" s="4"/>
    </row>
    <row r="642" ht="12.75" customHeight="1">
      <c r="F642" s="4"/>
    </row>
    <row r="643" ht="12.75" customHeight="1">
      <c r="F643" s="4"/>
    </row>
    <row r="644" ht="12.75" customHeight="1">
      <c r="F644" s="4"/>
    </row>
    <row r="645" ht="12.75" customHeight="1">
      <c r="F645" s="4"/>
    </row>
    <row r="646" ht="12.75" customHeight="1">
      <c r="F646" s="4"/>
    </row>
    <row r="647" ht="12.75" customHeight="1">
      <c r="F647" s="4"/>
    </row>
    <row r="648" ht="12.75" customHeight="1">
      <c r="F648" s="4"/>
    </row>
    <row r="649" ht="12.75" customHeight="1">
      <c r="F649" s="4"/>
    </row>
    <row r="650" ht="12.75" customHeight="1">
      <c r="F650" s="4"/>
    </row>
    <row r="651" ht="12.75" customHeight="1">
      <c r="F651" s="4"/>
    </row>
    <row r="652" ht="12.75" customHeight="1">
      <c r="F652" s="4"/>
    </row>
    <row r="653" ht="12.75" customHeight="1">
      <c r="F653" s="4"/>
    </row>
    <row r="654" ht="12.75" customHeight="1">
      <c r="F654" s="4"/>
    </row>
    <row r="655" ht="12.75" customHeight="1">
      <c r="F655" s="4"/>
    </row>
    <row r="656" ht="12.75" customHeight="1">
      <c r="F656" s="4"/>
    </row>
    <row r="657" ht="12.75" customHeight="1">
      <c r="F657" s="4"/>
    </row>
    <row r="658" ht="12.75" customHeight="1">
      <c r="F658" s="4"/>
    </row>
    <row r="659" ht="12.75" customHeight="1">
      <c r="F659" s="4"/>
    </row>
    <row r="660" ht="12.75" customHeight="1">
      <c r="F660" s="4"/>
    </row>
    <row r="661" ht="12.75" customHeight="1">
      <c r="F661" s="4"/>
    </row>
    <row r="662" ht="12.75" customHeight="1">
      <c r="F662" s="4"/>
    </row>
    <row r="663" ht="12.75" customHeight="1">
      <c r="F663" s="4"/>
    </row>
    <row r="664" ht="12.75" customHeight="1">
      <c r="F664" s="4"/>
    </row>
    <row r="665" ht="12.75" customHeight="1">
      <c r="F665" s="4"/>
    </row>
    <row r="666" ht="12.75" customHeight="1">
      <c r="F666" s="4"/>
    </row>
    <row r="667" ht="12.75" customHeight="1">
      <c r="F667" s="4"/>
    </row>
    <row r="668" ht="12.75" customHeight="1">
      <c r="F668" s="4"/>
    </row>
    <row r="669" ht="12.75" customHeight="1">
      <c r="F669" s="4"/>
    </row>
    <row r="670" ht="12.75" customHeight="1">
      <c r="F670" s="4"/>
    </row>
    <row r="671" ht="12.75" customHeight="1">
      <c r="F671" s="4"/>
    </row>
    <row r="672" ht="12.75" customHeight="1">
      <c r="F672" s="4"/>
    </row>
    <row r="673" ht="12.75" customHeight="1">
      <c r="F673" s="4"/>
    </row>
    <row r="674" ht="12.75" customHeight="1">
      <c r="F674" s="4"/>
    </row>
    <row r="675" ht="12.75" customHeight="1">
      <c r="F675" s="4"/>
    </row>
    <row r="676" ht="12.75" customHeight="1">
      <c r="F676" s="4"/>
    </row>
    <row r="677" ht="12.75" customHeight="1">
      <c r="F677" s="4"/>
    </row>
    <row r="678" ht="12.75" customHeight="1">
      <c r="F678" s="4"/>
    </row>
    <row r="679" ht="12.75" customHeight="1">
      <c r="F679" s="4"/>
    </row>
    <row r="680" ht="12.75" customHeight="1">
      <c r="F680" s="4"/>
    </row>
    <row r="681" ht="12.75" customHeight="1">
      <c r="F681" s="4"/>
    </row>
    <row r="682" ht="12.75" customHeight="1">
      <c r="F682" s="4"/>
    </row>
    <row r="683" ht="12.75" customHeight="1">
      <c r="F683" s="4"/>
    </row>
    <row r="684" ht="12.75" customHeight="1">
      <c r="F684" s="4"/>
    </row>
    <row r="685" ht="12.75" customHeight="1">
      <c r="F685" s="4"/>
    </row>
    <row r="686" ht="12.75" customHeight="1">
      <c r="F686" s="4"/>
    </row>
    <row r="687" ht="12.75" customHeight="1">
      <c r="F687" s="4"/>
    </row>
    <row r="688" ht="12.75" customHeight="1">
      <c r="F688" s="4"/>
    </row>
    <row r="689" ht="12.75" customHeight="1">
      <c r="F689" s="4"/>
    </row>
    <row r="690" ht="12.75" customHeight="1">
      <c r="F690" s="4"/>
    </row>
    <row r="691" ht="12.75" customHeight="1">
      <c r="F691" s="4"/>
    </row>
    <row r="692" ht="12.75" customHeight="1">
      <c r="F692" s="4"/>
    </row>
    <row r="693" ht="12.75" customHeight="1">
      <c r="F693" s="4"/>
    </row>
    <row r="694" ht="12.75" customHeight="1">
      <c r="F694" s="4"/>
    </row>
    <row r="695" ht="12.75" customHeight="1">
      <c r="F695" s="4"/>
    </row>
    <row r="696" ht="12.75" customHeight="1">
      <c r="F696" s="4"/>
    </row>
    <row r="697" ht="12.75" customHeight="1">
      <c r="F697" s="4"/>
    </row>
    <row r="698" ht="12.75" customHeight="1">
      <c r="F698" s="4"/>
    </row>
    <row r="699" ht="12.75" customHeight="1">
      <c r="F699" s="4"/>
    </row>
    <row r="700" ht="12.75" customHeight="1">
      <c r="F700" s="4"/>
    </row>
    <row r="701" ht="12.75" customHeight="1">
      <c r="F701" s="4"/>
    </row>
    <row r="702" ht="12.75" customHeight="1">
      <c r="F702" s="4"/>
    </row>
    <row r="703" ht="12.75" customHeight="1">
      <c r="F703" s="4"/>
    </row>
    <row r="704" ht="12.75" customHeight="1">
      <c r="F704" s="4"/>
    </row>
    <row r="705" ht="12.75" customHeight="1">
      <c r="F705" s="4"/>
    </row>
    <row r="706" ht="12.75" customHeight="1">
      <c r="F706" s="4"/>
    </row>
    <row r="707" ht="12.75" customHeight="1">
      <c r="F707" s="4"/>
    </row>
    <row r="708" ht="12.75" customHeight="1">
      <c r="F708" s="4"/>
    </row>
    <row r="709" ht="12.75" customHeight="1">
      <c r="F709" s="4"/>
    </row>
    <row r="710" ht="12.75" customHeight="1">
      <c r="F710" s="4"/>
    </row>
    <row r="711" ht="12.75" customHeight="1">
      <c r="F711" s="4"/>
    </row>
    <row r="712" ht="12.75" customHeight="1">
      <c r="F712" s="4"/>
    </row>
    <row r="713" ht="12.75" customHeight="1">
      <c r="F713" s="4"/>
    </row>
    <row r="714" ht="12.75" customHeight="1">
      <c r="F714" s="4"/>
    </row>
    <row r="715" ht="12.75" customHeight="1">
      <c r="F715" s="4"/>
    </row>
    <row r="716" ht="12.75" customHeight="1">
      <c r="F716" s="4"/>
    </row>
    <row r="717" ht="12.75" customHeight="1">
      <c r="F717" s="4"/>
    </row>
    <row r="718" ht="12.75" customHeight="1">
      <c r="F718" s="4"/>
    </row>
    <row r="719" ht="12.75" customHeight="1">
      <c r="F719" s="4"/>
    </row>
    <row r="720" ht="12.75" customHeight="1">
      <c r="F720" s="4"/>
    </row>
    <row r="721" ht="12.75" customHeight="1">
      <c r="F721" s="4"/>
    </row>
    <row r="722" ht="12.75" customHeight="1">
      <c r="F722" s="4"/>
    </row>
    <row r="723" ht="12.75" customHeight="1">
      <c r="F723" s="4"/>
    </row>
    <row r="724" ht="12.75" customHeight="1">
      <c r="F724" s="4"/>
    </row>
    <row r="725" ht="12.75" customHeight="1">
      <c r="F725" s="4"/>
    </row>
    <row r="726" ht="12.75" customHeight="1">
      <c r="F726" s="4"/>
    </row>
    <row r="727" ht="12.75" customHeight="1">
      <c r="F727" s="4"/>
    </row>
    <row r="728" ht="12.75" customHeight="1">
      <c r="F728" s="4"/>
    </row>
    <row r="729" ht="12.75" customHeight="1">
      <c r="F729" s="4"/>
    </row>
    <row r="730" ht="12.75" customHeight="1">
      <c r="F730" s="4"/>
    </row>
    <row r="731" ht="12.75" customHeight="1">
      <c r="F731" s="4"/>
    </row>
    <row r="732" ht="12.75" customHeight="1">
      <c r="F732" s="4"/>
    </row>
    <row r="733" ht="12.75" customHeight="1">
      <c r="F733" s="4"/>
    </row>
    <row r="734" ht="12.75" customHeight="1">
      <c r="F734" s="4"/>
    </row>
    <row r="735" ht="12.75" customHeight="1">
      <c r="F735" s="4"/>
    </row>
    <row r="736" ht="12.75" customHeight="1">
      <c r="F736" s="4"/>
    </row>
    <row r="737" ht="12.75" customHeight="1">
      <c r="F737" s="4"/>
    </row>
    <row r="738" ht="12.75" customHeight="1">
      <c r="F738" s="4"/>
    </row>
    <row r="739" ht="12.75" customHeight="1">
      <c r="F739" s="4"/>
    </row>
    <row r="740" ht="12.75" customHeight="1">
      <c r="F740" s="4"/>
    </row>
    <row r="741" ht="12.75" customHeight="1">
      <c r="F741" s="4"/>
    </row>
    <row r="742" ht="12.75" customHeight="1">
      <c r="F742" s="4"/>
    </row>
    <row r="743" ht="12.75" customHeight="1">
      <c r="F743" s="4"/>
    </row>
    <row r="744" ht="12.75" customHeight="1">
      <c r="F744" s="4"/>
    </row>
    <row r="745" ht="12.75" customHeight="1">
      <c r="F745" s="4"/>
    </row>
    <row r="746" ht="12.75" customHeight="1">
      <c r="F746" s="4"/>
    </row>
    <row r="747" ht="12.75" customHeight="1">
      <c r="F747" s="4"/>
    </row>
    <row r="748" ht="12.75" customHeight="1">
      <c r="F748" s="4"/>
    </row>
    <row r="749" ht="12.75" customHeight="1">
      <c r="F749" s="4"/>
    </row>
    <row r="750" ht="12.75" customHeight="1">
      <c r="F750" s="4"/>
    </row>
    <row r="751" ht="12.75" customHeight="1">
      <c r="F751" s="4"/>
    </row>
    <row r="752" ht="12.75" customHeight="1">
      <c r="F752" s="4"/>
    </row>
    <row r="753" ht="12.75" customHeight="1">
      <c r="F753" s="4"/>
    </row>
    <row r="754" ht="12.75" customHeight="1">
      <c r="F754" s="4"/>
    </row>
    <row r="755" ht="12.75" customHeight="1">
      <c r="F755" s="4"/>
    </row>
    <row r="756" ht="12.75" customHeight="1">
      <c r="F756" s="4"/>
    </row>
    <row r="757" ht="12.75" customHeight="1">
      <c r="F757" s="4"/>
    </row>
    <row r="758" ht="12.75" customHeight="1">
      <c r="F758" s="4"/>
    </row>
    <row r="759" ht="12.75" customHeight="1">
      <c r="F759" s="4"/>
    </row>
    <row r="760" ht="12.75" customHeight="1">
      <c r="F760" s="4"/>
    </row>
    <row r="761" ht="12.75" customHeight="1">
      <c r="F761" s="4"/>
    </row>
    <row r="762" ht="12.75" customHeight="1">
      <c r="F762" s="4"/>
    </row>
    <row r="763" ht="12.75" customHeight="1">
      <c r="F763" s="4"/>
    </row>
    <row r="764" ht="12.75" customHeight="1">
      <c r="F764" s="4"/>
    </row>
    <row r="765" ht="12.75" customHeight="1">
      <c r="F765" s="4"/>
    </row>
    <row r="766" ht="12.75" customHeight="1">
      <c r="F766" s="4"/>
    </row>
    <row r="767" ht="12.75" customHeight="1">
      <c r="F767" s="4"/>
    </row>
    <row r="768" ht="12.75" customHeight="1">
      <c r="F768" s="4"/>
    </row>
    <row r="769" ht="12.75" customHeight="1">
      <c r="F769" s="4"/>
    </row>
    <row r="770" ht="12.75" customHeight="1">
      <c r="F770" s="4"/>
    </row>
    <row r="771" ht="12.75" customHeight="1">
      <c r="F771" s="4"/>
    </row>
    <row r="772" ht="12.75" customHeight="1">
      <c r="F772" s="4"/>
    </row>
    <row r="773" ht="12.75" customHeight="1">
      <c r="F773" s="4"/>
    </row>
    <row r="774" ht="12.75" customHeight="1">
      <c r="F774" s="4"/>
    </row>
    <row r="775" ht="12.75" customHeight="1">
      <c r="F775" s="4"/>
    </row>
    <row r="776" ht="12.75" customHeight="1">
      <c r="F776" s="4"/>
    </row>
    <row r="777" ht="12.75" customHeight="1">
      <c r="F777" s="4"/>
    </row>
    <row r="778" ht="12.75" customHeight="1">
      <c r="F778" s="4"/>
    </row>
    <row r="779" ht="12.75" customHeight="1">
      <c r="F779" s="4"/>
    </row>
    <row r="780" ht="12.75" customHeight="1">
      <c r="F780" s="4"/>
    </row>
    <row r="781" ht="12.75" customHeight="1">
      <c r="F781" s="4"/>
    </row>
    <row r="782" ht="12.75" customHeight="1">
      <c r="F782" s="4"/>
    </row>
    <row r="783" ht="12.75" customHeight="1">
      <c r="F783" s="4"/>
    </row>
    <row r="784" ht="12.75" customHeight="1">
      <c r="F784" s="4"/>
    </row>
    <row r="785" ht="12.75" customHeight="1">
      <c r="F785" s="4"/>
    </row>
    <row r="786" ht="12.75" customHeight="1">
      <c r="F786" s="4"/>
    </row>
    <row r="787" ht="12.75" customHeight="1">
      <c r="F787" s="4"/>
    </row>
    <row r="788" ht="12.75" customHeight="1">
      <c r="F788" s="4"/>
    </row>
    <row r="789" ht="12.75" customHeight="1">
      <c r="F789" s="4"/>
    </row>
    <row r="790" ht="12.75" customHeight="1">
      <c r="F790" s="4"/>
    </row>
    <row r="791" ht="12.75" customHeight="1">
      <c r="F791" s="4"/>
    </row>
    <row r="792" ht="12.75" customHeight="1">
      <c r="F792" s="4"/>
    </row>
    <row r="793" ht="12.75" customHeight="1">
      <c r="F793" s="4"/>
    </row>
    <row r="794" ht="12.75" customHeight="1">
      <c r="F794" s="4"/>
    </row>
    <row r="795" ht="12.75" customHeight="1">
      <c r="F795" s="4"/>
    </row>
    <row r="796" ht="12.75" customHeight="1">
      <c r="F796" s="4"/>
    </row>
    <row r="797" ht="12.75" customHeight="1">
      <c r="F797" s="4"/>
    </row>
    <row r="798" ht="12.75" customHeight="1">
      <c r="F798" s="4"/>
    </row>
    <row r="799" ht="12.75" customHeight="1">
      <c r="F799" s="4"/>
    </row>
    <row r="800" ht="12.75" customHeight="1">
      <c r="F800" s="4"/>
    </row>
    <row r="801" ht="12.75" customHeight="1">
      <c r="F801" s="4"/>
    </row>
    <row r="802" ht="12.75" customHeight="1">
      <c r="F802" s="4"/>
    </row>
    <row r="803" ht="12.75" customHeight="1">
      <c r="F803" s="4"/>
    </row>
    <row r="804" ht="12.75" customHeight="1">
      <c r="F804" s="4"/>
    </row>
    <row r="805" ht="12.75" customHeight="1">
      <c r="F805" s="4"/>
    </row>
    <row r="806" ht="12.75" customHeight="1">
      <c r="F806" s="4"/>
    </row>
    <row r="807" ht="12.75" customHeight="1">
      <c r="F807" s="4"/>
    </row>
    <row r="808" ht="12.75" customHeight="1">
      <c r="F808" s="4"/>
    </row>
    <row r="809" ht="12.75" customHeight="1">
      <c r="F809" s="4"/>
    </row>
    <row r="810" ht="12.75" customHeight="1">
      <c r="F810" s="4"/>
    </row>
    <row r="811" ht="12.75" customHeight="1">
      <c r="F811" s="4"/>
    </row>
    <row r="812" ht="12.75" customHeight="1">
      <c r="F812" s="4"/>
    </row>
    <row r="813" ht="12.75" customHeight="1">
      <c r="F813" s="4"/>
    </row>
    <row r="814" ht="12.75" customHeight="1">
      <c r="F814" s="4"/>
    </row>
    <row r="815" ht="12.75" customHeight="1">
      <c r="F815" s="4"/>
    </row>
    <row r="816" ht="12.75" customHeight="1">
      <c r="F816" s="4"/>
    </row>
    <row r="817" ht="12.75" customHeight="1">
      <c r="F817" s="4"/>
    </row>
    <row r="818" ht="12.75" customHeight="1">
      <c r="F818" s="4"/>
    </row>
    <row r="819" ht="12.75" customHeight="1">
      <c r="F819" s="4"/>
    </row>
    <row r="820" ht="12.75" customHeight="1">
      <c r="F820" s="4"/>
    </row>
    <row r="821" ht="12.75" customHeight="1">
      <c r="F821" s="4"/>
    </row>
    <row r="822" ht="12.75" customHeight="1">
      <c r="F822" s="4"/>
    </row>
    <row r="823" ht="12.75" customHeight="1">
      <c r="F823" s="4"/>
    </row>
    <row r="824" ht="12.75" customHeight="1">
      <c r="F824" s="4"/>
    </row>
    <row r="825" ht="12.75" customHeight="1">
      <c r="F825" s="4"/>
    </row>
    <row r="826" ht="12.75" customHeight="1">
      <c r="F826" s="4"/>
    </row>
    <row r="827" ht="12.75" customHeight="1">
      <c r="F827" s="4"/>
    </row>
    <row r="828" ht="12.75" customHeight="1">
      <c r="F828" s="4"/>
    </row>
    <row r="829" ht="12.75" customHeight="1">
      <c r="F829" s="4"/>
    </row>
    <row r="830" ht="12.75" customHeight="1">
      <c r="F830" s="4"/>
    </row>
    <row r="831" ht="12.75" customHeight="1">
      <c r="F831" s="4"/>
    </row>
    <row r="832" ht="12.75" customHeight="1">
      <c r="F832" s="4"/>
    </row>
    <row r="833" ht="12.75" customHeight="1">
      <c r="F833" s="4"/>
    </row>
    <row r="834" ht="12.75" customHeight="1">
      <c r="F834" s="4"/>
    </row>
    <row r="835" ht="12.75" customHeight="1">
      <c r="F835" s="4"/>
    </row>
    <row r="836" ht="12.75" customHeight="1">
      <c r="F836" s="4"/>
    </row>
    <row r="837" ht="12.75" customHeight="1">
      <c r="F837" s="4"/>
    </row>
    <row r="838" ht="12.75" customHeight="1">
      <c r="F838" s="4"/>
    </row>
    <row r="839" ht="12.75" customHeight="1">
      <c r="F839" s="4"/>
    </row>
    <row r="840" ht="12.75" customHeight="1">
      <c r="F840" s="4"/>
    </row>
    <row r="841" ht="12.75" customHeight="1">
      <c r="F841" s="4"/>
    </row>
    <row r="842" ht="12.75" customHeight="1">
      <c r="F842" s="4"/>
    </row>
    <row r="843" ht="12.75" customHeight="1">
      <c r="F843" s="4"/>
    </row>
    <row r="844" ht="12.75" customHeight="1">
      <c r="F844" s="4"/>
    </row>
    <row r="845" ht="12.75" customHeight="1">
      <c r="F845" s="4"/>
    </row>
    <row r="846" ht="12.75" customHeight="1">
      <c r="F846" s="4"/>
    </row>
    <row r="847" ht="12.75" customHeight="1">
      <c r="F847" s="4"/>
    </row>
    <row r="848" ht="12.75" customHeight="1">
      <c r="F848" s="4"/>
    </row>
    <row r="849" ht="12.75" customHeight="1">
      <c r="F849" s="4"/>
    </row>
    <row r="850" ht="12.75" customHeight="1">
      <c r="F850" s="4"/>
    </row>
    <row r="851" ht="12.75" customHeight="1">
      <c r="F851" s="4"/>
    </row>
    <row r="852" ht="12.75" customHeight="1">
      <c r="F852" s="4"/>
    </row>
    <row r="853" ht="12.75" customHeight="1">
      <c r="F853" s="4"/>
    </row>
    <row r="854" ht="12.75" customHeight="1">
      <c r="F854" s="4"/>
    </row>
    <row r="855" ht="12.75" customHeight="1">
      <c r="F855" s="4"/>
    </row>
    <row r="856" ht="12.75" customHeight="1">
      <c r="F856" s="4"/>
    </row>
    <row r="857" ht="12.75" customHeight="1">
      <c r="F857" s="4"/>
    </row>
    <row r="858" ht="12.75" customHeight="1">
      <c r="F858" s="4"/>
    </row>
    <row r="859" ht="12.75" customHeight="1">
      <c r="F859" s="4"/>
    </row>
    <row r="860" ht="12.75" customHeight="1">
      <c r="F860" s="4"/>
    </row>
    <row r="861" ht="12.75" customHeight="1">
      <c r="F861" s="4"/>
    </row>
    <row r="862" ht="12.75" customHeight="1">
      <c r="F862" s="4"/>
    </row>
    <row r="863" ht="12.75" customHeight="1">
      <c r="F863" s="4"/>
    </row>
    <row r="864" ht="12.75" customHeight="1">
      <c r="F864" s="4"/>
    </row>
    <row r="865" ht="12.75" customHeight="1">
      <c r="F865" s="4"/>
    </row>
    <row r="866" ht="12.75" customHeight="1">
      <c r="F866" s="4"/>
    </row>
    <row r="867" ht="12.75" customHeight="1">
      <c r="F867" s="4"/>
    </row>
    <row r="868" ht="12.75" customHeight="1">
      <c r="F868" s="4"/>
    </row>
    <row r="869" ht="12.75" customHeight="1">
      <c r="F869" s="4"/>
    </row>
    <row r="870" ht="12.75" customHeight="1">
      <c r="F870" s="4"/>
    </row>
    <row r="871" ht="12.75" customHeight="1">
      <c r="F871" s="4"/>
    </row>
    <row r="872" ht="12.75" customHeight="1">
      <c r="F872" s="4"/>
    </row>
    <row r="873" ht="12.75" customHeight="1">
      <c r="F873" s="4"/>
    </row>
    <row r="874" ht="12.75" customHeight="1">
      <c r="F874" s="4"/>
    </row>
    <row r="875" ht="12.75" customHeight="1">
      <c r="F875" s="4"/>
    </row>
    <row r="876" ht="12.75" customHeight="1">
      <c r="F876" s="4"/>
    </row>
    <row r="877" ht="12.75" customHeight="1">
      <c r="F877" s="4"/>
    </row>
    <row r="878" ht="12.75" customHeight="1">
      <c r="F878" s="4"/>
    </row>
    <row r="879" ht="12.75" customHeight="1">
      <c r="F879" s="4"/>
    </row>
    <row r="880" ht="12.75" customHeight="1">
      <c r="F880" s="4"/>
    </row>
    <row r="881" ht="12.75" customHeight="1">
      <c r="F881" s="4"/>
    </row>
    <row r="882" ht="12.75" customHeight="1">
      <c r="F882" s="4"/>
    </row>
    <row r="883" ht="12.75" customHeight="1">
      <c r="F883" s="4"/>
    </row>
    <row r="884" ht="12.75" customHeight="1">
      <c r="F884" s="4"/>
    </row>
    <row r="885" ht="12.75" customHeight="1">
      <c r="F885" s="4"/>
    </row>
    <row r="886" ht="12.75" customHeight="1">
      <c r="F886" s="4"/>
    </row>
    <row r="887" ht="12.75" customHeight="1">
      <c r="F887" s="4"/>
    </row>
    <row r="888" ht="12.75" customHeight="1">
      <c r="F888" s="4"/>
    </row>
    <row r="889" ht="12.75" customHeight="1">
      <c r="F889" s="4"/>
    </row>
    <row r="890" ht="12.75" customHeight="1">
      <c r="F890" s="4"/>
    </row>
    <row r="891" ht="12.75" customHeight="1">
      <c r="F891" s="4"/>
    </row>
    <row r="892" ht="12.75" customHeight="1">
      <c r="F892" s="4"/>
    </row>
    <row r="893" ht="12.75" customHeight="1">
      <c r="F893" s="4"/>
    </row>
    <row r="894" ht="12.75" customHeight="1">
      <c r="F894" s="4"/>
    </row>
    <row r="895" ht="12.75" customHeight="1">
      <c r="F895" s="4"/>
    </row>
    <row r="896" ht="12.75" customHeight="1">
      <c r="F896" s="4"/>
    </row>
    <row r="897" ht="12.75" customHeight="1">
      <c r="F897" s="4"/>
    </row>
    <row r="898" ht="12.75" customHeight="1">
      <c r="F898" s="4"/>
    </row>
    <row r="899" ht="12.75" customHeight="1">
      <c r="F899" s="4"/>
    </row>
    <row r="900" ht="12.75" customHeight="1">
      <c r="F900" s="4"/>
    </row>
    <row r="901" ht="12.75" customHeight="1">
      <c r="F901" s="4"/>
    </row>
    <row r="902" ht="12.75" customHeight="1">
      <c r="F902" s="4"/>
    </row>
    <row r="903" ht="12.75" customHeight="1">
      <c r="F903" s="4"/>
    </row>
    <row r="904" ht="12.75" customHeight="1">
      <c r="F904" s="4"/>
    </row>
    <row r="905" ht="12.75" customHeight="1">
      <c r="F905" s="4"/>
    </row>
    <row r="906" ht="12.75" customHeight="1">
      <c r="F906" s="4"/>
    </row>
    <row r="907" ht="12.75" customHeight="1">
      <c r="F907" s="4"/>
    </row>
    <row r="908" ht="12.75" customHeight="1">
      <c r="F908" s="4"/>
    </row>
    <row r="909" ht="12.75" customHeight="1">
      <c r="F909" s="4"/>
    </row>
    <row r="910" ht="12.75" customHeight="1">
      <c r="F910" s="4"/>
    </row>
    <row r="911" ht="12.75" customHeight="1">
      <c r="F911" s="4"/>
    </row>
    <row r="912" ht="12.75" customHeight="1">
      <c r="F912" s="4"/>
    </row>
    <row r="913" ht="12.75" customHeight="1">
      <c r="F913" s="4"/>
    </row>
    <row r="914" ht="12.75" customHeight="1">
      <c r="F914" s="4"/>
    </row>
    <row r="915" ht="12.75" customHeight="1">
      <c r="F915" s="4"/>
    </row>
    <row r="916" ht="12.75" customHeight="1">
      <c r="F916" s="4"/>
    </row>
    <row r="917" ht="12.75" customHeight="1">
      <c r="F917" s="4"/>
    </row>
    <row r="918" ht="12.75" customHeight="1">
      <c r="F918" s="4"/>
    </row>
    <row r="919" ht="12.75" customHeight="1">
      <c r="F919" s="4"/>
    </row>
    <row r="920" ht="12.75" customHeight="1">
      <c r="F920" s="4"/>
    </row>
    <row r="921" ht="12.75" customHeight="1">
      <c r="F921" s="4"/>
    </row>
    <row r="922" ht="12.75" customHeight="1">
      <c r="F922" s="4"/>
    </row>
    <row r="923" ht="12.75" customHeight="1">
      <c r="F923" s="4"/>
    </row>
    <row r="924" ht="12.75" customHeight="1">
      <c r="F924" s="4"/>
    </row>
    <row r="925" ht="12.75" customHeight="1">
      <c r="F925" s="4"/>
    </row>
    <row r="926" ht="12.75" customHeight="1">
      <c r="F926" s="4"/>
    </row>
    <row r="927" ht="12.75" customHeight="1">
      <c r="F927" s="4"/>
    </row>
    <row r="928" ht="12.75" customHeight="1">
      <c r="F928" s="4"/>
    </row>
    <row r="929" ht="12.75" customHeight="1">
      <c r="F929" s="4"/>
    </row>
    <row r="930" ht="12.75" customHeight="1">
      <c r="F930" s="4"/>
    </row>
    <row r="931" ht="12.75" customHeight="1">
      <c r="F931" s="4"/>
    </row>
    <row r="932" ht="12.75" customHeight="1">
      <c r="F932" s="4"/>
    </row>
    <row r="933" ht="12.75" customHeight="1">
      <c r="F933" s="4"/>
    </row>
    <row r="934" ht="12.75" customHeight="1">
      <c r="F934" s="4"/>
    </row>
    <row r="935" ht="12.75" customHeight="1">
      <c r="F935" s="4"/>
    </row>
    <row r="936" ht="12.75" customHeight="1">
      <c r="F936" s="4"/>
    </row>
    <row r="937" ht="12.75" customHeight="1">
      <c r="F937" s="4"/>
    </row>
    <row r="938" ht="12.75" customHeight="1">
      <c r="F938" s="4"/>
    </row>
    <row r="939" ht="12.75" customHeight="1">
      <c r="F939" s="4"/>
    </row>
    <row r="940" ht="12.75" customHeight="1">
      <c r="F940" s="4"/>
    </row>
    <row r="941" ht="12.75" customHeight="1">
      <c r="F941" s="4"/>
    </row>
    <row r="942" ht="12.75" customHeight="1">
      <c r="F942" s="4"/>
    </row>
    <row r="943" ht="12.75" customHeight="1">
      <c r="F943" s="4"/>
    </row>
    <row r="944" ht="12.75" customHeight="1">
      <c r="F944" s="4"/>
    </row>
    <row r="945" ht="12.75" customHeight="1">
      <c r="F945" s="4"/>
    </row>
    <row r="946" ht="12.75" customHeight="1">
      <c r="F946" s="4"/>
    </row>
    <row r="947" ht="12.75" customHeight="1">
      <c r="F947" s="4"/>
    </row>
    <row r="948" ht="12.75" customHeight="1">
      <c r="F948" s="4"/>
    </row>
    <row r="949" ht="12.75" customHeight="1">
      <c r="F949" s="4"/>
    </row>
    <row r="950" ht="12.75" customHeight="1">
      <c r="F950" s="4"/>
    </row>
    <row r="951" ht="12.75" customHeight="1">
      <c r="F951" s="4"/>
    </row>
    <row r="952" ht="12.75" customHeight="1">
      <c r="F952" s="4"/>
    </row>
    <row r="953" ht="12.75" customHeight="1">
      <c r="F953" s="4"/>
    </row>
    <row r="954" ht="12.75" customHeight="1">
      <c r="F954" s="4"/>
    </row>
    <row r="955" ht="12.75" customHeight="1">
      <c r="F955" s="4"/>
    </row>
    <row r="956" ht="12.75" customHeight="1">
      <c r="F956" s="4"/>
    </row>
    <row r="957" ht="12.75" customHeight="1">
      <c r="F957" s="4"/>
    </row>
    <row r="958" ht="12.75" customHeight="1">
      <c r="F958" s="4"/>
    </row>
    <row r="959" ht="12.75" customHeight="1">
      <c r="F959" s="4"/>
    </row>
    <row r="960" ht="12.75" customHeight="1">
      <c r="F960" s="4"/>
    </row>
    <row r="961" ht="12.75" customHeight="1">
      <c r="F961" s="4"/>
    </row>
    <row r="962" ht="12.75" customHeight="1">
      <c r="F962" s="4"/>
    </row>
    <row r="963" ht="12.75" customHeight="1">
      <c r="F963" s="4"/>
    </row>
    <row r="964" ht="12.75" customHeight="1">
      <c r="F964" s="4"/>
    </row>
    <row r="965" ht="12.75" customHeight="1">
      <c r="F965" s="4"/>
    </row>
    <row r="966" ht="12.75" customHeight="1">
      <c r="F966" s="4"/>
    </row>
    <row r="967" ht="12.75" customHeight="1">
      <c r="F967" s="4"/>
    </row>
    <row r="968" ht="12.75" customHeight="1">
      <c r="F968" s="4"/>
    </row>
    <row r="969" ht="12.75" customHeight="1">
      <c r="F969" s="4"/>
    </row>
    <row r="970" ht="12.75" customHeight="1">
      <c r="F970" s="4"/>
    </row>
    <row r="971" ht="12.75" customHeight="1">
      <c r="F971" s="4"/>
    </row>
    <row r="972" ht="12.75" customHeight="1">
      <c r="F972" s="4"/>
    </row>
    <row r="973" ht="12.75" customHeight="1">
      <c r="F973" s="4"/>
    </row>
    <row r="974" ht="12.75" customHeight="1">
      <c r="F974" s="4"/>
    </row>
    <row r="975" ht="12.75" customHeight="1">
      <c r="F975" s="4"/>
    </row>
    <row r="976" ht="12.75" customHeight="1">
      <c r="F976" s="4"/>
    </row>
    <row r="977" ht="12.75" customHeight="1">
      <c r="F977" s="4"/>
    </row>
    <row r="978" ht="12.75" customHeight="1">
      <c r="F978" s="4"/>
    </row>
    <row r="979" ht="12.75" customHeight="1">
      <c r="F979" s="4"/>
    </row>
    <row r="980" ht="12.75" customHeight="1">
      <c r="F980" s="4"/>
    </row>
    <row r="981" ht="12.75" customHeight="1">
      <c r="F981" s="4"/>
    </row>
    <row r="982" ht="12.75" customHeight="1">
      <c r="F982" s="4"/>
    </row>
    <row r="983" ht="12.75" customHeight="1">
      <c r="F983" s="4"/>
    </row>
    <row r="984" ht="12.75" customHeight="1">
      <c r="F984" s="4"/>
    </row>
    <row r="985" ht="12.75" customHeight="1">
      <c r="F985" s="4"/>
    </row>
    <row r="986" ht="12.75" customHeight="1">
      <c r="F986" s="4"/>
    </row>
    <row r="987" ht="12.75" customHeight="1">
      <c r="F987" s="4"/>
    </row>
    <row r="988" ht="12.75" customHeight="1">
      <c r="F988" s="4"/>
    </row>
    <row r="989" ht="12.75" customHeight="1">
      <c r="F989" s="4"/>
    </row>
    <row r="990" ht="12.75" customHeight="1">
      <c r="F990" s="4"/>
    </row>
    <row r="991" ht="12.75" customHeight="1">
      <c r="F991" s="4"/>
    </row>
    <row r="992" ht="12.75" customHeight="1">
      <c r="F992" s="4"/>
    </row>
    <row r="993" ht="12.75" customHeight="1">
      <c r="F993" s="4"/>
    </row>
    <row r="994" ht="12.75" customHeight="1">
      <c r="F994" s="4"/>
    </row>
    <row r="995" ht="12.75" customHeight="1">
      <c r="F995" s="4"/>
    </row>
    <row r="996" ht="12.75" customHeight="1">
      <c r="F996" s="4"/>
    </row>
    <row r="997" ht="12.75" customHeight="1">
      <c r="F997" s="4"/>
    </row>
    <row r="998" ht="12.75" customHeight="1">
      <c r="F998" s="4"/>
    </row>
    <row r="999" ht="12.75" customHeight="1">
      <c r="F999" s="4"/>
    </row>
    <row r="1000" ht="12.75" customHeight="1">
      <c r="F1000" s="4"/>
    </row>
  </sheetData>
  <mergeCells count="4">
    <mergeCell ref="G1:H1"/>
    <mergeCell ref="G13:H13"/>
    <mergeCell ref="G15:H15"/>
    <mergeCell ref="G27:H2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1.0"/>
    <col customWidth="1" min="3" max="3" width="12.57"/>
    <col customWidth="1" min="4" max="4" width="19.29"/>
    <col customWidth="1" min="5" max="5" width="14.14"/>
    <col customWidth="1" min="6" max="6" width="10.29"/>
    <col customWidth="1" min="7" max="7" width="20.14"/>
    <col customWidth="1" min="8" max="8" width="8.0"/>
    <col customWidth="1" min="9" max="9" width="20.43"/>
    <col customWidth="1" min="10" max="11" width="20.14"/>
    <col customWidth="1" min="12" max="12" width="18.71"/>
    <col customWidth="1" min="13" max="13" width="8.0"/>
    <col customWidth="1" min="14" max="14" width="20.57"/>
    <col customWidth="1" min="15" max="26" width="8.0"/>
  </cols>
  <sheetData>
    <row r="1" ht="48.0" customHeight="1">
      <c r="A1" s="2"/>
      <c r="B1" s="2" t="s">
        <v>111</v>
      </c>
      <c r="C1" s="2" t="s">
        <v>100</v>
      </c>
      <c r="D1" s="2" t="s">
        <v>112</v>
      </c>
      <c r="E1" s="3" t="s">
        <v>113</v>
      </c>
      <c r="G1" s="4"/>
      <c r="H1" s="5"/>
      <c r="J1" s="6"/>
      <c r="K1" s="6"/>
    </row>
    <row r="2" ht="33.75" customHeight="1">
      <c r="B2" s="2" t="s">
        <v>52</v>
      </c>
      <c r="C2" s="4">
        <v>378.0</v>
      </c>
      <c r="D2" s="2">
        <v>370.0</v>
      </c>
      <c r="E2" s="7">
        <v>0.7741</v>
      </c>
      <c r="G2" s="4"/>
      <c r="H2" s="22" t="s">
        <v>103</v>
      </c>
      <c r="I2" s="9" t="s">
        <v>104</v>
      </c>
      <c r="J2" s="6" t="s">
        <v>105</v>
      </c>
      <c r="K2" s="6"/>
      <c r="N2" s="3"/>
    </row>
    <row r="3" ht="12.75" customHeight="1">
      <c r="B3" s="2" t="s">
        <v>53</v>
      </c>
      <c r="C3" s="4">
        <v>438.0</v>
      </c>
      <c r="D3" s="2">
        <v>272.0</v>
      </c>
      <c r="E3" s="7">
        <v>0.621</v>
      </c>
      <c r="G3" s="4"/>
      <c r="H3" s="23"/>
      <c r="I3" s="11"/>
      <c r="J3" s="6"/>
      <c r="K3" s="6"/>
    </row>
    <row r="4" ht="12.75" customHeight="1">
      <c r="B4" s="2" t="s">
        <v>54</v>
      </c>
      <c r="C4" s="4">
        <v>382.0</v>
      </c>
      <c r="D4" s="2">
        <v>239.0</v>
      </c>
      <c r="E4" s="7">
        <v>0.6256</v>
      </c>
      <c r="G4" s="4"/>
      <c r="H4" s="23" t="s">
        <v>44</v>
      </c>
      <c r="I4" s="11">
        <v>105.0</v>
      </c>
      <c r="J4" s="12">
        <f>105/382</f>
        <v>0.2748691099</v>
      </c>
      <c r="K4" s="6"/>
    </row>
    <row r="5" ht="12.75" customHeight="1">
      <c r="G5" s="4"/>
      <c r="H5" s="23" t="s">
        <v>45</v>
      </c>
      <c r="I5" s="11">
        <v>115.0</v>
      </c>
      <c r="J5" s="12">
        <f>115/382</f>
        <v>0.3010471204</v>
      </c>
      <c r="K5" s="6"/>
    </row>
    <row r="6" ht="15.75" customHeight="1">
      <c r="G6" s="4"/>
      <c r="H6" s="23" t="s">
        <v>46</v>
      </c>
      <c r="I6" s="13">
        <v>11.0</v>
      </c>
      <c r="J6" s="12">
        <f>11/478</f>
        <v>0.0230125523</v>
      </c>
      <c r="K6" s="6"/>
      <c r="L6" s="14"/>
      <c r="M6" s="14"/>
      <c r="N6" s="15"/>
      <c r="O6" s="12"/>
      <c r="P6" s="12"/>
    </row>
    <row r="7" ht="15.75" customHeight="1">
      <c r="A7" s="16"/>
      <c r="B7" s="16"/>
      <c r="C7" s="16"/>
      <c r="G7" s="4"/>
      <c r="H7" s="23" t="s">
        <v>47</v>
      </c>
      <c r="I7" s="13">
        <v>359.0</v>
      </c>
      <c r="J7" s="12">
        <f>359/478</f>
        <v>0.7510460251</v>
      </c>
      <c r="K7" s="6"/>
      <c r="L7" s="14"/>
      <c r="M7" s="14"/>
      <c r="N7" s="15"/>
      <c r="O7" s="12"/>
      <c r="P7" s="12"/>
    </row>
    <row r="8" ht="15.75" customHeight="1">
      <c r="G8" s="4"/>
      <c r="H8" s="23" t="s">
        <v>48</v>
      </c>
      <c r="I8" s="13">
        <v>20.0</v>
      </c>
      <c r="J8" s="12">
        <f>20/438</f>
        <v>0.04566210046</v>
      </c>
      <c r="K8" s="6"/>
      <c r="L8" s="14"/>
      <c r="M8" s="14"/>
      <c r="N8" s="15"/>
      <c r="O8" s="12"/>
      <c r="P8" s="12"/>
    </row>
    <row r="9" ht="15.75" customHeight="1">
      <c r="G9" s="4"/>
      <c r="H9" s="23" t="s">
        <v>49</v>
      </c>
      <c r="I9" s="13">
        <v>252.0</v>
      </c>
      <c r="J9" s="12">
        <f>252/438</f>
        <v>0.5753424658</v>
      </c>
      <c r="K9" s="6"/>
      <c r="L9" s="14"/>
      <c r="M9" s="14"/>
      <c r="N9" s="15"/>
      <c r="O9" s="12"/>
      <c r="P9" s="12"/>
    </row>
    <row r="10" ht="15.75" customHeight="1">
      <c r="G10" s="4"/>
      <c r="H10" s="23" t="s">
        <v>50</v>
      </c>
      <c r="I10" s="13">
        <v>19.0</v>
      </c>
      <c r="J10" s="12">
        <f>19/382</f>
        <v>0.0497382199</v>
      </c>
      <c r="K10" s="6"/>
      <c r="L10" s="14"/>
      <c r="M10" s="14"/>
      <c r="N10" s="15"/>
      <c r="O10" s="12"/>
      <c r="P10" s="12"/>
    </row>
    <row r="11" ht="15.75" customHeight="1">
      <c r="G11" s="4"/>
      <c r="H11" s="23" t="s">
        <v>51</v>
      </c>
      <c r="I11" s="13">
        <v>220.0</v>
      </c>
      <c r="J11" s="12">
        <f>220/382</f>
        <v>0.5759162304</v>
      </c>
      <c r="K11" s="6"/>
      <c r="L11" s="14"/>
      <c r="M11" s="14"/>
      <c r="N11" s="15"/>
      <c r="O11" s="12"/>
      <c r="P11" s="12"/>
    </row>
    <row r="12" ht="15.75" customHeight="1">
      <c r="G12" s="4"/>
      <c r="H12" s="23"/>
      <c r="I12" s="17"/>
      <c r="J12" s="12"/>
      <c r="K12" s="6"/>
      <c r="L12" s="14"/>
      <c r="M12" s="14"/>
      <c r="N12" s="15"/>
      <c r="O12" s="12"/>
      <c r="P12" s="12"/>
    </row>
    <row r="13" ht="15.75" customHeight="1">
      <c r="A13" s="16"/>
      <c r="B13" s="16"/>
      <c r="C13" s="16"/>
      <c r="G13" s="4"/>
      <c r="H13" s="18" t="s">
        <v>106</v>
      </c>
      <c r="J13" s="12"/>
      <c r="K13" s="6"/>
      <c r="L13" s="14"/>
      <c r="M13" s="14"/>
      <c r="N13" s="15"/>
      <c r="O13" s="12"/>
      <c r="P13" s="12"/>
    </row>
    <row r="14" ht="12.75" customHeight="1">
      <c r="A14" s="16"/>
      <c r="B14" s="16"/>
      <c r="C14" s="16"/>
      <c r="G14" s="4"/>
      <c r="H14" s="6"/>
      <c r="I14" s="6"/>
      <c r="J14" s="12"/>
      <c r="K14" s="6"/>
      <c r="L14" s="7"/>
      <c r="M14" s="7"/>
      <c r="N14" s="15"/>
      <c r="O14" s="12"/>
      <c r="P14" s="12"/>
    </row>
    <row r="15" ht="12.75" customHeight="1">
      <c r="G15" s="4"/>
      <c r="H15" s="5"/>
      <c r="J15" s="12"/>
      <c r="K15" s="6"/>
      <c r="L15" s="7"/>
      <c r="M15" s="7"/>
      <c r="N15" s="15"/>
      <c r="O15" s="12"/>
      <c r="P15" s="12"/>
    </row>
    <row r="16" ht="12.75" customHeight="1">
      <c r="C16" s="2" t="s">
        <v>107</v>
      </c>
      <c r="G16" s="4"/>
      <c r="H16" s="22" t="s">
        <v>56</v>
      </c>
      <c r="I16" s="9"/>
      <c r="J16" s="12"/>
      <c r="K16" s="6"/>
    </row>
    <row r="17" ht="12.75" customHeight="1">
      <c r="B17" s="2" t="s">
        <v>52</v>
      </c>
      <c r="C17" s="4">
        <v>573.0</v>
      </c>
      <c r="D17" s="1">
        <v>315.0</v>
      </c>
      <c r="E17" s="24">
        <v>0.55</v>
      </c>
      <c r="G17" s="4"/>
      <c r="H17" s="23"/>
      <c r="I17" s="11"/>
      <c r="J17" s="12"/>
      <c r="K17" s="6"/>
    </row>
    <row r="18" ht="12.75" customHeight="1">
      <c r="B18" s="2" t="s">
        <v>53</v>
      </c>
      <c r="C18" s="4">
        <v>585.0</v>
      </c>
      <c r="D18" s="1">
        <v>212.0</v>
      </c>
      <c r="E18" s="7">
        <v>0.3624</v>
      </c>
      <c r="G18" s="4"/>
      <c r="H18" s="23" t="s">
        <v>44</v>
      </c>
      <c r="I18" s="11">
        <v>68.0</v>
      </c>
      <c r="J18" s="12">
        <f>68/589</f>
        <v>0.1154499151</v>
      </c>
      <c r="K18" s="6"/>
    </row>
    <row r="19" ht="12.75" customHeight="1">
      <c r="B19" s="2" t="s">
        <v>54</v>
      </c>
      <c r="C19" s="4">
        <v>589.0</v>
      </c>
      <c r="D19" s="1">
        <v>259.0</v>
      </c>
      <c r="E19" s="24">
        <v>0.44</v>
      </c>
      <c r="G19" s="4"/>
      <c r="H19" s="23" t="s">
        <v>45</v>
      </c>
      <c r="I19" s="11">
        <v>88.0</v>
      </c>
      <c r="J19" s="12">
        <f>88/589</f>
        <v>0.1494057725</v>
      </c>
      <c r="K19" s="6"/>
    </row>
    <row r="20" ht="12.75" customHeight="1">
      <c r="G20" s="4"/>
      <c r="H20" s="23" t="s">
        <v>46</v>
      </c>
      <c r="I20" s="13">
        <v>24.0</v>
      </c>
      <c r="J20" s="12">
        <f>24/573</f>
        <v>0.04188481675</v>
      </c>
      <c r="K20" s="6"/>
    </row>
    <row r="21" ht="12.75" customHeight="1">
      <c r="G21" s="4"/>
      <c r="H21" s="23" t="s">
        <v>47</v>
      </c>
      <c r="I21" s="13">
        <v>291.0</v>
      </c>
      <c r="J21" s="12">
        <f>291/573</f>
        <v>0.5078534031</v>
      </c>
      <c r="K21" s="6"/>
    </row>
    <row r="22" ht="12.75" customHeight="1">
      <c r="G22" s="4"/>
      <c r="H22" s="23" t="s">
        <v>48</v>
      </c>
      <c r="I22" s="13">
        <v>11.0</v>
      </c>
      <c r="J22" s="12">
        <f>11/585</f>
        <v>0.0188034188</v>
      </c>
      <c r="K22" s="6"/>
    </row>
    <row r="23" ht="12.75" customHeight="1">
      <c r="G23" s="4"/>
      <c r="H23" s="23" t="s">
        <v>49</v>
      </c>
      <c r="I23" s="13">
        <v>201.0</v>
      </c>
      <c r="J23" s="12">
        <f>201/585</f>
        <v>0.3435897436</v>
      </c>
      <c r="K23" s="6"/>
    </row>
    <row r="24" ht="12.75" customHeight="1">
      <c r="G24" s="4"/>
      <c r="H24" s="23" t="s">
        <v>50</v>
      </c>
      <c r="I24" s="13">
        <v>25.0</v>
      </c>
      <c r="J24" s="12">
        <f>25/589</f>
        <v>0.04244482173</v>
      </c>
      <c r="K24" s="6"/>
    </row>
    <row r="25" ht="12.75" customHeight="1">
      <c r="G25" s="4"/>
      <c r="H25" s="23" t="s">
        <v>51</v>
      </c>
      <c r="I25" s="13">
        <v>234.0</v>
      </c>
      <c r="J25" s="12">
        <f>234/589</f>
        <v>0.3972835314</v>
      </c>
      <c r="K25" s="6"/>
    </row>
    <row r="26" ht="12.75" customHeight="1">
      <c r="G26" s="4"/>
      <c r="H26" s="23"/>
      <c r="I26" s="17"/>
      <c r="J26" s="6"/>
      <c r="K26" s="6"/>
    </row>
    <row r="27" ht="12.75" customHeight="1">
      <c r="G27" s="4"/>
      <c r="H27" s="18" t="s">
        <v>110</v>
      </c>
      <c r="J27" s="6"/>
      <c r="K27" s="6"/>
    </row>
    <row r="28" ht="12.75" customHeight="1">
      <c r="G28" s="4"/>
    </row>
    <row r="29" ht="12.75" customHeight="1">
      <c r="A29" s="2"/>
      <c r="B29" s="2"/>
      <c r="C29" s="2"/>
      <c r="G29" s="4"/>
    </row>
    <row r="30" ht="12.75" customHeight="1">
      <c r="G30" s="4"/>
      <c r="H30" s="2"/>
    </row>
    <row r="31" ht="12.75" customHeight="1">
      <c r="G31" s="4"/>
    </row>
    <row r="32" ht="12.75" customHeight="1">
      <c r="G32" s="4"/>
    </row>
    <row r="33" ht="12.75" customHeight="1">
      <c r="G33" s="4"/>
    </row>
    <row r="34" ht="12.75" customHeight="1">
      <c r="G34" s="4"/>
    </row>
    <row r="35" ht="12.75" customHeight="1">
      <c r="G35" s="4"/>
    </row>
    <row r="36" ht="12.75" customHeight="1">
      <c r="G36" s="4"/>
    </row>
    <row r="37" ht="12.75" customHeight="1">
      <c r="G37" s="4"/>
    </row>
    <row r="38" ht="12.75" customHeight="1">
      <c r="A38" s="20"/>
      <c r="B38" s="20"/>
      <c r="C38" s="20"/>
      <c r="D38" s="20"/>
      <c r="E38" s="20"/>
      <c r="F38" s="20"/>
      <c r="G38" s="4"/>
      <c r="H38" s="20"/>
      <c r="I38" s="20"/>
      <c r="J38" s="20"/>
      <c r="K38" s="20"/>
      <c r="L38" s="20"/>
      <c r="M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G39" s="4"/>
    </row>
    <row r="40" ht="12.75" customHeight="1">
      <c r="G40" s="4"/>
    </row>
    <row r="41" ht="12.75" customHeight="1">
      <c r="A41" s="16"/>
      <c r="B41" s="16"/>
      <c r="C41" s="16"/>
      <c r="D41" s="16"/>
      <c r="E41" s="16"/>
      <c r="F41" s="16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75" customHeight="1">
      <c r="G42" s="4"/>
    </row>
    <row r="43" ht="12.75" customHeight="1">
      <c r="G43" s="4"/>
    </row>
    <row r="44" ht="12.75" customHeight="1">
      <c r="G44" s="4"/>
    </row>
    <row r="45" ht="12.75" customHeight="1">
      <c r="G45" s="4"/>
    </row>
    <row r="46" ht="12.75" customHeight="1">
      <c r="G46" s="4"/>
    </row>
    <row r="47" ht="12.75" customHeight="1">
      <c r="G47" s="4"/>
    </row>
    <row r="48" ht="12.75" customHeight="1">
      <c r="G48" s="4"/>
    </row>
    <row r="49" ht="12.75" customHeight="1">
      <c r="G49" s="4"/>
    </row>
    <row r="50" ht="12.75" customHeight="1">
      <c r="G50" s="4"/>
    </row>
    <row r="51" ht="12.75" customHeight="1">
      <c r="G51" s="4"/>
    </row>
    <row r="52" ht="12.75" customHeight="1">
      <c r="G52" s="4"/>
    </row>
    <row r="53" ht="12.75" customHeight="1">
      <c r="G53" s="4"/>
    </row>
    <row r="54" ht="12.75" customHeight="1">
      <c r="G54" s="4"/>
    </row>
    <row r="55" ht="12.75" customHeight="1">
      <c r="G55" s="4"/>
    </row>
    <row r="56" ht="12.75" customHeight="1">
      <c r="G56" s="4"/>
    </row>
    <row r="57" ht="12.75" customHeight="1">
      <c r="G57" s="4"/>
    </row>
    <row r="58" ht="12.75" customHeight="1">
      <c r="G58" s="4"/>
    </row>
    <row r="59" ht="12.75" customHeight="1">
      <c r="G59" s="4"/>
    </row>
    <row r="60" ht="12.75" customHeight="1">
      <c r="G60" s="4"/>
    </row>
    <row r="61" ht="12.75" customHeight="1">
      <c r="G61" s="4"/>
    </row>
    <row r="62" ht="12.75" customHeight="1">
      <c r="G62" s="4"/>
    </row>
    <row r="63" ht="12.75" customHeight="1">
      <c r="G63" s="4"/>
    </row>
    <row r="64" ht="12.75" customHeight="1">
      <c r="G64" s="4"/>
    </row>
    <row r="65" ht="12.75" customHeight="1">
      <c r="G65" s="4"/>
    </row>
    <row r="66" ht="12.75" customHeight="1">
      <c r="G66" s="4"/>
    </row>
    <row r="67" ht="12.75" customHeight="1">
      <c r="G67" s="4"/>
    </row>
    <row r="68" ht="12.75" customHeight="1">
      <c r="G68" s="4"/>
    </row>
    <row r="69" ht="12.75" customHeight="1">
      <c r="G69" s="4"/>
    </row>
    <row r="70" ht="12.75" customHeight="1">
      <c r="G70" s="4"/>
    </row>
    <row r="71" ht="12.75" customHeight="1">
      <c r="G71" s="4"/>
    </row>
    <row r="72" ht="12.75" customHeight="1">
      <c r="G72" s="4"/>
    </row>
    <row r="73" ht="12.75" customHeight="1">
      <c r="G73" s="4"/>
    </row>
    <row r="74" ht="12.75" customHeight="1">
      <c r="G74" s="4"/>
    </row>
    <row r="75" ht="12.75" customHeight="1">
      <c r="G75" s="4"/>
    </row>
    <row r="76" ht="12.75" customHeight="1">
      <c r="G76" s="4"/>
    </row>
    <row r="77" ht="12.75" customHeight="1">
      <c r="G77" s="4"/>
    </row>
    <row r="78" ht="12.75" customHeight="1">
      <c r="G78" s="4"/>
    </row>
    <row r="79" ht="12.75" customHeight="1">
      <c r="G79" s="4"/>
    </row>
    <row r="80" ht="12.75" customHeight="1">
      <c r="G80" s="4"/>
    </row>
    <row r="81" ht="12.75" customHeight="1">
      <c r="G81" s="4"/>
    </row>
    <row r="82" ht="12.75" customHeight="1">
      <c r="G82" s="4"/>
    </row>
    <row r="83" ht="12.75" customHeight="1">
      <c r="G83" s="4"/>
    </row>
    <row r="84" ht="12.75" customHeight="1">
      <c r="G84" s="4"/>
    </row>
    <row r="85" ht="12.75" customHeight="1">
      <c r="G85" s="4"/>
    </row>
    <row r="86" ht="12.75" customHeight="1">
      <c r="G86" s="4"/>
    </row>
    <row r="87" ht="12.75" customHeight="1">
      <c r="G87" s="4"/>
    </row>
    <row r="88" ht="12.75" customHeight="1">
      <c r="G88" s="4"/>
    </row>
    <row r="89" ht="12.75" customHeight="1">
      <c r="G89" s="4"/>
    </row>
    <row r="90" ht="12.75" customHeight="1">
      <c r="G90" s="4"/>
    </row>
    <row r="91" ht="12.75" customHeight="1">
      <c r="G91" s="4"/>
    </row>
    <row r="92" ht="12.75" customHeight="1">
      <c r="G92" s="4"/>
    </row>
    <row r="93" ht="12.75" customHeight="1">
      <c r="G93" s="4"/>
    </row>
    <row r="94" ht="12.75" customHeight="1">
      <c r="G94" s="4"/>
    </row>
    <row r="95" ht="12.75" customHeight="1">
      <c r="G95" s="4"/>
    </row>
    <row r="96" ht="12.75" customHeight="1">
      <c r="G96" s="4"/>
    </row>
    <row r="97" ht="12.75" customHeight="1">
      <c r="G97" s="4"/>
    </row>
    <row r="98" ht="12.75" customHeight="1">
      <c r="G98" s="4"/>
    </row>
    <row r="99" ht="12.75" customHeight="1">
      <c r="G99" s="4"/>
    </row>
    <row r="100" ht="12.75" customHeight="1">
      <c r="G100" s="4"/>
    </row>
    <row r="101" ht="12.75" customHeight="1">
      <c r="G101" s="4"/>
    </row>
    <row r="102" ht="12.75" customHeight="1">
      <c r="G102" s="4"/>
    </row>
    <row r="103" ht="12.75" customHeight="1">
      <c r="G103" s="4"/>
    </row>
    <row r="104" ht="12.75" customHeight="1">
      <c r="G104" s="4"/>
    </row>
    <row r="105" ht="12.75" customHeight="1">
      <c r="G105" s="4"/>
    </row>
    <row r="106" ht="12.75" customHeight="1">
      <c r="G106" s="4"/>
    </row>
    <row r="107" ht="12.75" customHeight="1">
      <c r="G107" s="4"/>
    </row>
    <row r="108" ht="12.75" customHeight="1">
      <c r="G108" s="4"/>
    </row>
    <row r="109" ht="12.75" customHeight="1">
      <c r="G109" s="4"/>
    </row>
    <row r="110" ht="12.75" customHeight="1">
      <c r="G110" s="4"/>
    </row>
    <row r="111" ht="12.75" customHeight="1">
      <c r="G111" s="4"/>
    </row>
    <row r="112" ht="12.75" customHeight="1">
      <c r="G112" s="4"/>
    </row>
    <row r="113" ht="12.75" customHeight="1">
      <c r="G113" s="4"/>
    </row>
    <row r="114" ht="12.75" customHeight="1">
      <c r="G114" s="4"/>
    </row>
    <row r="115" ht="12.75" customHeight="1">
      <c r="G115" s="4"/>
    </row>
    <row r="116" ht="12.75" customHeight="1">
      <c r="G116" s="4"/>
    </row>
    <row r="117" ht="12.75" customHeight="1">
      <c r="G117" s="4"/>
    </row>
    <row r="118" ht="12.75" customHeight="1">
      <c r="G118" s="4"/>
    </row>
    <row r="119" ht="12.75" customHeight="1">
      <c r="G119" s="4"/>
    </row>
    <row r="120" ht="12.75" customHeight="1">
      <c r="G120" s="4"/>
    </row>
    <row r="121" ht="12.75" customHeight="1">
      <c r="G121" s="4"/>
    </row>
    <row r="122" ht="12.75" customHeight="1">
      <c r="G122" s="4"/>
    </row>
    <row r="123" ht="12.75" customHeight="1">
      <c r="G123" s="4"/>
    </row>
    <row r="124" ht="12.75" customHeight="1">
      <c r="G124" s="4"/>
    </row>
    <row r="125" ht="12.75" customHeight="1">
      <c r="G125" s="4"/>
    </row>
    <row r="126" ht="12.75" customHeight="1">
      <c r="G126" s="4"/>
    </row>
    <row r="127" ht="12.75" customHeight="1">
      <c r="G127" s="4"/>
    </row>
    <row r="128" ht="12.75" customHeight="1">
      <c r="G128" s="4"/>
    </row>
    <row r="129" ht="12.75" customHeight="1">
      <c r="G129" s="4"/>
    </row>
    <row r="130" ht="12.75" customHeight="1">
      <c r="G130" s="4"/>
    </row>
    <row r="131" ht="12.75" customHeight="1">
      <c r="G131" s="4"/>
    </row>
    <row r="132" ht="12.75" customHeight="1">
      <c r="G132" s="4"/>
    </row>
    <row r="133" ht="12.75" customHeight="1">
      <c r="G133" s="4"/>
    </row>
    <row r="134" ht="12.75" customHeight="1">
      <c r="G134" s="4"/>
    </row>
    <row r="135" ht="12.75" customHeight="1">
      <c r="G135" s="4"/>
    </row>
    <row r="136" ht="12.75" customHeight="1">
      <c r="G136" s="4"/>
    </row>
    <row r="137" ht="12.75" customHeight="1">
      <c r="G137" s="4"/>
    </row>
    <row r="138" ht="12.75" customHeight="1">
      <c r="G138" s="4"/>
    </row>
    <row r="139" ht="12.75" customHeight="1">
      <c r="G139" s="4"/>
    </row>
    <row r="140" ht="12.75" customHeight="1">
      <c r="G140" s="4"/>
    </row>
    <row r="141" ht="12.75" customHeight="1">
      <c r="G141" s="4"/>
    </row>
    <row r="142" ht="12.75" customHeight="1">
      <c r="G142" s="4"/>
    </row>
    <row r="143" ht="12.75" customHeight="1">
      <c r="G143" s="4"/>
    </row>
    <row r="144" ht="12.75" customHeight="1">
      <c r="G144" s="4"/>
    </row>
    <row r="145" ht="12.75" customHeight="1">
      <c r="G145" s="4"/>
    </row>
    <row r="146" ht="12.75" customHeight="1">
      <c r="G146" s="4"/>
    </row>
    <row r="147" ht="12.75" customHeight="1">
      <c r="G147" s="4"/>
    </row>
    <row r="148" ht="12.75" customHeight="1">
      <c r="G148" s="4"/>
    </row>
    <row r="149" ht="12.75" customHeight="1">
      <c r="G149" s="4"/>
    </row>
    <row r="150" ht="12.75" customHeight="1">
      <c r="G150" s="4"/>
    </row>
    <row r="151" ht="12.75" customHeight="1">
      <c r="G151" s="4"/>
    </row>
    <row r="152" ht="12.75" customHeight="1">
      <c r="G152" s="4"/>
    </row>
    <row r="153" ht="12.75" customHeight="1">
      <c r="G153" s="4"/>
    </row>
    <row r="154" ht="12.75" customHeight="1">
      <c r="G154" s="4"/>
    </row>
    <row r="155" ht="12.75" customHeight="1">
      <c r="G155" s="4"/>
    </row>
    <row r="156" ht="12.75" customHeight="1">
      <c r="G156" s="4"/>
    </row>
    <row r="157" ht="12.75" customHeight="1">
      <c r="G157" s="4"/>
    </row>
    <row r="158" ht="12.75" customHeight="1">
      <c r="G158" s="4"/>
    </row>
    <row r="159" ht="12.75" customHeight="1">
      <c r="G159" s="4"/>
    </row>
    <row r="160" ht="12.75" customHeight="1">
      <c r="G160" s="4"/>
    </row>
    <row r="161" ht="12.75" customHeight="1">
      <c r="G161" s="4"/>
    </row>
    <row r="162" ht="12.75" customHeight="1">
      <c r="G162" s="4"/>
    </row>
    <row r="163" ht="12.75" customHeight="1">
      <c r="G163" s="4"/>
    </row>
    <row r="164" ht="12.75" customHeight="1">
      <c r="G164" s="4"/>
    </row>
    <row r="165" ht="12.75" customHeight="1">
      <c r="G165" s="4"/>
    </row>
    <row r="166" ht="12.75" customHeight="1">
      <c r="G166" s="4"/>
    </row>
    <row r="167" ht="12.75" customHeight="1">
      <c r="G167" s="4"/>
    </row>
    <row r="168" ht="12.75" customHeight="1">
      <c r="G168" s="4"/>
    </row>
    <row r="169" ht="12.75" customHeight="1">
      <c r="G169" s="4"/>
    </row>
    <row r="170" ht="12.75" customHeight="1">
      <c r="G170" s="4"/>
    </row>
    <row r="171" ht="12.75" customHeight="1">
      <c r="G171" s="4"/>
    </row>
    <row r="172" ht="12.75" customHeight="1">
      <c r="G172" s="4"/>
    </row>
    <row r="173" ht="12.75" customHeight="1">
      <c r="G173" s="4"/>
    </row>
    <row r="174" ht="12.75" customHeight="1">
      <c r="G174" s="4"/>
    </row>
    <row r="175" ht="12.75" customHeight="1">
      <c r="G175" s="4"/>
    </row>
    <row r="176" ht="12.75" customHeight="1">
      <c r="G176" s="4"/>
    </row>
    <row r="177" ht="12.75" customHeight="1">
      <c r="G177" s="4"/>
    </row>
    <row r="178" ht="12.75" customHeight="1">
      <c r="G178" s="4"/>
    </row>
    <row r="179" ht="12.75" customHeight="1">
      <c r="G179" s="4"/>
    </row>
    <row r="180" ht="12.75" customHeight="1">
      <c r="G180" s="4"/>
    </row>
    <row r="181" ht="12.75" customHeight="1">
      <c r="G181" s="4"/>
    </row>
    <row r="182" ht="12.75" customHeight="1">
      <c r="G182" s="4"/>
    </row>
    <row r="183" ht="12.75" customHeight="1">
      <c r="G183" s="4"/>
    </row>
    <row r="184" ht="12.75" customHeight="1">
      <c r="G184" s="4"/>
    </row>
    <row r="185" ht="12.75" customHeight="1">
      <c r="G185" s="4"/>
    </row>
    <row r="186" ht="12.75" customHeight="1">
      <c r="G186" s="4"/>
    </row>
    <row r="187" ht="12.75" customHeight="1">
      <c r="G187" s="4"/>
    </row>
    <row r="188" ht="12.75" customHeight="1">
      <c r="G188" s="4"/>
    </row>
    <row r="189" ht="12.75" customHeight="1">
      <c r="G189" s="4"/>
    </row>
    <row r="190" ht="12.75" customHeight="1">
      <c r="G190" s="4"/>
    </row>
    <row r="191" ht="12.75" customHeight="1">
      <c r="G191" s="4"/>
    </row>
    <row r="192" ht="12.75" customHeight="1">
      <c r="G192" s="4"/>
    </row>
    <row r="193" ht="12.75" customHeight="1">
      <c r="G193" s="4"/>
    </row>
    <row r="194" ht="12.75" customHeight="1">
      <c r="G194" s="4"/>
    </row>
    <row r="195" ht="12.75" customHeight="1">
      <c r="G195" s="4"/>
    </row>
    <row r="196" ht="12.75" customHeight="1">
      <c r="G196" s="4"/>
    </row>
    <row r="197" ht="12.75" customHeight="1">
      <c r="G197" s="4"/>
    </row>
    <row r="198" ht="12.75" customHeight="1">
      <c r="G198" s="4"/>
    </row>
    <row r="199" ht="12.75" customHeight="1">
      <c r="G199" s="4"/>
    </row>
    <row r="200" ht="12.75" customHeight="1">
      <c r="G200" s="4"/>
    </row>
    <row r="201" ht="12.75" customHeight="1">
      <c r="G201" s="4"/>
    </row>
    <row r="202" ht="12.75" customHeight="1">
      <c r="G202" s="4"/>
    </row>
    <row r="203" ht="12.75" customHeight="1">
      <c r="G203" s="4"/>
    </row>
    <row r="204" ht="12.75" customHeight="1">
      <c r="G204" s="4"/>
    </row>
    <row r="205" ht="12.75" customHeight="1">
      <c r="G205" s="4"/>
    </row>
    <row r="206" ht="12.75" customHeight="1">
      <c r="G206" s="4"/>
    </row>
    <row r="207" ht="12.75" customHeight="1">
      <c r="G207" s="4"/>
    </row>
    <row r="208" ht="12.75" customHeight="1">
      <c r="G208" s="4"/>
    </row>
    <row r="209" ht="12.75" customHeight="1">
      <c r="G209" s="4"/>
    </row>
    <row r="210" ht="12.75" customHeight="1">
      <c r="G210" s="4"/>
    </row>
    <row r="211" ht="12.75" customHeight="1">
      <c r="G211" s="4"/>
    </row>
    <row r="212" ht="12.75" customHeight="1">
      <c r="G212" s="4"/>
    </row>
    <row r="213" ht="12.75" customHeight="1">
      <c r="G213" s="4"/>
    </row>
    <row r="214" ht="12.75" customHeight="1">
      <c r="G214" s="4"/>
    </row>
    <row r="215" ht="12.75" customHeight="1">
      <c r="G215" s="4"/>
    </row>
    <row r="216" ht="12.75" customHeight="1">
      <c r="G216" s="4"/>
    </row>
    <row r="217" ht="12.75" customHeight="1">
      <c r="G217" s="4"/>
    </row>
    <row r="218" ht="12.75" customHeight="1">
      <c r="G218" s="4"/>
    </row>
    <row r="219" ht="12.75" customHeight="1">
      <c r="G219" s="4"/>
    </row>
    <row r="220" ht="12.75" customHeight="1">
      <c r="G220" s="4"/>
    </row>
    <row r="221" ht="12.75" customHeight="1">
      <c r="G221" s="4"/>
    </row>
    <row r="222" ht="12.75" customHeight="1">
      <c r="G222" s="4"/>
    </row>
    <row r="223" ht="12.75" customHeight="1">
      <c r="G223" s="4"/>
    </row>
    <row r="224" ht="12.75" customHeight="1">
      <c r="G224" s="4"/>
    </row>
    <row r="225" ht="12.75" customHeight="1">
      <c r="G225" s="4"/>
    </row>
    <row r="226" ht="12.75" customHeight="1">
      <c r="G226" s="4"/>
    </row>
    <row r="227" ht="12.75" customHeight="1">
      <c r="G227" s="4"/>
    </row>
    <row r="228" ht="12.75" customHeight="1">
      <c r="G228" s="4"/>
    </row>
    <row r="229" ht="12.75" customHeight="1">
      <c r="G229" s="4"/>
    </row>
    <row r="230" ht="12.75" customHeight="1">
      <c r="G230" s="4"/>
    </row>
    <row r="231" ht="12.75" customHeight="1">
      <c r="G231" s="4"/>
    </row>
    <row r="232" ht="12.75" customHeight="1">
      <c r="G232" s="4"/>
    </row>
    <row r="233" ht="12.75" customHeight="1">
      <c r="G233" s="4"/>
    </row>
    <row r="234" ht="12.75" customHeight="1">
      <c r="G234" s="4"/>
    </row>
    <row r="235" ht="12.75" customHeight="1">
      <c r="G235" s="4"/>
    </row>
    <row r="236" ht="12.75" customHeight="1">
      <c r="G236" s="4"/>
    </row>
    <row r="237" ht="12.75" customHeight="1">
      <c r="G237" s="4"/>
    </row>
    <row r="238" ht="12.75" customHeight="1">
      <c r="G238" s="4"/>
    </row>
    <row r="239" ht="12.75" customHeight="1">
      <c r="G239" s="4"/>
    </row>
    <row r="240" ht="12.75" customHeight="1">
      <c r="G240" s="4"/>
    </row>
    <row r="241" ht="12.75" customHeight="1">
      <c r="G241" s="4"/>
    </row>
    <row r="242" ht="12.75" customHeight="1">
      <c r="G242" s="4"/>
    </row>
    <row r="243" ht="12.75" customHeight="1">
      <c r="G243" s="4"/>
    </row>
    <row r="244" ht="12.75" customHeight="1">
      <c r="G244" s="4"/>
    </row>
    <row r="245" ht="12.75" customHeight="1">
      <c r="G245" s="4"/>
    </row>
    <row r="246" ht="12.75" customHeight="1">
      <c r="G246" s="4"/>
    </row>
    <row r="247" ht="12.75" customHeight="1">
      <c r="G247" s="4"/>
    </row>
    <row r="248" ht="12.75" customHeight="1">
      <c r="G248" s="4"/>
    </row>
    <row r="249" ht="12.75" customHeight="1">
      <c r="G249" s="4"/>
    </row>
    <row r="250" ht="12.75" customHeight="1">
      <c r="G250" s="4"/>
    </row>
    <row r="251" ht="12.75" customHeight="1">
      <c r="G251" s="4"/>
    </row>
    <row r="252" ht="12.75" customHeight="1">
      <c r="G252" s="4"/>
    </row>
    <row r="253" ht="12.75" customHeight="1">
      <c r="G253" s="4"/>
    </row>
    <row r="254" ht="12.75" customHeight="1">
      <c r="G254" s="4"/>
    </row>
    <row r="255" ht="12.75" customHeight="1">
      <c r="G255" s="4"/>
    </row>
    <row r="256" ht="12.75" customHeight="1">
      <c r="G256" s="4"/>
    </row>
    <row r="257" ht="12.75" customHeight="1">
      <c r="G257" s="4"/>
    </row>
    <row r="258" ht="12.75" customHeight="1">
      <c r="G258" s="4"/>
    </row>
    <row r="259" ht="12.75" customHeight="1">
      <c r="G259" s="4"/>
    </row>
    <row r="260" ht="12.75" customHeight="1">
      <c r="G260" s="4"/>
    </row>
    <row r="261" ht="12.75" customHeight="1">
      <c r="G261" s="4"/>
    </row>
    <row r="262" ht="12.75" customHeight="1">
      <c r="G262" s="4"/>
    </row>
    <row r="263" ht="12.75" customHeight="1">
      <c r="G263" s="4"/>
    </row>
    <row r="264" ht="12.75" customHeight="1">
      <c r="G264" s="4"/>
    </row>
    <row r="265" ht="12.75" customHeight="1">
      <c r="G265" s="4"/>
    </row>
    <row r="266" ht="12.75" customHeight="1">
      <c r="G266" s="4"/>
    </row>
    <row r="267" ht="12.75" customHeight="1">
      <c r="G267" s="4"/>
    </row>
    <row r="268" ht="12.75" customHeight="1">
      <c r="G268" s="4"/>
    </row>
    <row r="269" ht="12.75" customHeight="1">
      <c r="G269" s="4"/>
    </row>
    <row r="270" ht="12.75" customHeight="1">
      <c r="G270" s="4"/>
    </row>
    <row r="271" ht="12.75" customHeight="1">
      <c r="G271" s="4"/>
    </row>
    <row r="272" ht="12.75" customHeight="1">
      <c r="G272" s="4"/>
    </row>
    <row r="273" ht="12.75" customHeight="1">
      <c r="G273" s="4"/>
    </row>
    <row r="274" ht="12.75" customHeight="1">
      <c r="G274" s="4"/>
    </row>
    <row r="275" ht="12.75" customHeight="1">
      <c r="G275" s="4"/>
    </row>
    <row r="276" ht="12.75" customHeight="1">
      <c r="G276" s="4"/>
    </row>
    <row r="277" ht="12.75" customHeight="1">
      <c r="G277" s="4"/>
    </row>
    <row r="278" ht="12.75" customHeight="1">
      <c r="G278" s="4"/>
    </row>
    <row r="279" ht="12.75" customHeight="1">
      <c r="G279" s="4"/>
    </row>
    <row r="280" ht="12.75" customHeight="1">
      <c r="G280" s="4"/>
    </row>
    <row r="281" ht="12.75" customHeight="1">
      <c r="G281" s="4"/>
    </row>
    <row r="282" ht="12.75" customHeight="1">
      <c r="G282" s="4"/>
    </row>
    <row r="283" ht="12.75" customHeight="1">
      <c r="G283" s="4"/>
    </row>
    <row r="284" ht="12.75" customHeight="1">
      <c r="G284" s="4"/>
    </row>
    <row r="285" ht="12.75" customHeight="1">
      <c r="G285" s="4"/>
    </row>
    <row r="286" ht="12.75" customHeight="1">
      <c r="G286" s="4"/>
    </row>
    <row r="287" ht="12.75" customHeight="1">
      <c r="G287" s="4"/>
    </row>
    <row r="288" ht="12.75" customHeight="1">
      <c r="G288" s="4"/>
    </row>
    <row r="289" ht="12.75" customHeight="1">
      <c r="G289" s="4"/>
    </row>
    <row r="290" ht="12.75" customHeight="1">
      <c r="G290" s="4"/>
    </row>
    <row r="291" ht="12.75" customHeight="1">
      <c r="G291" s="4"/>
    </row>
    <row r="292" ht="12.75" customHeight="1">
      <c r="G292" s="4"/>
    </row>
    <row r="293" ht="12.75" customHeight="1">
      <c r="G293" s="4"/>
    </row>
    <row r="294" ht="12.75" customHeight="1">
      <c r="G294" s="4"/>
    </row>
    <row r="295" ht="12.75" customHeight="1">
      <c r="G295" s="4"/>
    </row>
    <row r="296" ht="12.75" customHeight="1">
      <c r="G296" s="4"/>
    </row>
    <row r="297" ht="12.75" customHeight="1">
      <c r="G297" s="4"/>
    </row>
    <row r="298" ht="12.75" customHeight="1">
      <c r="G298" s="4"/>
    </row>
    <row r="299" ht="12.75" customHeight="1">
      <c r="G299" s="4"/>
    </row>
    <row r="300" ht="12.75" customHeight="1">
      <c r="G300" s="4"/>
    </row>
    <row r="301" ht="12.75" customHeight="1">
      <c r="G301" s="4"/>
    </row>
    <row r="302" ht="12.75" customHeight="1">
      <c r="G302" s="4"/>
    </row>
    <row r="303" ht="12.75" customHeight="1">
      <c r="G303" s="4"/>
    </row>
    <row r="304" ht="12.75" customHeight="1">
      <c r="G304" s="4"/>
    </row>
    <row r="305" ht="12.75" customHeight="1">
      <c r="G305" s="4"/>
    </row>
    <row r="306" ht="12.75" customHeight="1">
      <c r="G306" s="4"/>
    </row>
    <row r="307" ht="12.75" customHeight="1">
      <c r="G307" s="4"/>
    </row>
    <row r="308" ht="12.75" customHeight="1">
      <c r="G308" s="4"/>
    </row>
    <row r="309" ht="12.75" customHeight="1">
      <c r="G309" s="4"/>
    </row>
    <row r="310" ht="12.75" customHeight="1">
      <c r="G310" s="4"/>
    </row>
    <row r="311" ht="12.75" customHeight="1">
      <c r="G311" s="4"/>
    </row>
    <row r="312" ht="12.75" customHeight="1">
      <c r="G312" s="4"/>
    </row>
    <row r="313" ht="12.75" customHeight="1">
      <c r="G313" s="4"/>
    </row>
    <row r="314" ht="12.75" customHeight="1">
      <c r="G314" s="4"/>
    </row>
    <row r="315" ht="12.75" customHeight="1">
      <c r="G315" s="4"/>
    </row>
    <row r="316" ht="12.75" customHeight="1">
      <c r="G316" s="4"/>
    </row>
    <row r="317" ht="12.75" customHeight="1">
      <c r="G317" s="4"/>
    </row>
    <row r="318" ht="12.75" customHeight="1">
      <c r="G318" s="4"/>
    </row>
    <row r="319" ht="12.75" customHeight="1">
      <c r="G319" s="4"/>
    </row>
    <row r="320" ht="12.75" customHeight="1">
      <c r="G320" s="4"/>
    </row>
    <row r="321" ht="12.75" customHeight="1">
      <c r="G321" s="4"/>
    </row>
    <row r="322" ht="12.75" customHeight="1">
      <c r="G322" s="4"/>
    </row>
    <row r="323" ht="12.75" customHeight="1">
      <c r="G323" s="4"/>
    </row>
    <row r="324" ht="12.75" customHeight="1">
      <c r="G324" s="4"/>
    </row>
    <row r="325" ht="12.75" customHeight="1">
      <c r="G325" s="4"/>
    </row>
    <row r="326" ht="12.75" customHeight="1">
      <c r="G326" s="4"/>
    </row>
    <row r="327" ht="12.75" customHeight="1">
      <c r="G327" s="4"/>
    </row>
    <row r="328" ht="12.75" customHeight="1">
      <c r="G328" s="4"/>
    </row>
    <row r="329" ht="12.75" customHeight="1">
      <c r="G329" s="4"/>
    </row>
    <row r="330" ht="12.75" customHeight="1">
      <c r="G330" s="4"/>
    </row>
    <row r="331" ht="12.75" customHeight="1">
      <c r="G331" s="4"/>
    </row>
    <row r="332" ht="12.75" customHeight="1">
      <c r="G332" s="4"/>
    </row>
    <row r="333" ht="12.75" customHeight="1">
      <c r="G333" s="4"/>
    </row>
    <row r="334" ht="12.75" customHeight="1">
      <c r="G334" s="4"/>
    </row>
    <row r="335" ht="12.75" customHeight="1">
      <c r="G335" s="4"/>
    </row>
    <row r="336" ht="12.75" customHeight="1">
      <c r="G336" s="4"/>
    </row>
    <row r="337" ht="12.75" customHeight="1">
      <c r="G337" s="4"/>
    </row>
    <row r="338" ht="12.75" customHeight="1">
      <c r="G338" s="4"/>
    </row>
    <row r="339" ht="12.75" customHeight="1">
      <c r="G339" s="4"/>
    </row>
    <row r="340" ht="12.75" customHeight="1">
      <c r="G340" s="4"/>
    </row>
    <row r="341" ht="12.75" customHeight="1">
      <c r="G341" s="4"/>
    </row>
    <row r="342" ht="12.75" customHeight="1">
      <c r="G342" s="4"/>
    </row>
    <row r="343" ht="12.75" customHeight="1">
      <c r="G343" s="4"/>
    </row>
    <row r="344" ht="12.75" customHeight="1">
      <c r="G344" s="4"/>
    </row>
    <row r="345" ht="12.75" customHeight="1">
      <c r="G345" s="4"/>
    </row>
    <row r="346" ht="12.75" customHeight="1">
      <c r="G346" s="4"/>
    </row>
    <row r="347" ht="12.75" customHeight="1">
      <c r="G347" s="4"/>
    </row>
    <row r="348" ht="12.75" customHeight="1">
      <c r="G348" s="4"/>
    </row>
    <row r="349" ht="12.75" customHeight="1">
      <c r="G349" s="4"/>
    </row>
    <row r="350" ht="12.75" customHeight="1">
      <c r="G350" s="4"/>
    </row>
    <row r="351" ht="12.75" customHeight="1">
      <c r="G351" s="4"/>
    </row>
    <row r="352" ht="12.75" customHeight="1">
      <c r="G352" s="4"/>
    </row>
    <row r="353" ht="12.75" customHeight="1">
      <c r="G353" s="4"/>
    </row>
    <row r="354" ht="12.75" customHeight="1">
      <c r="G354" s="4"/>
    </row>
    <row r="355" ht="12.75" customHeight="1">
      <c r="G355" s="4"/>
    </row>
    <row r="356" ht="12.75" customHeight="1">
      <c r="G356" s="4"/>
    </row>
    <row r="357" ht="12.75" customHeight="1">
      <c r="G357" s="4"/>
    </row>
    <row r="358" ht="12.75" customHeight="1">
      <c r="G358" s="4"/>
    </row>
    <row r="359" ht="12.75" customHeight="1">
      <c r="G359" s="4"/>
    </row>
    <row r="360" ht="12.75" customHeight="1">
      <c r="G360" s="4"/>
    </row>
    <row r="361" ht="12.75" customHeight="1">
      <c r="G361" s="4"/>
    </row>
    <row r="362" ht="12.75" customHeight="1">
      <c r="G362" s="4"/>
    </row>
    <row r="363" ht="12.75" customHeight="1">
      <c r="G363" s="4"/>
    </row>
    <row r="364" ht="12.75" customHeight="1">
      <c r="G364" s="4"/>
    </row>
    <row r="365" ht="12.75" customHeight="1">
      <c r="G365" s="4"/>
    </row>
    <row r="366" ht="12.75" customHeight="1">
      <c r="G366" s="4"/>
    </row>
    <row r="367" ht="12.75" customHeight="1">
      <c r="G367" s="4"/>
    </row>
    <row r="368" ht="12.75" customHeight="1">
      <c r="G368" s="4"/>
    </row>
    <row r="369" ht="12.75" customHeight="1">
      <c r="G369" s="4"/>
    </row>
    <row r="370" ht="12.75" customHeight="1">
      <c r="G370" s="4"/>
    </row>
    <row r="371" ht="12.75" customHeight="1">
      <c r="G371" s="4"/>
    </row>
    <row r="372" ht="12.75" customHeight="1">
      <c r="G372" s="4"/>
    </row>
    <row r="373" ht="12.75" customHeight="1">
      <c r="G373" s="4"/>
    </row>
    <row r="374" ht="12.75" customHeight="1">
      <c r="G374" s="4"/>
    </row>
    <row r="375" ht="12.75" customHeight="1">
      <c r="G375" s="4"/>
    </row>
    <row r="376" ht="12.75" customHeight="1">
      <c r="G376" s="4"/>
    </row>
    <row r="377" ht="12.75" customHeight="1">
      <c r="G377" s="4"/>
    </row>
    <row r="378" ht="12.75" customHeight="1">
      <c r="G378" s="4"/>
    </row>
    <row r="379" ht="12.75" customHeight="1">
      <c r="G379" s="4"/>
    </row>
    <row r="380" ht="12.75" customHeight="1">
      <c r="G380" s="4"/>
    </row>
    <row r="381" ht="12.75" customHeight="1">
      <c r="G381" s="4"/>
    </row>
    <row r="382" ht="12.75" customHeight="1">
      <c r="G382" s="4"/>
    </row>
    <row r="383" ht="12.75" customHeight="1">
      <c r="G383" s="4"/>
    </row>
    <row r="384" ht="12.75" customHeight="1">
      <c r="G384" s="4"/>
    </row>
    <row r="385" ht="12.75" customHeight="1">
      <c r="G385" s="4"/>
    </row>
    <row r="386" ht="12.75" customHeight="1">
      <c r="G386" s="4"/>
    </row>
    <row r="387" ht="12.75" customHeight="1">
      <c r="G387" s="4"/>
    </row>
    <row r="388" ht="12.75" customHeight="1">
      <c r="G388" s="4"/>
    </row>
    <row r="389" ht="12.75" customHeight="1">
      <c r="G389" s="4"/>
    </row>
    <row r="390" ht="12.75" customHeight="1">
      <c r="G390" s="4"/>
    </row>
    <row r="391" ht="12.75" customHeight="1">
      <c r="G391" s="4"/>
    </row>
    <row r="392" ht="12.75" customHeight="1">
      <c r="G392" s="4"/>
    </row>
    <row r="393" ht="12.75" customHeight="1">
      <c r="G393" s="4"/>
    </row>
    <row r="394" ht="12.75" customHeight="1">
      <c r="G394" s="4"/>
    </row>
    <row r="395" ht="12.75" customHeight="1">
      <c r="G395" s="4"/>
    </row>
    <row r="396" ht="12.75" customHeight="1">
      <c r="G396" s="4"/>
    </row>
    <row r="397" ht="12.75" customHeight="1">
      <c r="G397" s="4"/>
    </row>
    <row r="398" ht="12.75" customHeight="1">
      <c r="G398" s="4"/>
    </row>
    <row r="399" ht="12.75" customHeight="1">
      <c r="G399" s="4"/>
    </row>
    <row r="400" ht="12.75" customHeight="1">
      <c r="G400" s="4"/>
    </row>
    <row r="401" ht="12.75" customHeight="1">
      <c r="G401" s="4"/>
    </row>
    <row r="402" ht="12.75" customHeight="1">
      <c r="G402" s="4"/>
    </row>
    <row r="403" ht="12.75" customHeight="1">
      <c r="G403" s="4"/>
    </row>
    <row r="404" ht="12.75" customHeight="1">
      <c r="G404" s="4"/>
    </row>
    <row r="405" ht="12.75" customHeight="1">
      <c r="G405" s="4"/>
    </row>
    <row r="406" ht="12.75" customHeight="1">
      <c r="G406" s="4"/>
    </row>
    <row r="407" ht="12.75" customHeight="1">
      <c r="G407" s="4"/>
    </row>
    <row r="408" ht="12.75" customHeight="1">
      <c r="G408" s="4"/>
    </row>
    <row r="409" ht="12.75" customHeight="1">
      <c r="G409" s="4"/>
    </row>
    <row r="410" ht="12.75" customHeight="1">
      <c r="G410" s="4"/>
    </row>
    <row r="411" ht="12.75" customHeight="1">
      <c r="G411" s="4"/>
    </row>
    <row r="412" ht="12.75" customHeight="1">
      <c r="G412" s="4"/>
    </row>
    <row r="413" ht="12.75" customHeight="1">
      <c r="G413" s="4"/>
    </row>
    <row r="414" ht="12.75" customHeight="1">
      <c r="G414" s="4"/>
    </row>
    <row r="415" ht="12.75" customHeight="1">
      <c r="G415" s="4"/>
    </row>
    <row r="416" ht="12.75" customHeight="1">
      <c r="G416" s="4"/>
    </row>
    <row r="417" ht="12.75" customHeight="1">
      <c r="G417" s="4"/>
    </row>
    <row r="418" ht="12.75" customHeight="1">
      <c r="G418" s="4"/>
    </row>
    <row r="419" ht="12.75" customHeight="1">
      <c r="G419" s="4"/>
    </row>
    <row r="420" ht="12.75" customHeight="1">
      <c r="G420" s="4"/>
    </row>
    <row r="421" ht="12.75" customHeight="1">
      <c r="G421" s="4"/>
    </row>
    <row r="422" ht="12.75" customHeight="1">
      <c r="G422" s="4"/>
    </row>
    <row r="423" ht="12.75" customHeight="1">
      <c r="G423" s="4"/>
    </row>
    <row r="424" ht="12.75" customHeight="1">
      <c r="G424" s="4"/>
    </row>
    <row r="425" ht="12.75" customHeight="1">
      <c r="G425" s="4"/>
    </row>
    <row r="426" ht="12.75" customHeight="1">
      <c r="G426" s="4"/>
    </row>
    <row r="427" ht="12.75" customHeight="1">
      <c r="G427" s="4"/>
    </row>
    <row r="428" ht="12.75" customHeight="1">
      <c r="G428" s="4"/>
    </row>
    <row r="429" ht="12.75" customHeight="1">
      <c r="G429" s="4"/>
    </row>
    <row r="430" ht="12.75" customHeight="1">
      <c r="G430" s="4"/>
    </row>
    <row r="431" ht="12.75" customHeight="1">
      <c r="G431" s="4"/>
    </row>
    <row r="432" ht="12.75" customHeight="1">
      <c r="G432" s="4"/>
    </row>
    <row r="433" ht="12.75" customHeight="1">
      <c r="G433" s="4"/>
    </row>
    <row r="434" ht="12.75" customHeight="1">
      <c r="G434" s="4"/>
    </row>
    <row r="435" ht="12.75" customHeight="1">
      <c r="G435" s="4"/>
    </row>
    <row r="436" ht="12.75" customHeight="1">
      <c r="G436" s="4"/>
    </row>
    <row r="437" ht="12.75" customHeight="1">
      <c r="G437" s="4"/>
    </row>
    <row r="438" ht="12.75" customHeight="1">
      <c r="G438" s="4"/>
    </row>
    <row r="439" ht="12.75" customHeight="1">
      <c r="G439" s="4"/>
    </row>
    <row r="440" ht="12.75" customHeight="1">
      <c r="G440" s="4"/>
    </row>
    <row r="441" ht="12.75" customHeight="1">
      <c r="G441" s="4"/>
    </row>
    <row r="442" ht="12.75" customHeight="1">
      <c r="G442" s="4"/>
    </row>
    <row r="443" ht="12.75" customHeight="1">
      <c r="G443" s="4"/>
    </row>
    <row r="444" ht="12.75" customHeight="1">
      <c r="G444" s="4"/>
    </row>
    <row r="445" ht="12.75" customHeight="1">
      <c r="G445" s="4"/>
    </row>
    <row r="446" ht="12.75" customHeight="1">
      <c r="G446" s="4"/>
    </row>
    <row r="447" ht="12.75" customHeight="1">
      <c r="G447" s="4"/>
    </row>
    <row r="448" ht="12.75" customHeight="1">
      <c r="G448" s="4"/>
    </row>
    <row r="449" ht="12.75" customHeight="1">
      <c r="G449" s="4"/>
    </row>
    <row r="450" ht="12.75" customHeight="1">
      <c r="G450" s="4"/>
    </row>
    <row r="451" ht="12.75" customHeight="1">
      <c r="G451" s="4"/>
    </row>
    <row r="452" ht="12.75" customHeight="1">
      <c r="G452" s="4"/>
    </row>
    <row r="453" ht="12.75" customHeight="1">
      <c r="G453" s="4"/>
    </row>
    <row r="454" ht="12.75" customHeight="1">
      <c r="G454" s="4"/>
    </row>
    <row r="455" ht="12.75" customHeight="1">
      <c r="G455" s="4"/>
    </row>
    <row r="456" ht="12.75" customHeight="1">
      <c r="G456" s="4"/>
    </row>
    <row r="457" ht="12.75" customHeight="1">
      <c r="G457" s="4"/>
    </row>
    <row r="458" ht="12.75" customHeight="1">
      <c r="G458" s="4"/>
    </row>
    <row r="459" ht="12.75" customHeight="1">
      <c r="G459" s="4"/>
    </row>
    <row r="460" ht="12.75" customHeight="1">
      <c r="G460" s="4"/>
    </row>
    <row r="461" ht="12.75" customHeight="1">
      <c r="G461" s="4"/>
    </row>
    <row r="462" ht="12.75" customHeight="1">
      <c r="G462" s="4"/>
    </row>
    <row r="463" ht="12.75" customHeight="1">
      <c r="G463" s="4"/>
    </row>
    <row r="464" ht="12.75" customHeight="1">
      <c r="G464" s="4"/>
    </row>
    <row r="465" ht="12.75" customHeight="1">
      <c r="G465" s="4"/>
    </row>
    <row r="466" ht="12.75" customHeight="1">
      <c r="G466" s="4"/>
    </row>
    <row r="467" ht="12.75" customHeight="1">
      <c r="G467" s="4"/>
    </row>
    <row r="468" ht="12.75" customHeight="1">
      <c r="G468" s="4"/>
    </row>
    <row r="469" ht="12.75" customHeight="1">
      <c r="G469" s="4"/>
    </row>
    <row r="470" ht="12.75" customHeight="1">
      <c r="G470" s="4"/>
    </row>
    <row r="471" ht="12.75" customHeight="1">
      <c r="G471" s="4"/>
    </row>
    <row r="472" ht="12.75" customHeight="1">
      <c r="G472" s="4"/>
    </row>
    <row r="473" ht="12.75" customHeight="1">
      <c r="G473" s="4"/>
    </row>
    <row r="474" ht="12.75" customHeight="1">
      <c r="G474" s="4"/>
    </row>
    <row r="475" ht="12.75" customHeight="1">
      <c r="G475" s="4"/>
    </row>
    <row r="476" ht="12.75" customHeight="1">
      <c r="G476" s="4"/>
    </row>
    <row r="477" ht="12.75" customHeight="1">
      <c r="G477" s="4"/>
    </row>
    <row r="478" ht="12.75" customHeight="1">
      <c r="G478" s="4"/>
    </row>
    <row r="479" ht="12.75" customHeight="1">
      <c r="G479" s="4"/>
    </row>
    <row r="480" ht="12.75" customHeight="1">
      <c r="G480" s="4"/>
    </row>
    <row r="481" ht="12.75" customHeight="1">
      <c r="G481" s="4"/>
    </row>
    <row r="482" ht="12.75" customHeight="1">
      <c r="G482" s="4"/>
    </row>
    <row r="483" ht="12.75" customHeight="1">
      <c r="G483" s="4"/>
    </row>
    <row r="484" ht="12.75" customHeight="1">
      <c r="G484" s="4"/>
    </row>
    <row r="485" ht="12.75" customHeight="1">
      <c r="G485" s="4"/>
    </row>
    <row r="486" ht="12.75" customHeight="1">
      <c r="G486" s="4"/>
    </row>
    <row r="487" ht="12.75" customHeight="1">
      <c r="G487" s="4"/>
    </row>
    <row r="488" ht="12.75" customHeight="1">
      <c r="G488" s="4"/>
    </row>
    <row r="489" ht="12.75" customHeight="1">
      <c r="G489" s="4"/>
    </row>
    <row r="490" ht="12.75" customHeight="1">
      <c r="G490" s="4"/>
    </row>
    <row r="491" ht="12.75" customHeight="1">
      <c r="G491" s="4"/>
    </row>
    <row r="492" ht="12.75" customHeight="1">
      <c r="G492" s="4"/>
    </row>
    <row r="493" ht="12.75" customHeight="1">
      <c r="G493" s="4"/>
    </row>
    <row r="494" ht="12.75" customHeight="1">
      <c r="G494" s="4"/>
    </row>
    <row r="495" ht="12.75" customHeight="1">
      <c r="G495" s="4"/>
    </row>
    <row r="496" ht="12.75" customHeight="1">
      <c r="G496" s="4"/>
    </row>
    <row r="497" ht="12.75" customHeight="1">
      <c r="G497" s="4"/>
    </row>
    <row r="498" ht="12.75" customHeight="1">
      <c r="G498" s="4"/>
    </row>
    <row r="499" ht="12.75" customHeight="1">
      <c r="G499" s="4"/>
    </row>
    <row r="500" ht="12.75" customHeight="1">
      <c r="G500" s="4"/>
    </row>
    <row r="501" ht="12.75" customHeight="1">
      <c r="G501" s="4"/>
    </row>
    <row r="502" ht="12.75" customHeight="1">
      <c r="G502" s="4"/>
    </row>
    <row r="503" ht="12.75" customHeight="1">
      <c r="G503" s="4"/>
    </row>
    <row r="504" ht="12.75" customHeight="1">
      <c r="G504" s="4"/>
    </row>
    <row r="505" ht="12.75" customHeight="1">
      <c r="G505" s="4"/>
    </row>
    <row r="506" ht="12.75" customHeight="1">
      <c r="G506" s="4"/>
    </row>
    <row r="507" ht="12.75" customHeight="1">
      <c r="G507" s="4"/>
    </row>
    <row r="508" ht="12.75" customHeight="1">
      <c r="G508" s="4"/>
    </row>
    <row r="509" ht="12.75" customHeight="1">
      <c r="G509" s="4"/>
    </row>
    <row r="510" ht="12.75" customHeight="1">
      <c r="G510" s="4"/>
    </row>
    <row r="511" ht="12.75" customHeight="1">
      <c r="G511" s="4"/>
    </row>
    <row r="512" ht="12.75" customHeight="1">
      <c r="G512" s="4"/>
    </row>
    <row r="513" ht="12.75" customHeight="1">
      <c r="G513" s="4"/>
    </row>
    <row r="514" ht="12.75" customHeight="1">
      <c r="G514" s="4"/>
    </row>
    <row r="515" ht="12.75" customHeight="1">
      <c r="G515" s="4"/>
    </row>
    <row r="516" ht="12.75" customHeight="1">
      <c r="G516" s="4"/>
    </row>
    <row r="517" ht="12.75" customHeight="1">
      <c r="G517" s="4"/>
    </row>
    <row r="518" ht="12.75" customHeight="1">
      <c r="G518" s="4"/>
    </row>
    <row r="519" ht="12.75" customHeight="1">
      <c r="G519" s="4"/>
    </row>
    <row r="520" ht="12.75" customHeight="1">
      <c r="G520" s="4"/>
    </row>
    <row r="521" ht="12.75" customHeight="1">
      <c r="G521" s="4"/>
    </row>
    <row r="522" ht="12.75" customHeight="1">
      <c r="G522" s="4"/>
    </row>
    <row r="523" ht="12.75" customHeight="1">
      <c r="G523" s="4"/>
    </row>
    <row r="524" ht="12.75" customHeight="1">
      <c r="G524" s="4"/>
    </row>
    <row r="525" ht="12.75" customHeight="1">
      <c r="G525" s="4"/>
    </row>
    <row r="526" ht="12.75" customHeight="1">
      <c r="G526" s="4"/>
    </row>
    <row r="527" ht="12.75" customHeight="1">
      <c r="G527" s="4"/>
    </row>
    <row r="528" ht="12.75" customHeight="1">
      <c r="G528" s="4"/>
    </row>
    <row r="529" ht="12.75" customHeight="1">
      <c r="G529" s="4"/>
    </row>
    <row r="530" ht="12.75" customHeight="1">
      <c r="G530" s="4"/>
    </row>
    <row r="531" ht="12.75" customHeight="1">
      <c r="G531" s="4"/>
    </row>
    <row r="532" ht="12.75" customHeight="1">
      <c r="G532" s="4"/>
    </row>
    <row r="533" ht="12.75" customHeight="1">
      <c r="G533" s="4"/>
    </row>
    <row r="534" ht="12.75" customHeight="1">
      <c r="G534" s="4"/>
    </row>
    <row r="535" ht="12.75" customHeight="1">
      <c r="G535" s="4"/>
    </row>
    <row r="536" ht="12.75" customHeight="1">
      <c r="G536" s="4"/>
    </row>
    <row r="537" ht="12.75" customHeight="1">
      <c r="G537" s="4"/>
    </row>
    <row r="538" ht="12.75" customHeight="1">
      <c r="G538" s="4"/>
    </row>
    <row r="539" ht="12.75" customHeight="1">
      <c r="G539" s="4"/>
    </row>
    <row r="540" ht="12.75" customHeight="1">
      <c r="G540" s="4"/>
    </row>
    <row r="541" ht="12.75" customHeight="1">
      <c r="G541" s="4"/>
    </row>
    <row r="542" ht="12.75" customHeight="1">
      <c r="G542" s="4"/>
    </row>
    <row r="543" ht="12.75" customHeight="1">
      <c r="G543" s="4"/>
    </row>
    <row r="544" ht="12.75" customHeight="1">
      <c r="G544" s="4"/>
    </row>
    <row r="545" ht="12.75" customHeight="1">
      <c r="G545" s="4"/>
    </row>
    <row r="546" ht="12.75" customHeight="1">
      <c r="G546" s="4"/>
    </row>
    <row r="547" ht="12.75" customHeight="1">
      <c r="G547" s="4"/>
    </row>
    <row r="548" ht="12.75" customHeight="1">
      <c r="G548" s="4"/>
    </row>
    <row r="549" ht="12.75" customHeight="1">
      <c r="G549" s="4"/>
    </row>
    <row r="550" ht="12.75" customHeight="1">
      <c r="G550" s="4"/>
    </row>
    <row r="551" ht="12.75" customHeight="1">
      <c r="G551" s="4"/>
    </row>
    <row r="552" ht="12.75" customHeight="1">
      <c r="G552" s="4"/>
    </row>
    <row r="553" ht="12.75" customHeight="1">
      <c r="G553" s="4"/>
    </row>
    <row r="554" ht="12.75" customHeight="1">
      <c r="G554" s="4"/>
    </row>
    <row r="555" ht="12.75" customHeight="1">
      <c r="G555" s="4"/>
    </row>
    <row r="556" ht="12.75" customHeight="1">
      <c r="G556" s="4"/>
    </row>
    <row r="557" ht="12.75" customHeight="1">
      <c r="G557" s="4"/>
    </row>
    <row r="558" ht="12.75" customHeight="1">
      <c r="G558" s="4"/>
    </row>
    <row r="559" ht="12.75" customHeight="1">
      <c r="G559" s="4"/>
    </row>
    <row r="560" ht="12.75" customHeight="1">
      <c r="G560" s="4"/>
    </row>
    <row r="561" ht="12.75" customHeight="1">
      <c r="G561" s="4"/>
    </row>
    <row r="562" ht="12.75" customHeight="1">
      <c r="G562" s="4"/>
    </row>
    <row r="563" ht="12.75" customHeight="1">
      <c r="G563" s="4"/>
    </row>
    <row r="564" ht="12.75" customHeight="1">
      <c r="G564" s="4"/>
    </row>
    <row r="565" ht="12.75" customHeight="1">
      <c r="G565" s="4"/>
    </row>
    <row r="566" ht="12.75" customHeight="1">
      <c r="G566" s="4"/>
    </row>
    <row r="567" ht="12.75" customHeight="1">
      <c r="G567" s="4"/>
    </row>
    <row r="568" ht="12.75" customHeight="1">
      <c r="G568" s="4"/>
    </row>
    <row r="569" ht="12.75" customHeight="1">
      <c r="G569" s="4"/>
    </row>
    <row r="570" ht="12.75" customHeight="1">
      <c r="G570" s="4"/>
    </row>
    <row r="571" ht="12.75" customHeight="1">
      <c r="G571" s="4"/>
    </row>
    <row r="572" ht="12.75" customHeight="1">
      <c r="G572" s="4"/>
    </row>
    <row r="573" ht="12.75" customHeight="1">
      <c r="G573" s="4"/>
    </row>
    <row r="574" ht="12.75" customHeight="1">
      <c r="G574" s="4"/>
    </row>
    <row r="575" ht="12.75" customHeight="1">
      <c r="G575" s="4"/>
    </row>
    <row r="576" ht="12.75" customHeight="1">
      <c r="G576" s="4"/>
    </row>
    <row r="577" ht="12.75" customHeight="1">
      <c r="G577" s="4"/>
    </row>
    <row r="578" ht="12.75" customHeight="1">
      <c r="G578" s="4"/>
    </row>
    <row r="579" ht="12.75" customHeight="1">
      <c r="G579" s="4"/>
    </row>
    <row r="580" ht="12.75" customHeight="1">
      <c r="G580" s="4"/>
    </row>
    <row r="581" ht="12.75" customHeight="1">
      <c r="G581" s="4"/>
    </row>
    <row r="582" ht="12.75" customHeight="1">
      <c r="G582" s="4"/>
    </row>
    <row r="583" ht="12.75" customHeight="1">
      <c r="G583" s="4"/>
    </row>
    <row r="584" ht="12.75" customHeight="1">
      <c r="G584" s="4"/>
    </row>
    <row r="585" ht="12.75" customHeight="1">
      <c r="G585" s="4"/>
    </row>
    <row r="586" ht="12.75" customHeight="1">
      <c r="G586" s="4"/>
    </row>
    <row r="587" ht="12.75" customHeight="1">
      <c r="G587" s="4"/>
    </row>
    <row r="588" ht="12.75" customHeight="1">
      <c r="G588" s="4"/>
    </row>
    <row r="589" ht="12.75" customHeight="1">
      <c r="G589" s="4"/>
    </row>
    <row r="590" ht="12.75" customHeight="1">
      <c r="G590" s="4"/>
    </row>
    <row r="591" ht="12.75" customHeight="1">
      <c r="G591" s="4"/>
    </row>
    <row r="592" ht="12.75" customHeight="1">
      <c r="G592" s="4"/>
    </row>
    <row r="593" ht="12.75" customHeight="1">
      <c r="G593" s="4"/>
    </row>
    <row r="594" ht="12.75" customHeight="1">
      <c r="G594" s="4"/>
    </row>
    <row r="595" ht="12.75" customHeight="1">
      <c r="G595" s="4"/>
    </row>
    <row r="596" ht="12.75" customHeight="1">
      <c r="G596" s="4"/>
    </row>
    <row r="597" ht="12.75" customHeight="1">
      <c r="G597" s="4"/>
    </row>
    <row r="598" ht="12.75" customHeight="1">
      <c r="G598" s="4"/>
    </row>
    <row r="599" ht="12.75" customHeight="1">
      <c r="G599" s="4"/>
    </row>
    <row r="600" ht="12.75" customHeight="1">
      <c r="G600" s="4"/>
    </row>
    <row r="601" ht="12.75" customHeight="1">
      <c r="G601" s="4"/>
    </row>
    <row r="602" ht="12.75" customHeight="1">
      <c r="G602" s="4"/>
    </row>
    <row r="603" ht="12.75" customHeight="1">
      <c r="G603" s="4"/>
    </row>
    <row r="604" ht="12.75" customHeight="1">
      <c r="G604" s="4"/>
    </row>
    <row r="605" ht="12.75" customHeight="1">
      <c r="G605" s="4"/>
    </row>
    <row r="606" ht="12.75" customHeight="1">
      <c r="G606" s="4"/>
    </row>
    <row r="607" ht="12.75" customHeight="1">
      <c r="G607" s="4"/>
    </row>
    <row r="608" ht="12.75" customHeight="1">
      <c r="G608" s="4"/>
    </row>
    <row r="609" ht="12.75" customHeight="1">
      <c r="G609" s="4"/>
    </row>
    <row r="610" ht="12.75" customHeight="1">
      <c r="G610" s="4"/>
    </row>
    <row r="611" ht="12.75" customHeight="1">
      <c r="G611" s="4"/>
    </row>
    <row r="612" ht="12.75" customHeight="1">
      <c r="G612" s="4"/>
    </row>
    <row r="613" ht="12.75" customHeight="1">
      <c r="G613" s="4"/>
    </row>
    <row r="614" ht="12.75" customHeight="1">
      <c r="G614" s="4"/>
    </row>
    <row r="615" ht="12.75" customHeight="1">
      <c r="G615" s="4"/>
    </row>
    <row r="616" ht="12.75" customHeight="1">
      <c r="G616" s="4"/>
    </row>
    <row r="617" ht="12.75" customHeight="1">
      <c r="G617" s="4"/>
    </row>
    <row r="618" ht="12.75" customHeight="1">
      <c r="G618" s="4"/>
    </row>
    <row r="619" ht="12.75" customHeight="1">
      <c r="G619" s="4"/>
    </row>
    <row r="620" ht="12.75" customHeight="1">
      <c r="G620" s="4"/>
    </row>
    <row r="621" ht="12.75" customHeight="1">
      <c r="G621" s="4"/>
    </row>
    <row r="622" ht="12.75" customHeight="1">
      <c r="G622" s="4"/>
    </row>
    <row r="623" ht="12.75" customHeight="1">
      <c r="G623" s="4"/>
    </row>
    <row r="624" ht="12.75" customHeight="1">
      <c r="G624" s="4"/>
    </row>
    <row r="625" ht="12.75" customHeight="1">
      <c r="G625" s="4"/>
    </row>
    <row r="626" ht="12.75" customHeight="1">
      <c r="G626" s="4"/>
    </row>
    <row r="627" ht="12.75" customHeight="1">
      <c r="G627" s="4"/>
    </row>
    <row r="628" ht="12.75" customHeight="1">
      <c r="G628" s="4"/>
    </row>
    <row r="629" ht="12.75" customHeight="1">
      <c r="G629" s="4"/>
    </row>
    <row r="630" ht="12.75" customHeight="1">
      <c r="G630" s="4"/>
    </row>
    <row r="631" ht="12.75" customHeight="1">
      <c r="G631" s="4"/>
    </row>
    <row r="632" ht="12.75" customHeight="1">
      <c r="G632" s="4"/>
    </row>
    <row r="633" ht="12.75" customHeight="1">
      <c r="G633" s="4"/>
    </row>
    <row r="634" ht="12.75" customHeight="1">
      <c r="G634" s="4"/>
    </row>
    <row r="635" ht="12.75" customHeight="1">
      <c r="G635" s="4"/>
    </row>
    <row r="636" ht="12.75" customHeight="1">
      <c r="G636" s="4"/>
    </row>
    <row r="637" ht="12.75" customHeight="1">
      <c r="G637" s="4"/>
    </row>
    <row r="638" ht="12.75" customHeight="1">
      <c r="G638" s="4"/>
    </row>
    <row r="639" ht="12.75" customHeight="1">
      <c r="G639" s="4"/>
    </row>
    <row r="640" ht="12.75" customHeight="1">
      <c r="G640" s="4"/>
    </row>
    <row r="641" ht="12.75" customHeight="1">
      <c r="G641" s="4"/>
    </row>
    <row r="642" ht="12.75" customHeight="1">
      <c r="G642" s="4"/>
    </row>
    <row r="643" ht="12.75" customHeight="1">
      <c r="G643" s="4"/>
    </row>
    <row r="644" ht="12.75" customHeight="1">
      <c r="G644" s="4"/>
    </row>
    <row r="645" ht="12.75" customHeight="1">
      <c r="G645" s="4"/>
    </row>
    <row r="646" ht="12.75" customHeight="1">
      <c r="G646" s="4"/>
    </row>
    <row r="647" ht="12.75" customHeight="1">
      <c r="G647" s="4"/>
    </row>
    <row r="648" ht="12.75" customHeight="1">
      <c r="G648" s="4"/>
    </row>
    <row r="649" ht="12.75" customHeight="1">
      <c r="G649" s="4"/>
    </row>
    <row r="650" ht="12.75" customHeight="1">
      <c r="G650" s="4"/>
    </row>
    <row r="651" ht="12.75" customHeight="1">
      <c r="G651" s="4"/>
    </row>
    <row r="652" ht="12.75" customHeight="1">
      <c r="G652" s="4"/>
    </row>
    <row r="653" ht="12.75" customHeight="1">
      <c r="G653" s="4"/>
    </row>
    <row r="654" ht="12.75" customHeight="1">
      <c r="G654" s="4"/>
    </row>
    <row r="655" ht="12.75" customHeight="1">
      <c r="G655" s="4"/>
    </row>
    <row r="656" ht="12.75" customHeight="1">
      <c r="G656" s="4"/>
    </row>
    <row r="657" ht="12.75" customHeight="1">
      <c r="G657" s="4"/>
    </row>
    <row r="658" ht="12.75" customHeight="1">
      <c r="G658" s="4"/>
    </row>
    <row r="659" ht="12.75" customHeight="1">
      <c r="G659" s="4"/>
    </row>
    <row r="660" ht="12.75" customHeight="1">
      <c r="G660" s="4"/>
    </row>
    <row r="661" ht="12.75" customHeight="1">
      <c r="G661" s="4"/>
    </row>
    <row r="662" ht="12.75" customHeight="1">
      <c r="G662" s="4"/>
    </row>
    <row r="663" ht="12.75" customHeight="1">
      <c r="G663" s="4"/>
    </row>
    <row r="664" ht="12.75" customHeight="1">
      <c r="G664" s="4"/>
    </row>
    <row r="665" ht="12.75" customHeight="1">
      <c r="G665" s="4"/>
    </row>
    <row r="666" ht="12.75" customHeight="1">
      <c r="G666" s="4"/>
    </row>
    <row r="667" ht="12.75" customHeight="1">
      <c r="G667" s="4"/>
    </row>
    <row r="668" ht="12.75" customHeight="1">
      <c r="G668" s="4"/>
    </row>
    <row r="669" ht="12.75" customHeight="1">
      <c r="G669" s="4"/>
    </row>
    <row r="670" ht="12.75" customHeight="1">
      <c r="G670" s="4"/>
    </row>
    <row r="671" ht="12.75" customHeight="1">
      <c r="G671" s="4"/>
    </row>
    <row r="672" ht="12.75" customHeight="1">
      <c r="G672" s="4"/>
    </row>
    <row r="673" ht="12.75" customHeight="1">
      <c r="G673" s="4"/>
    </row>
    <row r="674" ht="12.75" customHeight="1">
      <c r="G674" s="4"/>
    </row>
    <row r="675" ht="12.75" customHeight="1">
      <c r="G675" s="4"/>
    </row>
    <row r="676" ht="12.75" customHeight="1">
      <c r="G676" s="4"/>
    </row>
    <row r="677" ht="12.75" customHeight="1">
      <c r="G677" s="4"/>
    </row>
    <row r="678" ht="12.75" customHeight="1">
      <c r="G678" s="4"/>
    </row>
    <row r="679" ht="12.75" customHeight="1">
      <c r="G679" s="4"/>
    </row>
    <row r="680" ht="12.75" customHeight="1">
      <c r="G680" s="4"/>
    </row>
    <row r="681" ht="12.75" customHeight="1">
      <c r="G681" s="4"/>
    </row>
    <row r="682" ht="12.75" customHeight="1">
      <c r="G682" s="4"/>
    </row>
    <row r="683" ht="12.75" customHeight="1">
      <c r="G683" s="4"/>
    </row>
    <row r="684" ht="12.75" customHeight="1">
      <c r="G684" s="4"/>
    </row>
    <row r="685" ht="12.75" customHeight="1">
      <c r="G685" s="4"/>
    </row>
    <row r="686" ht="12.75" customHeight="1">
      <c r="G686" s="4"/>
    </row>
    <row r="687" ht="12.75" customHeight="1">
      <c r="G687" s="4"/>
    </row>
    <row r="688" ht="12.75" customHeight="1">
      <c r="G688" s="4"/>
    </row>
    <row r="689" ht="12.75" customHeight="1">
      <c r="G689" s="4"/>
    </row>
    <row r="690" ht="12.75" customHeight="1">
      <c r="G690" s="4"/>
    </row>
    <row r="691" ht="12.75" customHeight="1">
      <c r="G691" s="4"/>
    </row>
    <row r="692" ht="12.75" customHeight="1">
      <c r="G692" s="4"/>
    </row>
    <row r="693" ht="12.75" customHeight="1">
      <c r="G693" s="4"/>
    </row>
    <row r="694" ht="12.75" customHeight="1">
      <c r="G694" s="4"/>
    </row>
    <row r="695" ht="12.75" customHeight="1">
      <c r="G695" s="4"/>
    </row>
    <row r="696" ht="12.75" customHeight="1">
      <c r="G696" s="4"/>
    </row>
    <row r="697" ht="12.75" customHeight="1">
      <c r="G697" s="4"/>
    </row>
    <row r="698" ht="12.75" customHeight="1">
      <c r="G698" s="4"/>
    </row>
    <row r="699" ht="12.75" customHeight="1">
      <c r="G699" s="4"/>
    </row>
    <row r="700" ht="12.75" customHeight="1">
      <c r="G700" s="4"/>
    </row>
    <row r="701" ht="12.75" customHeight="1">
      <c r="G701" s="4"/>
    </row>
    <row r="702" ht="12.75" customHeight="1">
      <c r="G702" s="4"/>
    </row>
    <row r="703" ht="12.75" customHeight="1">
      <c r="G703" s="4"/>
    </row>
    <row r="704" ht="12.75" customHeight="1">
      <c r="G704" s="4"/>
    </row>
    <row r="705" ht="12.75" customHeight="1">
      <c r="G705" s="4"/>
    </row>
    <row r="706" ht="12.75" customHeight="1">
      <c r="G706" s="4"/>
    </row>
    <row r="707" ht="12.75" customHeight="1">
      <c r="G707" s="4"/>
    </row>
    <row r="708" ht="12.75" customHeight="1">
      <c r="G708" s="4"/>
    </row>
    <row r="709" ht="12.75" customHeight="1">
      <c r="G709" s="4"/>
    </row>
    <row r="710" ht="12.75" customHeight="1">
      <c r="G710" s="4"/>
    </row>
    <row r="711" ht="12.75" customHeight="1">
      <c r="G711" s="4"/>
    </row>
    <row r="712" ht="12.75" customHeight="1">
      <c r="G712" s="4"/>
    </row>
    <row r="713" ht="12.75" customHeight="1">
      <c r="G713" s="4"/>
    </row>
    <row r="714" ht="12.75" customHeight="1">
      <c r="G714" s="4"/>
    </row>
    <row r="715" ht="12.75" customHeight="1">
      <c r="G715" s="4"/>
    </row>
    <row r="716" ht="12.75" customHeight="1">
      <c r="G716" s="4"/>
    </row>
    <row r="717" ht="12.75" customHeight="1">
      <c r="G717" s="4"/>
    </row>
    <row r="718" ht="12.75" customHeight="1">
      <c r="G718" s="4"/>
    </row>
    <row r="719" ht="12.75" customHeight="1">
      <c r="G719" s="4"/>
    </row>
    <row r="720" ht="12.75" customHeight="1">
      <c r="G720" s="4"/>
    </row>
    <row r="721" ht="12.75" customHeight="1">
      <c r="G721" s="4"/>
    </row>
    <row r="722" ht="12.75" customHeight="1">
      <c r="G722" s="4"/>
    </row>
    <row r="723" ht="12.75" customHeight="1">
      <c r="G723" s="4"/>
    </row>
    <row r="724" ht="12.75" customHeight="1">
      <c r="G724" s="4"/>
    </row>
    <row r="725" ht="12.75" customHeight="1">
      <c r="G725" s="4"/>
    </row>
    <row r="726" ht="12.75" customHeight="1">
      <c r="G726" s="4"/>
    </row>
    <row r="727" ht="12.75" customHeight="1">
      <c r="G727" s="4"/>
    </row>
    <row r="728" ht="12.75" customHeight="1">
      <c r="G728" s="4"/>
    </row>
    <row r="729" ht="12.75" customHeight="1">
      <c r="G729" s="4"/>
    </row>
    <row r="730" ht="12.75" customHeight="1">
      <c r="G730" s="4"/>
    </row>
    <row r="731" ht="12.75" customHeight="1">
      <c r="G731" s="4"/>
    </row>
    <row r="732" ht="12.75" customHeight="1">
      <c r="G732" s="4"/>
    </row>
    <row r="733" ht="12.75" customHeight="1">
      <c r="G733" s="4"/>
    </row>
    <row r="734" ht="12.75" customHeight="1">
      <c r="G734" s="4"/>
    </row>
    <row r="735" ht="12.75" customHeight="1">
      <c r="G735" s="4"/>
    </row>
    <row r="736" ht="12.75" customHeight="1">
      <c r="G736" s="4"/>
    </row>
    <row r="737" ht="12.75" customHeight="1">
      <c r="G737" s="4"/>
    </row>
    <row r="738" ht="12.75" customHeight="1">
      <c r="G738" s="4"/>
    </row>
    <row r="739" ht="12.75" customHeight="1">
      <c r="G739" s="4"/>
    </row>
    <row r="740" ht="12.75" customHeight="1">
      <c r="G740" s="4"/>
    </row>
    <row r="741" ht="12.75" customHeight="1">
      <c r="G741" s="4"/>
    </row>
    <row r="742" ht="12.75" customHeight="1">
      <c r="G742" s="4"/>
    </row>
    <row r="743" ht="12.75" customHeight="1">
      <c r="G743" s="4"/>
    </row>
    <row r="744" ht="12.75" customHeight="1">
      <c r="G744" s="4"/>
    </row>
    <row r="745" ht="12.75" customHeight="1">
      <c r="G745" s="4"/>
    </row>
    <row r="746" ht="12.75" customHeight="1">
      <c r="G746" s="4"/>
    </row>
    <row r="747" ht="12.75" customHeight="1">
      <c r="G747" s="4"/>
    </row>
    <row r="748" ht="12.75" customHeight="1">
      <c r="G748" s="4"/>
    </row>
    <row r="749" ht="12.75" customHeight="1">
      <c r="G749" s="4"/>
    </row>
    <row r="750" ht="12.75" customHeight="1">
      <c r="G750" s="4"/>
    </row>
    <row r="751" ht="12.75" customHeight="1">
      <c r="G751" s="4"/>
    </row>
    <row r="752" ht="12.75" customHeight="1">
      <c r="G752" s="4"/>
    </row>
    <row r="753" ht="12.75" customHeight="1">
      <c r="G753" s="4"/>
    </row>
    <row r="754" ht="12.75" customHeight="1">
      <c r="G754" s="4"/>
    </row>
    <row r="755" ht="12.75" customHeight="1">
      <c r="G755" s="4"/>
    </row>
    <row r="756" ht="12.75" customHeight="1">
      <c r="G756" s="4"/>
    </row>
    <row r="757" ht="12.75" customHeight="1">
      <c r="G757" s="4"/>
    </row>
    <row r="758" ht="12.75" customHeight="1">
      <c r="G758" s="4"/>
    </row>
    <row r="759" ht="12.75" customHeight="1">
      <c r="G759" s="4"/>
    </row>
    <row r="760" ht="12.75" customHeight="1">
      <c r="G760" s="4"/>
    </row>
    <row r="761" ht="12.75" customHeight="1">
      <c r="G761" s="4"/>
    </row>
    <row r="762" ht="12.75" customHeight="1">
      <c r="G762" s="4"/>
    </row>
    <row r="763" ht="12.75" customHeight="1">
      <c r="G763" s="4"/>
    </row>
    <row r="764" ht="12.75" customHeight="1">
      <c r="G764" s="4"/>
    </row>
    <row r="765" ht="12.75" customHeight="1">
      <c r="G765" s="4"/>
    </row>
    <row r="766" ht="12.75" customHeight="1">
      <c r="G766" s="4"/>
    </row>
    <row r="767" ht="12.75" customHeight="1">
      <c r="G767" s="4"/>
    </row>
    <row r="768" ht="12.75" customHeight="1">
      <c r="G768" s="4"/>
    </row>
    <row r="769" ht="12.75" customHeight="1">
      <c r="G769" s="4"/>
    </row>
    <row r="770" ht="12.75" customHeight="1">
      <c r="G770" s="4"/>
    </row>
    <row r="771" ht="12.75" customHeight="1">
      <c r="G771" s="4"/>
    </row>
    <row r="772" ht="12.75" customHeight="1">
      <c r="G772" s="4"/>
    </row>
    <row r="773" ht="12.75" customHeight="1">
      <c r="G773" s="4"/>
    </row>
    <row r="774" ht="12.75" customHeight="1">
      <c r="G774" s="4"/>
    </row>
    <row r="775" ht="12.75" customHeight="1">
      <c r="G775" s="4"/>
    </row>
    <row r="776" ht="12.75" customHeight="1">
      <c r="G776" s="4"/>
    </row>
    <row r="777" ht="12.75" customHeight="1">
      <c r="G777" s="4"/>
    </row>
    <row r="778" ht="12.75" customHeight="1">
      <c r="G778" s="4"/>
    </row>
    <row r="779" ht="12.75" customHeight="1">
      <c r="G779" s="4"/>
    </row>
    <row r="780" ht="12.75" customHeight="1">
      <c r="G780" s="4"/>
    </row>
    <row r="781" ht="12.75" customHeight="1">
      <c r="G781" s="4"/>
    </row>
    <row r="782" ht="12.75" customHeight="1">
      <c r="G782" s="4"/>
    </row>
    <row r="783" ht="12.75" customHeight="1">
      <c r="G783" s="4"/>
    </row>
    <row r="784" ht="12.75" customHeight="1">
      <c r="G784" s="4"/>
    </row>
    <row r="785" ht="12.75" customHeight="1">
      <c r="G785" s="4"/>
    </row>
    <row r="786" ht="12.75" customHeight="1">
      <c r="G786" s="4"/>
    </row>
    <row r="787" ht="12.75" customHeight="1">
      <c r="G787" s="4"/>
    </row>
    <row r="788" ht="12.75" customHeight="1">
      <c r="G788" s="4"/>
    </row>
    <row r="789" ht="12.75" customHeight="1">
      <c r="G789" s="4"/>
    </row>
    <row r="790" ht="12.75" customHeight="1">
      <c r="G790" s="4"/>
    </row>
    <row r="791" ht="12.75" customHeight="1">
      <c r="G791" s="4"/>
    </row>
    <row r="792" ht="12.75" customHeight="1">
      <c r="G792" s="4"/>
    </row>
    <row r="793" ht="12.75" customHeight="1">
      <c r="G793" s="4"/>
    </row>
    <row r="794" ht="12.75" customHeight="1">
      <c r="G794" s="4"/>
    </row>
    <row r="795" ht="12.75" customHeight="1">
      <c r="G795" s="4"/>
    </row>
    <row r="796" ht="12.75" customHeight="1">
      <c r="G796" s="4"/>
    </row>
    <row r="797" ht="12.75" customHeight="1">
      <c r="G797" s="4"/>
    </row>
    <row r="798" ht="12.75" customHeight="1">
      <c r="G798" s="4"/>
    </row>
    <row r="799" ht="12.75" customHeight="1">
      <c r="G799" s="4"/>
    </row>
    <row r="800" ht="12.75" customHeight="1">
      <c r="G800" s="4"/>
    </row>
    <row r="801" ht="12.75" customHeight="1">
      <c r="G801" s="4"/>
    </row>
    <row r="802" ht="12.75" customHeight="1">
      <c r="G802" s="4"/>
    </row>
    <row r="803" ht="12.75" customHeight="1">
      <c r="G803" s="4"/>
    </row>
    <row r="804" ht="12.75" customHeight="1">
      <c r="G804" s="4"/>
    </row>
    <row r="805" ht="12.75" customHeight="1">
      <c r="G805" s="4"/>
    </row>
    <row r="806" ht="12.75" customHeight="1">
      <c r="G806" s="4"/>
    </row>
    <row r="807" ht="12.75" customHeight="1">
      <c r="G807" s="4"/>
    </row>
    <row r="808" ht="12.75" customHeight="1">
      <c r="G808" s="4"/>
    </row>
    <row r="809" ht="12.75" customHeight="1">
      <c r="G809" s="4"/>
    </row>
    <row r="810" ht="12.75" customHeight="1">
      <c r="G810" s="4"/>
    </row>
    <row r="811" ht="12.75" customHeight="1">
      <c r="G811" s="4"/>
    </row>
    <row r="812" ht="12.75" customHeight="1">
      <c r="G812" s="4"/>
    </row>
    <row r="813" ht="12.75" customHeight="1">
      <c r="G813" s="4"/>
    </row>
    <row r="814" ht="12.75" customHeight="1">
      <c r="G814" s="4"/>
    </row>
    <row r="815" ht="12.75" customHeight="1">
      <c r="G815" s="4"/>
    </row>
    <row r="816" ht="12.75" customHeight="1">
      <c r="G816" s="4"/>
    </row>
    <row r="817" ht="12.75" customHeight="1">
      <c r="G817" s="4"/>
    </row>
    <row r="818" ht="12.75" customHeight="1">
      <c r="G818" s="4"/>
    </row>
    <row r="819" ht="12.75" customHeight="1">
      <c r="G819" s="4"/>
    </row>
    <row r="820" ht="12.75" customHeight="1">
      <c r="G820" s="4"/>
    </row>
    <row r="821" ht="12.75" customHeight="1">
      <c r="G821" s="4"/>
    </row>
    <row r="822" ht="12.75" customHeight="1">
      <c r="G822" s="4"/>
    </row>
    <row r="823" ht="12.75" customHeight="1">
      <c r="G823" s="4"/>
    </row>
    <row r="824" ht="12.75" customHeight="1">
      <c r="G824" s="4"/>
    </row>
    <row r="825" ht="12.75" customHeight="1">
      <c r="G825" s="4"/>
    </row>
    <row r="826" ht="12.75" customHeight="1">
      <c r="G826" s="4"/>
    </row>
    <row r="827" ht="12.75" customHeight="1">
      <c r="G827" s="4"/>
    </row>
    <row r="828" ht="12.75" customHeight="1">
      <c r="G828" s="4"/>
    </row>
    <row r="829" ht="12.75" customHeight="1">
      <c r="G829" s="4"/>
    </row>
    <row r="830" ht="12.75" customHeight="1">
      <c r="G830" s="4"/>
    </row>
    <row r="831" ht="12.75" customHeight="1">
      <c r="G831" s="4"/>
    </row>
    <row r="832" ht="12.75" customHeight="1">
      <c r="G832" s="4"/>
    </row>
    <row r="833" ht="12.75" customHeight="1">
      <c r="G833" s="4"/>
    </row>
    <row r="834" ht="12.75" customHeight="1">
      <c r="G834" s="4"/>
    </row>
    <row r="835" ht="12.75" customHeight="1">
      <c r="G835" s="4"/>
    </row>
    <row r="836" ht="12.75" customHeight="1">
      <c r="G836" s="4"/>
    </row>
    <row r="837" ht="12.75" customHeight="1">
      <c r="G837" s="4"/>
    </row>
    <row r="838" ht="12.75" customHeight="1">
      <c r="G838" s="4"/>
    </row>
    <row r="839" ht="12.75" customHeight="1">
      <c r="G839" s="4"/>
    </row>
    <row r="840" ht="12.75" customHeight="1">
      <c r="G840" s="4"/>
    </row>
    <row r="841" ht="12.75" customHeight="1">
      <c r="G841" s="4"/>
    </row>
    <row r="842" ht="12.75" customHeight="1">
      <c r="G842" s="4"/>
    </row>
    <row r="843" ht="12.75" customHeight="1">
      <c r="G843" s="4"/>
    </row>
    <row r="844" ht="12.75" customHeight="1">
      <c r="G844" s="4"/>
    </row>
    <row r="845" ht="12.75" customHeight="1">
      <c r="G845" s="4"/>
    </row>
    <row r="846" ht="12.75" customHeight="1">
      <c r="G846" s="4"/>
    </row>
    <row r="847" ht="12.75" customHeight="1">
      <c r="G847" s="4"/>
    </row>
    <row r="848" ht="12.75" customHeight="1">
      <c r="G848" s="4"/>
    </row>
    <row r="849" ht="12.75" customHeight="1">
      <c r="G849" s="4"/>
    </row>
    <row r="850" ht="12.75" customHeight="1">
      <c r="G850" s="4"/>
    </row>
    <row r="851" ht="12.75" customHeight="1">
      <c r="G851" s="4"/>
    </row>
    <row r="852" ht="12.75" customHeight="1">
      <c r="G852" s="4"/>
    </row>
    <row r="853" ht="12.75" customHeight="1">
      <c r="G853" s="4"/>
    </row>
    <row r="854" ht="12.75" customHeight="1">
      <c r="G854" s="4"/>
    </row>
    <row r="855" ht="12.75" customHeight="1">
      <c r="G855" s="4"/>
    </row>
    <row r="856" ht="12.75" customHeight="1">
      <c r="G856" s="4"/>
    </row>
    <row r="857" ht="12.75" customHeight="1">
      <c r="G857" s="4"/>
    </row>
    <row r="858" ht="12.75" customHeight="1">
      <c r="G858" s="4"/>
    </row>
    <row r="859" ht="12.75" customHeight="1">
      <c r="G859" s="4"/>
    </row>
    <row r="860" ht="12.75" customHeight="1">
      <c r="G860" s="4"/>
    </row>
    <row r="861" ht="12.75" customHeight="1">
      <c r="G861" s="4"/>
    </row>
    <row r="862" ht="12.75" customHeight="1">
      <c r="G862" s="4"/>
    </row>
    <row r="863" ht="12.75" customHeight="1">
      <c r="G863" s="4"/>
    </row>
    <row r="864" ht="12.75" customHeight="1">
      <c r="G864" s="4"/>
    </row>
    <row r="865" ht="12.75" customHeight="1">
      <c r="G865" s="4"/>
    </row>
    <row r="866" ht="12.75" customHeight="1">
      <c r="G866" s="4"/>
    </row>
    <row r="867" ht="12.75" customHeight="1">
      <c r="G867" s="4"/>
    </row>
    <row r="868" ht="12.75" customHeight="1">
      <c r="G868" s="4"/>
    </row>
    <row r="869" ht="12.75" customHeight="1">
      <c r="G869" s="4"/>
    </row>
    <row r="870" ht="12.75" customHeight="1">
      <c r="G870" s="4"/>
    </row>
    <row r="871" ht="12.75" customHeight="1">
      <c r="G871" s="4"/>
    </row>
    <row r="872" ht="12.75" customHeight="1">
      <c r="G872" s="4"/>
    </row>
    <row r="873" ht="12.75" customHeight="1">
      <c r="G873" s="4"/>
    </row>
    <row r="874" ht="12.75" customHeight="1">
      <c r="G874" s="4"/>
    </row>
    <row r="875" ht="12.75" customHeight="1">
      <c r="G875" s="4"/>
    </row>
    <row r="876" ht="12.75" customHeight="1">
      <c r="G876" s="4"/>
    </row>
    <row r="877" ht="12.75" customHeight="1">
      <c r="G877" s="4"/>
    </row>
    <row r="878" ht="12.75" customHeight="1">
      <c r="G878" s="4"/>
    </row>
    <row r="879" ht="12.75" customHeight="1">
      <c r="G879" s="4"/>
    </row>
    <row r="880" ht="12.75" customHeight="1">
      <c r="G880" s="4"/>
    </row>
    <row r="881" ht="12.75" customHeight="1">
      <c r="G881" s="4"/>
    </row>
    <row r="882" ht="12.75" customHeight="1">
      <c r="G882" s="4"/>
    </row>
    <row r="883" ht="12.75" customHeight="1">
      <c r="G883" s="4"/>
    </row>
    <row r="884" ht="12.75" customHeight="1">
      <c r="G884" s="4"/>
    </row>
    <row r="885" ht="12.75" customHeight="1">
      <c r="G885" s="4"/>
    </row>
    <row r="886" ht="12.75" customHeight="1">
      <c r="G886" s="4"/>
    </row>
    <row r="887" ht="12.75" customHeight="1">
      <c r="G887" s="4"/>
    </row>
    <row r="888" ht="12.75" customHeight="1">
      <c r="G888" s="4"/>
    </row>
    <row r="889" ht="12.75" customHeight="1">
      <c r="G889" s="4"/>
    </row>
    <row r="890" ht="12.75" customHeight="1">
      <c r="G890" s="4"/>
    </row>
    <row r="891" ht="12.75" customHeight="1">
      <c r="G891" s="4"/>
    </row>
    <row r="892" ht="12.75" customHeight="1">
      <c r="G892" s="4"/>
    </row>
    <row r="893" ht="12.75" customHeight="1">
      <c r="G893" s="4"/>
    </row>
    <row r="894" ht="12.75" customHeight="1">
      <c r="G894" s="4"/>
    </row>
    <row r="895" ht="12.75" customHeight="1">
      <c r="G895" s="4"/>
    </row>
    <row r="896" ht="12.75" customHeight="1">
      <c r="G896" s="4"/>
    </row>
    <row r="897" ht="12.75" customHeight="1">
      <c r="G897" s="4"/>
    </row>
    <row r="898" ht="12.75" customHeight="1">
      <c r="G898" s="4"/>
    </row>
    <row r="899" ht="12.75" customHeight="1">
      <c r="G899" s="4"/>
    </row>
    <row r="900" ht="12.75" customHeight="1">
      <c r="G900" s="4"/>
    </row>
    <row r="901" ht="12.75" customHeight="1">
      <c r="G901" s="4"/>
    </row>
    <row r="902" ht="12.75" customHeight="1">
      <c r="G902" s="4"/>
    </row>
    <row r="903" ht="12.75" customHeight="1">
      <c r="G903" s="4"/>
    </row>
    <row r="904" ht="12.75" customHeight="1">
      <c r="G904" s="4"/>
    </row>
    <row r="905" ht="12.75" customHeight="1">
      <c r="G905" s="4"/>
    </row>
    <row r="906" ht="12.75" customHeight="1">
      <c r="G906" s="4"/>
    </row>
    <row r="907" ht="12.75" customHeight="1">
      <c r="G907" s="4"/>
    </row>
    <row r="908" ht="12.75" customHeight="1">
      <c r="G908" s="4"/>
    </row>
    <row r="909" ht="12.75" customHeight="1">
      <c r="G909" s="4"/>
    </row>
    <row r="910" ht="12.75" customHeight="1">
      <c r="G910" s="4"/>
    </row>
    <row r="911" ht="12.75" customHeight="1">
      <c r="G911" s="4"/>
    </row>
    <row r="912" ht="12.75" customHeight="1">
      <c r="G912" s="4"/>
    </row>
    <row r="913" ht="12.75" customHeight="1">
      <c r="G913" s="4"/>
    </row>
    <row r="914" ht="12.75" customHeight="1">
      <c r="G914" s="4"/>
    </row>
    <row r="915" ht="12.75" customHeight="1">
      <c r="G915" s="4"/>
    </row>
    <row r="916" ht="12.75" customHeight="1">
      <c r="G916" s="4"/>
    </row>
    <row r="917" ht="12.75" customHeight="1">
      <c r="G917" s="4"/>
    </row>
    <row r="918" ht="12.75" customHeight="1">
      <c r="G918" s="4"/>
    </row>
    <row r="919" ht="12.75" customHeight="1">
      <c r="G919" s="4"/>
    </row>
    <row r="920" ht="12.75" customHeight="1">
      <c r="G920" s="4"/>
    </row>
    <row r="921" ht="12.75" customHeight="1">
      <c r="G921" s="4"/>
    </row>
    <row r="922" ht="12.75" customHeight="1">
      <c r="G922" s="4"/>
    </row>
    <row r="923" ht="12.75" customHeight="1">
      <c r="G923" s="4"/>
    </row>
    <row r="924" ht="12.75" customHeight="1">
      <c r="G924" s="4"/>
    </row>
    <row r="925" ht="12.75" customHeight="1">
      <c r="G925" s="4"/>
    </row>
    <row r="926" ht="12.75" customHeight="1">
      <c r="G926" s="4"/>
    </row>
    <row r="927" ht="12.75" customHeight="1">
      <c r="G927" s="4"/>
    </row>
    <row r="928" ht="12.75" customHeight="1">
      <c r="G928" s="4"/>
    </row>
    <row r="929" ht="12.75" customHeight="1">
      <c r="G929" s="4"/>
    </row>
    <row r="930" ht="12.75" customHeight="1">
      <c r="G930" s="4"/>
    </row>
    <row r="931" ht="12.75" customHeight="1">
      <c r="G931" s="4"/>
    </row>
    <row r="932" ht="12.75" customHeight="1">
      <c r="G932" s="4"/>
    </row>
    <row r="933" ht="12.75" customHeight="1">
      <c r="G933" s="4"/>
    </row>
    <row r="934" ht="12.75" customHeight="1">
      <c r="G934" s="4"/>
    </row>
    <row r="935" ht="12.75" customHeight="1">
      <c r="G935" s="4"/>
    </row>
    <row r="936" ht="12.75" customHeight="1">
      <c r="G936" s="4"/>
    </row>
    <row r="937" ht="12.75" customHeight="1">
      <c r="G937" s="4"/>
    </row>
    <row r="938" ht="12.75" customHeight="1">
      <c r="G938" s="4"/>
    </row>
    <row r="939" ht="12.75" customHeight="1">
      <c r="G939" s="4"/>
    </row>
    <row r="940" ht="12.75" customHeight="1">
      <c r="G940" s="4"/>
    </row>
    <row r="941" ht="12.75" customHeight="1">
      <c r="G941" s="4"/>
    </row>
    <row r="942" ht="12.75" customHeight="1">
      <c r="G942" s="4"/>
    </row>
    <row r="943" ht="12.75" customHeight="1">
      <c r="G943" s="4"/>
    </row>
    <row r="944" ht="12.75" customHeight="1">
      <c r="G944" s="4"/>
    </row>
    <row r="945" ht="12.75" customHeight="1">
      <c r="G945" s="4"/>
    </row>
    <row r="946" ht="12.75" customHeight="1">
      <c r="G946" s="4"/>
    </row>
    <row r="947" ht="12.75" customHeight="1">
      <c r="G947" s="4"/>
    </row>
    <row r="948" ht="12.75" customHeight="1">
      <c r="G948" s="4"/>
    </row>
    <row r="949" ht="12.75" customHeight="1">
      <c r="G949" s="4"/>
    </row>
    <row r="950" ht="12.75" customHeight="1">
      <c r="G950" s="4"/>
    </row>
    <row r="951" ht="12.75" customHeight="1">
      <c r="G951" s="4"/>
    </row>
    <row r="952" ht="12.75" customHeight="1">
      <c r="G952" s="4"/>
    </row>
    <row r="953" ht="12.75" customHeight="1">
      <c r="G953" s="4"/>
    </row>
    <row r="954" ht="12.75" customHeight="1">
      <c r="G954" s="4"/>
    </row>
    <row r="955" ht="12.75" customHeight="1">
      <c r="G955" s="4"/>
    </row>
    <row r="956" ht="12.75" customHeight="1">
      <c r="G956" s="4"/>
    </row>
    <row r="957" ht="12.75" customHeight="1">
      <c r="G957" s="4"/>
    </row>
    <row r="958" ht="12.75" customHeight="1">
      <c r="G958" s="4"/>
    </row>
    <row r="959" ht="12.75" customHeight="1">
      <c r="G959" s="4"/>
    </row>
    <row r="960" ht="12.75" customHeight="1">
      <c r="G960" s="4"/>
    </row>
    <row r="961" ht="12.75" customHeight="1">
      <c r="G961" s="4"/>
    </row>
    <row r="962" ht="12.75" customHeight="1">
      <c r="G962" s="4"/>
    </row>
    <row r="963" ht="12.75" customHeight="1">
      <c r="G963" s="4"/>
    </row>
    <row r="964" ht="12.75" customHeight="1">
      <c r="G964" s="4"/>
    </row>
    <row r="965" ht="12.75" customHeight="1">
      <c r="G965" s="4"/>
    </row>
    <row r="966" ht="12.75" customHeight="1">
      <c r="G966" s="4"/>
    </row>
    <row r="967" ht="12.75" customHeight="1">
      <c r="G967" s="4"/>
    </row>
    <row r="968" ht="12.75" customHeight="1">
      <c r="G968" s="4"/>
    </row>
    <row r="969" ht="12.75" customHeight="1">
      <c r="G969" s="4"/>
    </row>
    <row r="970" ht="12.75" customHeight="1">
      <c r="G970" s="4"/>
    </row>
    <row r="971" ht="12.75" customHeight="1">
      <c r="G971" s="4"/>
    </row>
    <row r="972" ht="12.75" customHeight="1">
      <c r="G972" s="4"/>
    </row>
    <row r="973" ht="12.75" customHeight="1">
      <c r="G973" s="4"/>
    </row>
    <row r="974" ht="12.75" customHeight="1">
      <c r="G974" s="4"/>
    </row>
    <row r="975" ht="12.75" customHeight="1">
      <c r="G975" s="4"/>
    </row>
    <row r="976" ht="12.75" customHeight="1">
      <c r="G976" s="4"/>
    </row>
    <row r="977" ht="12.75" customHeight="1">
      <c r="G977" s="4"/>
    </row>
    <row r="978" ht="12.75" customHeight="1">
      <c r="G978" s="4"/>
    </row>
    <row r="979" ht="12.75" customHeight="1">
      <c r="G979" s="4"/>
    </row>
    <row r="980" ht="12.75" customHeight="1">
      <c r="G980" s="4"/>
    </row>
    <row r="981" ht="12.75" customHeight="1">
      <c r="G981" s="4"/>
    </row>
    <row r="982" ht="12.75" customHeight="1">
      <c r="G982" s="4"/>
    </row>
    <row r="983" ht="12.75" customHeight="1">
      <c r="G983" s="4"/>
    </row>
    <row r="984" ht="12.75" customHeight="1">
      <c r="G984" s="4"/>
    </row>
    <row r="985" ht="12.75" customHeight="1">
      <c r="G985" s="4"/>
    </row>
    <row r="986" ht="12.75" customHeight="1">
      <c r="G986" s="4"/>
    </row>
    <row r="987" ht="12.75" customHeight="1">
      <c r="G987" s="4"/>
    </row>
    <row r="988" ht="12.75" customHeight="1">
      <c r="G988" s="4"/>
    </row>
    <row r="989" ht="12.75" customHeight="1">
      <c r="G989" s="4"/>
    </row>
    <row r="990" ht="12.75" customHeight="1">
      <c r="G990" s="4"/>
    </row>
    <row r="991" ht="12.75" customHeight="1">
      <c r="G991" s="4"/>
    </row>
    <row r="992" ht="12.75" customHeight="1">
      <c r="G992" s="4"/>
    </row>
    <row r="993" ht="12.75" customHeight="1">
      <c r="G993" s="4"/>
    </row>
    <row r="994" ht="12.75" customHeight="1">
      <c r="G994" s="4"/>
    </row>
    <row r="995" ht="12.75" customHeight="1">
      <c r="G995" s="4"/>
    </row>
    <row r="996" ht="12.75" customHeight="1">
      <c r="G996" s="4"/>
    </row>
    <row r="997" ht="12.75" customHeight="1">
      <c r="G997" s="4"/>
    </row>
    <row r="998" ht="12.75" customHeight="1">
      <c r="G998" s="4"/>
    </row>
    <row r="999" ht="12.75" customHeight="1">
      <c r="G999" s="4"/>
    </row>
    <row r="1000" ht="12.75" customHeight="1">
      <c r="G1000" s="4"/>
    </row>
  </sheetData>
  <mergeCells count="4">
    <mergeCell ref="H1:I1"/>
    <mergeCell ref="H13:I13"/>
    <mergeCell ref="H15:I15"/>
    <mergeCell ref="H27:I2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3.29"/>
    <col customWidth="1" min="3" max="3" width="13.57"/>
    <col customWidth="1" min="4" max="4" width="14.14"/>
    <col customWidth="1" min="5" max="5" width="11.86"/>
    <col customWidth="1" min="6" max="7" width="9.29"/>
    <col customWidth="1" min="8" max="9" width="11.57"/>
    <col customWidth="1" min="10" max="10" width="12.0"/>
    <col customWidth="1" min="11" max="14" width="9.29"/>
    <col customWidth="1" min="15" max="15" width="9.14"/>
    <col customWidth="1" min="16" max="26" width="8.0"/>
  </cols>
  <sheetData>
    <row r="1" ht="15.75" customHeight="1">
      <c r="A1" s="25"/>
      <c r="B1" s="25"/>
      <c r="C1" s="25" t="s">
        <v>114</v>
      </c>
      <c r="D1" s="25" t="s">
        <v>115</v>
      </c>
      <c r="E1" s="25" t="s">
        <v>116</v>
      </c>
      <c r="F1" s="25" t="s">
        <v>117</v>
      </c>
      <c r="G1" s="25" t="s">
        <v>118</v>
      </c>
      <c r="H1" s="25"/>
      <c r="I1" s="25"/>
      <c r="J1" s="25"/>
      <c r="K1" s="25"/>
      <c r="L1" s="25"/>
      <c r="M1" s="25" t="s">
        <v>119</v>
      </c>
      <c r="N1" s="25" t="s">
        <v>120</v>
      </c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5" t="s">
        <v>121</v>
      </c>
      <c r="B2" s="27" t="s">
        <v>122</v>
      </c>
      <c r="C2" s="27">
        <v>0.55</v>
      </c>
      <c r="D2" s="28">
        <v>0.7741</v>
      </c>
      <c r="E2" s="27">
        <v>1.41</v>
      </c>
      <c r="F2" s="29">
        <v>370.0</v>
      </c>
      <c r="G2" s="29">
        <v>315.0</v>
      </c>
      <c r="H2" s="29">
        <f t="shared" ref="H2:H25" si="2">(1-C2)/G2</f>
        <v>0.001428571429</v>
      </c>
      <c r="I2" s="29">
        <f t="shared" ref="I2:I5" si="3">(1-D2)/F2</f>
        <v>0.0006105405405</v>
      </c>
      <c r="J2" s="29">
        <f t="shared" ref="J2:J25" si="4">1.96*SQRT(H2+I2)</f>
        <v>0.08850679375</v>
      </c>
      <c r="K2" s="25">
        <f t="shared" ref="K2:K25" si="5">LN(E2)-J2</f>
        <v>0.2550829106</v>
      </c>
      <c r="L2" s="25">
        <f t="shared" ref="L2:L25" si="6">LN(E2)+J2</f>
        <v>0.4320964981</v>
      </c>
      <c r="M2" s="30">
        <f t="shared" ref="M2:N2" si="1">EXP(K2)</f>
        <v>1.290568618</v>
      </c>
      <c r="N2" s="30">
        <f t="shared" si="1"/>
        <v>1.540483762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5"/>
      <c r="B3" s="31" t="s">
        <v>123</v>
      </c>
      <c r="C3" s="31">
        <v>0.3624</v>
      </c>
      <c r="D3" s="32">
        <v>0.621</v>
      </c>
      <c r="E3" s="31">
        <v>1.71</v>
      </c>
      <c r="F3" s="29">
        <v>272.0</v>
      </c>
      <c r="G3" s="29">
        <v>212.0</v>
      </c>
      <c r="H3" s="29">
        <f t="shared" si="2"/>
        <v>0.00300754717</v>
      </c>
      <c r="I3" s="29">
        <f t="shared" si="3"/>
        <v>0.001393382353</v>
      </c>
      <c r="J3" s="29">
        <f t="shared" si="4"/>
        <v>0.1300254239</v>
      </c>
      <c r="K3" s="25">
        <f t="shared" si="5"/>
        <v>0.4064679466</v>
      </c>
      <c r="L3" s="25">
        <f t="shared" si="6"/>
        <v>0.6665187944</v>
      </c>
      <c r="M3" s="30">
        <f t="shared" ref="M3:N3" si="7">EXP(K3)</f>
        <v>1.501505012</v>
      </c>
      <c r="N3" s="30">
        <f t="shared" si="7"/>
        <v>1.947446046</v>
      </c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5"/>
      <c r="B4" s="31" t="s">
        <v>124</v>
      </c>
      <c r="C4" s="31">
        <v>0.44</v>
      </c>
      <c r="D4" s="32">
        <v>0.6256</v>
      </c>
      <c r="E4" s="31">
        <v>1.42</v>
      </c>
      <c r="F4" s="29">
        <v>239.0</v>
      </c>
      <c r="G4" s="29">
        <v>259.0</v>
      </c>
      <c r="H4" s="29">
        <f t="shared" si="2"/>
        <v>0.002162162162</v>
      </c>
      <c r="I4" s="29">
        <f t="shared" si="3"/>
        <v>0.001566527197</v>
      </c>
      <c r="J4" s="29">
        <f t="shared" si="4"/>
        <v>0.1196834702</v>
      </c>
      <c r="K4" s="25">
        <f t="shared" si="5"/>
        <v>0.2309734014</v>
      </c>
      <c r="L4" s="25">
        <f t="shared" si="6"/>
        <v>0.4703403418</v>
      </c>
      <c r="M4" s="30">
        <f t="shared" ref="M4:N4" si="8">EXP(K4)</f>
        <v>1.259825729</v>
      </c>
      <c r="N4" s="30">
        <f t="shared" si="8"/>
        <v>1.600538831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5"/>
      <c r="B5" s="31" t="s">
        <v>125</v>
      </c>
      <c r="C5" s="31">
        <v>0.403</v>
      </c>
      <c r="D5" s="32">
        <v>0.283</v>
      </c>
      <c r="E5" s="31">
        <v>0.7</v>
      </c>
      <c r="F5" s="29">
        <v>131.0</v>
      </c>
      <c r="G5" s="29">
        <v>56.0</v>
      </c>
      <c r="H5" s="29">
        <f t="shared" si="2"/>
        <v>0.01066071429</v>
      </c>
      <c r="I5" s="29">
        <f t="shared" si="3"/>
        <v>0.005473282443</v>
      </c>
      <c r="J5" s="29">
        <f t="shared" si="4"/>
        <v>0.2489585544</v>
      </c>
      <c r="K5" s="25">
        <f t="shared" si="5"/>
        <v>-0.6056334984</v>
      </c>
      <c r="L5" s="25">
        <f t="shared" si="6"/>
        <v>-0.1077163895</v>
      </c>
      <c r="M5" s="30">
        <f t="shared" ref="M5:N5" si="9">EXP(K5)</f>
        <v>0.5457285989</v>
      </c>
      <c r="N5" s="30">
        <f t="shared" si="9"/>
        <v>0.8978822092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5" t="s">
        <v>126</v>
      </c>
      <c r="B6" s="27" t="s">
        <v>122</v>
      </c>
      <c r="C6" s="27">
        <v>0.6146</v>
      </c>
      <c r="D6" s="28">
        <v>0.9556</v>
      </c>
      <c r="E6" s="27">
        <v>1.55</v>
      </c>
      <c r="F6" s="29">
        <v>450.0</v>
      </c>
      <c r="G6" s="29">
        <v>456.0</v>
      </c>
      <c r="H6" s="29">
        <f t="shared" si="2"/>
        <v>0.0008451754386</v>
      </c>
      <c r="I6" s="29">
        <f t="shared" ref="I6:I25" si="11">(1-D6)/G6</f>
        <v>0.00009736842105</v>
      </c>
      <c r="J6" s="29">
        <f t="shared" si="4"/>
        <v>0.06017371927</v>
      </c>
      <c r="K6" s="25">
        <f t="shared" si="5"/>
        <v>0.3780812117</v>
      </c>
      <c r="L6" s="25">
        <f t="shared" si="6"/>
        <v>0.4984286502</v>
      </c>
      <c r="M6" s="30">
        <f t="shared" ref="M6:N6" si="10">EXP(K6)</f>
        <v>1.459481465</v>
      </c>
      <c r="N6" s="30">
        <f t="shared" si="10"/>
        <v>1.646132587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5"/>
      <c r="B7" s="31" t="s">
        <v>123</v>
      </c>
      <c r="C7" s="31">
        <v>0.3652</v>
      </c>
      <c r="D7" s="32">
        <v>0.6941</v>
      </c>
      <c r="E7" s="31">
        <v>1.9</v>
      </c>
      <c r="F7" s="29">
        <v>270.0</v>
      </c>
      <c r="G7" s="29">
        <v>256.0</v>
      </c>
      <c r="H7" s="29">
        <f t="shared" si="2"/>
        <v>0.0024796875</v>
      </c>
      <c r="I7" s="29">
        <f t="shared" si="11"/>
        <v>0.001194921875</v>
      </c>
      <c r="J7" s="29">
        <f t="shared" si="4"/>
        <v>0.1188123705</v>
      </c>
      <c r="K7" s="25">
        <f t="shared" si="5"/>
        <v>0.5230415157</v>
      </c>
      <c r="L7" s="25">
        <f t="shared" si="6"/>
        <v>0.7606662566</v>
      </c>
      <c r="M7" s="30">
        <f t="shared" ref="M7:N7" si="12">EXP(K7)</f>
        <v>1.687151351</v>
      </c>
      <c r="N7" s="30">
        <f t="shared" si="12"/>
        <v>2.139701336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5"/>
      <c r="B8" s="31" t="s">
        <v>124</v>
      </c>
      <c r="C8" s="31">
        <v>0.3579</v>
      </c>
      <c r="D8" s="32">
        <v>0.6183</v>
      </c>
      <c r="E8" s="31">
        <v>1.73</v>
      </c>
      <c r="F8" s="29">
        <v>198.0</v>
      </c>
      <c r="G8" s="29">
        <v>238.0</v>
      </c>
      <c r="H8" s="29">
        <f t="shared" si="2"/>
        <v>0.00269789916</v>
      </c>
      <c r="I8" s="29">
        <f t="shared" si="11"/>
        <v>0.001603781513</v>
      </c>
      <c r="J8" s="29">
        <f t="shared" si="4"/>
        <v>0.12855091</v>
      </c>
      <c r="K8" s="25">
        <f t="shared" si="5"/>
        <v>0.4195704985</v>
      </c>
      <c r="L8" s="25">
        <f t="shared" si="6"/>
        <v>0.6766723185</v>
      </c>
      <c r="M8" s="30">
        <f t="shared" ref="M8:N8" si="13">EXP(K8)</f>
        <v>1.521308011</v>
      </c>
      <c r="N8" s="30">
        <f t="shared" si="13"/>
        <v>1.967320213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5"/>
      <c r="B9" s="31" t="s">
        <v>125</v>
      </c>
      <c r="C9" s="31">
        <v>0.574</v>
      </c>
      <c r="D9" s="32">
        <v>0.4</v>
      </c>
      <c r="E9" s="31">
        <v>0.7</v>
      </c>
      <c r="F9" s="29">
        <v>252.0</v>
      </c>
      <c r="G9" s="29">
        <v>218.0</v>
      </c>
      <c r="H9" s="29">
        <f t="shared" si="2"/>
        <v>0.00195412844</v>
      </c>
      <c r="I9" s="29">
        <f t="shared" si="11"/>
        <v>0.002752293578</v>
      </c>
      <c r="J9" s="29">
        <f t="shared" si="4"/>
        <v>0.1344626001</v>
      </c>
      <c r="K9" s="25">
        <f t="shared" si="5"/>
        <v>-0.491137544</v>
      </c>
      <c r="L9" s="25">
        <f t="shared" si="6"/>
        <v>-0.2222123438</v>
      </c>
      <c r="M9" s="30">
        <f t="shared" ref="M9:N9" si="14">EXP(K9)</f>
        <v>0.6119299009</v>
      </c>
      <c r="N9" s="30">
        <f t="shared" si="14"/>
        <v>0.8007453129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6" t="s">
        <v>121</v>
      </c>
      <c r="B10" s="25" t="s">
        <v>127</v>
      </c>
      <c r="C10" s="27">
        <v>0.5499</v>
      </c>
      <c r="D10" s="28">
        <v>0.9556</v>
      </c>
      <c r="E10" s="27">
        <v>1.74</v>
      </c>
      <c r="F10" s="29">
        <v>431.0</v>
      </c>
      <c r="G10" s="33">
        <v>408.0</v>
      </c>
      <c r="H10" s="29">
        <f t="shared" si="2"/>
        <v>0.001103186275</v>
      </c>
      <c r="I10" s="29">
        <f t="shared" si="11"/>
        <v>0.0001088235294</v>
      </c>
      <c r="J10" s="29">
        <f t="shared" si="4"/>
        <v>0.0682353051</v>
      </c>
      <c r="K10" s="25">
        <f t="shared" si="5"/>
        <v>0.4856498081</v>
      </c>
      <c r="L10" s="25">
        <f t="shared" si="6"/>
        <v>0.6221204183</v>
      </c>
      <c r="M10" s="30">
        <f t="shared" ref="M10:N10" si="15">EXP(K10)</f>
        <v>1.625230754</v>
      </c>
      <c r="N10" s="30">
        <f t="shared" si="15"/>
        <v>1.862873929</v>
      </c>
      <c r="O10" s="2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6"/>
      <c r="B11" s="25" t="s">
        <v>128</v>
      </c>
      <c r="C11" s="31">
        <v>0.065</v>
      </c>
      <c r="D11" s="32">
        <v>0.0421</v>
      </c>
      <c r="E11" s="31">
        <v>0.65</v>
      </c>
      <c r="F11" s="29">
        <v>19.0</v>
      </c>
      <c r="G11" s="33">
        <v>48.0</v>
      </c>
      <c r="H11" s="29">
        <f t="shared" si="2"/>
        <v>0.01947916667</v>
      </c>
      <c r="I11" s="29">
        <f t="shared" si="11"/>
        <v>0.01995625</v>
      </c>
      <c r="J11" s="29">
        <f t="shared" si="4"/>
        <v>0.3892237103</v>
      </c>
      <c r="K11" s="25">
        <f t="shared" si="5"/>
        <v>-0.8200066264</v>
      </c>
      <c r="L11" s="25">
        <f t="shared" si="6"/>
        <v>-0.04155920578</v>
      </c>
      <c r="M11" s="30">
        <f t="shared" ref="M11:N11" si="16">EXP(K11)</f>
        <v>0.440428736</v>
      </c>
      <c r="N11" s="30">
        <f t="shared" si="16"/>
        <v>0.959292538</v>
      </c>
      <c r="O11" s="2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6"/>
      <c r="B12" s="25" t="s">
        <v>129</v>
      </c>
      <c r="C12" s="31">
        <v>0.3253</v>
      </c>
      <c r="D12" s="32">
        <v>0.6478</v>
      </c>
      <c r="E12" s="31">
        <v>1.99</v>
      </c>
      <c r="F12" s="29">
        <v>252.0</v>
      </c>
      <c r="G12" s="33">
        <v>228.0</v>
      </c>
      <c r="H12" s="29">
        <f t="shared" si="2"/>
        <v>0.002959210526</v>
      </c>
      <c r="I12" s="29">
        <f t="shared" si="11"/>
        <v>0.001544736842</v>
      </c>
      <c r="J12" s="29">
        <f t="shared" si="4"/>
        <v>0.1315384515</v>
      </c>
      <c r="K12" s="25">
        <f t="shared" si="5"/>
        <v>0.5565961873</v>
      </c>
      <c r="L12" s="25">
        <f t="shared" si="6"/>
        <v>0.8196730902</v>
      </c>
      <c r="M12" s="30">
        <f t="shared" ref="M12:N12" si="17">EXP(K12)</f>
        <v>1.744723669</v>
      </c>
      <c r="N12" s="30">
        <f t="shared" si="17"/>
        <v>2.26975771</v>
      </c>
      <c r="O12" s="2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6"/>
      <c r="B13" s="25" t="s">
        <v>130</v>
      </c>
      <c r="C13" s="31">
        <v>0.0399</v>
      </c>
      <c r="D13" s="32">
        <v>0.0463</v>
      </c>
      <c r="E13" s="31">
        <v>1.16</v>
      </c>
      <c r="F13" s="29">
        <v>18.0</v>
      </c>
      <c r="G13" s="33">
        <v>28.0</v>
      </c>
      <c r="H13" s="29">
        <f t="shared" si="2"/>
        <v>0.03428928571</v>
      </c>
      <c r="I13" s="29">
        <f t="shared" si="11"/>
        <v>0.03406071429</v>
      </c>
      <c r="J13" s="29">
        <f t="shared" si="4"/>
        <v>0.5124191253</v>
      </c>
      <c r="K13" s="25">
        <f t="shared" si="5"/>
        <v>-0.3639991202</v>
      </c>
      <c r="L13" s="25">
        <f t="shared" si="6"/>
        <v>0.6608391304</v>
      </c>
      <c r="M13" s="30">
        <f t="shared" ref="M13:N13" si="18">EXP(K13)</f>
        <v>0.6948918061</v>
      </c>
      <c r="N13" s="30">
        <f t="shared" si="18"/>
        <v>1.936416559</v>
      </c>
      <c r="O13" s="2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6"/>
      <c r="B14" s="25" t="s">
        <v>131</v>
      </c>
      <c r="C14" s="31">
        <v>0.3248</v>
      </c>
      <c r="D14" s="32">
        <v>0.5237</v>
      </c>
      <c r="E14" s="31">
        <v>1.61</v>
      </c>
      <c r="F14" s="29">
        <v>166.0</v>
      </c>
      <c r="G14" s="33">
        <v>216.0</v>
      </c>
      <c r="H14" s="29">
        <f t="shared" si="2"/>
        <v>0.003125925926</v>
      </c>
      <c r="I14" s="29">
        <f t="shared" si="11"/>
        <v>0.002205092593</v>
      </c>
      <c r="J14" s="29">
        <f t="shared" si="4"/>
        <v>0.1431070954</v>
      </c>
      <c r="K14" s="25">
        <f t="shared" si="5"/>
        <v>0.3331270836</v>
      </c>
      <c r="L14" s="25">
        <f t="shared" si="6"/>
        <v>0.6193412744</v>
      </c>
      <c r="M14" s="30">
        <f t="shared" ref="M14:N14" si="19">EXP(K14)</f>
        <v>1.39532461</v>
      </c>
      <c r="N14" s="30">
        <f t="shared" si="19"/>
        <v>1.857703921</v>
      </c>
      <c r="O14" s="2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/>
      <c r="B15" s="25" t="s">
        <v>132</v>
      </c>
      <c r="C15" s="31">
        <v>0.0331</v>
      </c>
      <c r="D15" s="32">
        <v>0.1009</v>
      </c>
      <c r="E15" s="31">
        <v>3.05</v>
      </c>
      <c r="F15" s="29">
        <v>32.0</v>
      </c>
      <c r="G15" s="33">
        <v>22.0</v>
      </c>
      <c r="H15" s="29">
        <f t="shared" si="2"/>
        <v>0.04395</v>
      </c>
      <c r="I15" s="29">
        <f t="shared" si="11"/>
        <v>0.04086818182</v>
      </c>
      <c r="J15" s="29">
        <f t="shared" si="4"/>
        <v>0.5708217999</v>
      </c>
      <c r="K15" s="25">
        <f t="shared" si="5"/>
        <v>0.5443197907</v>
      </c>
      <c r="L15" s="25">
        <f t="shared" si="6"/>
        <v>1.685963391</v>
      </c>
      <c r="M15" s="30">
        <f t="shared" ref="M15:N15" si="20">EXP(K15)</f>
        <v>1.723435687</v>
      </c>
      <c r="N15" s="30">
        <f t="shared" si="20"/>
        <v>5.397648472</v>
      </c>
      <c r="O15" s="25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/>
      <c r="B16" s="25" t="s">
        <v>133</v>
      </c>
      <c r="C16" s="31">
        <v>0.6148</v>
      </c>
      <c r="D16" s="32">
        <v>0.4706</v>
      </c>
      <c r="E16" s="31">
        <v>0.77</v>
      </c>
      <c r="F16" s="33">
        <v>265.0</v>
      </c>
      <c r="G16" s="33">
        <v>192.0</v>
      </c>
      <c r="H16" s="29">
        <f t="shared" si="2"/>
        <v>0.00200625</v>
      </c>
      <c r="I16" s="29">
        <f t="shared" si="11"/>
        <v>0.002757291667</v>
      </c>
      <c r="J16" s="29">
        <f t="shared" si="4"/>
        <v>0.1352760942</v>
      </c>
      <c r="K16" s="25">
        <f t="shared" si="5"/>
        <v>-0.3966408584</v>
      </c>
      <c r="L16" s="25">
        <f t="shared" si="6"/>
        <v>-0.1260886699</v>
      </c>
      <c r="M16" s="30">
        <f t="shared" ref="M16:N16" si="21">EXP(K16)</f>
        <v>0.6725755321</v>
      </c>
      <c r="N16" s="30">
        <f t="shared" si="21"/>
        <v>0.8815366775</v>
      </c>
      <c r="O16" s="25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/>
      <c r="B17" s="25" t="s">
        <v>134</v>
      </c>
      <c r="C17" s="31">
        <v>0.5417</v>
      </c>
      <c r="D17" s="32">
        <v>0.4063</v>
      </c>
      <c r="E17" s="31">
        <v>0.75</v>
      </c>
      <c r="F17" s="33">
        <v>13.0</v>
      </c>
      <c r="G17" s="33">
        <v>26.0</v>
      </c>
      <c r="H17" s="29">
        <f t="shared" si="2"/>
        <v>0.01762692308</v>
      </c>
      <c r="I17" s="29">
        <f t="shared" si="11"/>
        <v>0.02283461538</v>
      </c>
      <c r="J17" s="29">
        <f t="shared" si="4"/>
        <v>0.3942550522</v>
      </c>
      <c r="K17" s="25">
        <f t="shared" si="5"/>
        <v>-0.6819371246</v>
      </c>
      <c r="L17" s="25">
        <f t="shared" si="6"/>
        <v>0.1065729797</v>
      </c>
      <c r="M17" s="30">
        <f t="shared" ref="M17:N17" si="22">EXP(K17)</f>
        <v>0.505636562</v>
      </c>
      <c r="N17" s="30">
        <f t="shared" si="22"/>
        <v>1.11245911</v>
      </c>
      <c r="O17" s="25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 t="s">
        <v>126</v>
      </c>
      <c r="B18" s="25" t="s">
        <v>127</v>
      </c>
      <c r="C18" s="27">
        <v>0.5079</v>
      </c>
      <c r="D18" s="28">
        <v>0.751</v>
      </c>
      <c r="E18" s="27">
        <v>1.48</v>
      </c>
      <c r="F18" s="33">
        <v>359.0</v>
      </c>
      <c r="G18" s="33">
        <v>291.0</v>
      </c>
      <c r="H18" s="29">
        <f t="shared" si="2"/>
        <v>0.001691065292</v>
      </c>
      <c r="I18" s="29">
        <f t="shared" si="11"/>
        <v>0.0008556701031</v>
      </c>
      <c r="J18" s="29">
        <f t="shared" si="4"/>
        <v>0.09891177227</v>
      </c>
      <c r="K18" s="25">
        <f t="shared" si="5"/>
        <v>0.2931303155</v>
      </c>
      <c r="L18" s="25">
        <f t="shared" si="6"/>
        <v>0.49095386</v>
      </c>
      <c r="M18" s="30">
        <f t="shared" ref="M18:N18" si="23">EXP(K18)</f>
        <v>1.340617482</v>
      </c>
      <c r="N18" s="30">
        <f t="shared" si="23"/>
        <v>1.633873964</v>
      </c>
      <c r="O18" s="25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5" t="s">
        <v>128</v>
      </c>
      <c r="C19" s="31">
        <v>0.0419</v>
      </c>
      <c r="D19" s="32">
        <v>0.023</v>
      </c>
      <c r="E19" s="31">
        <v>0.55</v>
      </c>
      <c r="F19" s="33">
        <v>11.0</v>
      </c>
      <c r="G19" s="33">
        <v>24.0</v>
      </c>
      <c r="H19" s="29">
        <f t="shared" si="2"/>
        <v>0.03992083333</v>
      </c>
      <c r="I19" s="29">
        <f t="shared" si="11"/>
        <v>0.04070833333</v>
      </c>
      <c r="J19" s="29">
        <f t="shared" si="4"/>
        <v>0.5565473984</v>
      </c>
      <c r="K19" s="25">
        <f t="shared" si="5"/>
        <v>-1.154384399</v>
      </c>
      <c r="L19" s="25">
        <f t="shared" si="6"/>
        <v>-0.04128960235</v>
      </c>
      <c r="M19" s="30">
        <f t="shared" ref="M19:N19" si="24">EXP(K19)</f>
        <v>0.3152515463</v>
      </c>
      <c r="N19" s="30">
        <f t="shared" si="24"/>
        <v>0.9595512014</v>
      </c>
      <c r="O19" s="25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5" t="s">
        <v>129</v>
      </c>
      <c r="C20" s="31">
        <v>0.3435</v>
      </c>
      <c r="D20" s="32">
        <v>0.5753</v>
      </c>
      <c r="E20" s="31">
        <v>1.67</v>
      </c>
      <c r="F20" s="33">
        <v>252.0</v>
      </c>
      <c r="G20" s="33">
        <v>201.0</v>
      </c>
      <c r="H20" s="29">
        <f t="shared" si="2"/>
        <v>0.003266169154</v>
      </c>
      <c r="I20" s="29">
        <f t="shared" si="11"/>
        <v>0.002112935323</v>
      </c>
      <c r="J20" s="29">
        <f t="shared" si="4"/>
        <v>0.1437510618</v>
      </c>
      <c r="K20" s="25">
        <f t="shared" si="5"/>
        <v>0.3690725647</v>
      </c>
      <c r="L20" s="25">
        <f t="shared" si="6"/>
        <v>0.6565746882</v>
      </c>
      <c r="M20" s="30">
        <f t="shared" ref="M20:N20" si="25">EXP(K20)</f>
        <v>1.446392557</v>
      </c>
      <c r="N20" s="30">
        <f t="shared" si="25"/>
        <v>1.928176405</v>
      </c>
      <c r="O20" s="25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5" t="s">
        <v>130</v>
      </c>
      <c r="C21" s="31">
        <v>0.0188</v>
      </c>
      <c r="D21" s="32">
        <v>0.0457</v>
      </c>
      <c r="E21" s="31">
        <v>2.43</v>
      </c>
      <c r="F21" s="33">
        <v>20.0</v>
      </c>
      <c r="G21" s="33">
        <v>11.0</v>
      </c>
      <c r="H21" s="29">
        <f t="shared" si="2"/>
        <v>0.0892</v>
      </c>
      <c r="I21" s="29">
        <f t="shared" si="11"/>
        <v>0.08675454545</v>
      </c>
      <c r="J21" s="29">
        <f t="shared" si="4"/>
        <v>0.822159949</v>
      </c>
      <c r="K21" s="25">
        <f t="shared" si="5"/>
        <v>0.0657313083</v>
      </c>
      <c r="L21" s="25">
        <f t="shared" si="6"/>
        <v>1.710051206</v>
      </c>
      <c r="M21" s="30">
        <f t="shared" ref="M21:N21" si="26">EXP(K21)</f>
        <v>1.067939732</v>
      </c>
      <c r="N21" s="30">
        <f t="shared" si="26"/>
        <v>5.529244603</v>
      </c>
      <c r="O21" s="25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5" t="s">
        <v>131</v>
      </c>
      <c r="C22" s="31">
        <v>0.3973</v>
      </c>
      <c r="D22" s="32">
        <v>0.5759</v>
      </c>
      <c r="E22" s="31">
        <v>1.45</v>
      </c>
      <c r="F22" s="33">
        <v>220.0</v>
      </c>
      <c r="G22" s="33">
        <v>234.0</v>
      </c>
      <c r="H22" s="29">
        <f t="shared" si="2"/>
        <v>0.002575641026</v>
      </c>
      <c r="I22" s="29">
        <f t="shared" si="11"/>
        <v>0.001812393162</v>
      </c>
      <c r="J22" s="29">
        <f t="shared" si="4"/>
        <v>0.1298347879</v>
      </c>
      <c r="K22" s="25">
        <f t="shared" si="5"/>
        <v>0.2417287686</v>
      </c>
      <c r="L22" s="25">
        <f t="shared" si="6"/>
        <v>0.5013983443</v>
      </c>
      <c r="M22" s="30">
        <f t="shared" ref="M22:N22" si="27">EXP(K22)</f>
        <v>1.273448747</v>
      </c>
      <c r="N22" s="30">
        <f t="shared" si="27"/>
        <v>1.651028363</v>
      </c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5" t="s">
        <v>132</v>
      </c>
      <c r="C23" s="31">
        <v>0.0424</v>
      </c>
      <c r="D23" s="32">
        <v>0.0497</v>
      </c>
      <c r="E23" s="31">
        <v>1.17</v>
      </c>
      <c r="F23" s="33">
        <v>19.0</v>
      </c>
      <c r="G23" s="33">
        <v>25.0</v>
      </c>
      <c r="H23" s="29">
        <f t="shared" si="2"/>
        <v>0.038304</v>
      </c>
      <c r="I23" s="29">
        <f t="shared" si="11"/>
        <v>0.038012</v>
      </c>
      <c r="J23" s="29">
        <f t="shared" si="4"/>
        <v>0.5414568733</v>
      </c>
      <c r="K23" s="25">
        <f t="shared" si="5"/>
        <v>-0.3844531244</v>
      </c>
      <c r="L23" s="25">
        <f t="shared" si="6"/>
        <v>0.6984606221</v>
      </c>
      <c r="M23" s="30">
        <f t="shared" ref="M23:N23" si="28">EXP(K23)</f>
        <v>0.6808228598</v>
      </c>
      <c r="N23" s="30">
        <f t="shared" si="28"/>
        <v>2.010655166</v>
      </c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5" t="s">
        <v>133</v>
      </c>
      <c r="C24" s="31">
        <v>0.3872</v>
      </c>
      <c r="D24" s="32">
        <v>0.1959</v>
      </c>
      <c r="E24" s="31">
        <v>0.51</v>
      </c>
      <c r="F24" s="33">
        <v>45.0</v>
      </c>
      <c r="G24" s="33">
        <v>57.0</v>
      </c>
      <c r="H24" s="29">
        <f t="shared" si="2"/>
        <v>0.01075087719</v>
      </c>
      <c r="I24" s="29">
        <f t="shared" si="11"/>
        <v>0.01410701754</v>
      </c>
      <c r="J24" s="29">
        <f t="shared" si="4"/>
        <v>0.3090211779</v>
      </c>
      <c r="K24" s="25">
        <f t="shared" si="5"/>
        <v>-0.9823657312</v>
      </c>
      <c r="L24" s="25">
        <f t="shared" si="6"/>
        <v>-0.3643233753</v>
      </c>
      <c r="M24" s="30">
        <f t="shared" ref="M24:N24" si="29">EXP(K24)</f>
        <v>0.3744242631</v>
      </c>
      <c r="N24" s="30">
        <f t="shared" si="29"/>
        <v>0.6946665204</v>
      </c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5" t="s">
        <v>134</v>
      </c>
      <c r="C25" s="31">
        <v>0.4211</v>
      </c>
      <c r="D25" s="32">
        <v>0.04</v>
      </c>
      <c r="E25" s="31">
        <v>0.09</v>
      </c>
      <c r="F25" s="33">
        <v>6.0</v>
      </c>
      <c r="G25" s="33">
        <v>1.0</v>
      </c>
      <c r="H25" s="29">
        <f t="shared" si="2"/>
        <v>0.5789</v>
      </c>
      <c r="I25" s="29">
        <f t="shared" si="11"/>
        <v>0.96</v>
      </c>
      <c r="J25" s="29">
        <f t="shared" si="4"/>
        <v>2.431427202</v>
      </c>
      <c r="K25" s="25">
        <f t="shared" si="5"/>
        <v>-4.839372811</v>
      </c>
      <c r="L25" s="25">
        <f t="shared" si="6"/>
        <v>0.02348159363</v>
      </c>
      <c r="M25" s="30">
        <f t="shared" ref="M25:N25" si="30">EXP(K25)</f>
        <v>0.007912014825</v>
      </c>
      <c r="N25" s="30">
        <f t="shared" si="30"/>
        <v>1.023759457</v>
      </c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4.25" customHeight="1">
      <c r="A26" s="26"/>
      <c r="B26" s="26"/>
      <c r="C26" s="26"/>
      <c r="D26" s="26"/>
      <c r="E26" s="26"/>
      <c r="F26" s="26"/>
      <c r="G26" s="34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4.25" customHeight="1">
      <c r="A27" s="26"/>
      <c r="B27" s="26"/>
      <c r="C27" s="26"/>
      <c r="D27" s="26"/>
      <c r="E27" s="26"/>
      <c r="F27" s="26"/>
      <c r="G27" s="34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4.25" customHeight="1">
      <c r="A28" s="26"/>
      <c r="B28" s="26"/>
      <c r="C28" s="26"/>
      <c r="D28" s="26"/>
      <c r="E28" s="26"/>
      <c r="F28" s="26"/>
      <c r="G28" s="34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4.25" customHeight="1">
      <c r="A29" s="26"/>
      <c r="B29" s="26"/>
      <c r="C29" s="26"/>
      <c r="D29" s="26"/>
      <c r="E29" s="26"/>
      <c r="F29" s="26"/>
      <c r="G29" s="34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4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4.2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4.2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4.2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4.2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4.2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4.2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4.2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4.2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4.2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4.2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4.2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4.2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4.2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4.2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4.2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4.2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4.2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4.2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4.2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4.2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4.2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4.2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4.2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4.2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4.2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4.2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4.2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4.2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4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4.2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4.2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4.2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4.2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4.2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4.2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4.2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4.2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4.2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4.2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4.2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4.2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4.2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4.2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4.2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4.2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4.2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4.2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4.2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4.2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4.2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4.2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4.2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4.2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4.2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4.2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4.2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4.2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4.2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4.2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4.2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4.2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4.2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4.2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4.2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4.2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4.2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4.2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4.2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4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4.2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4.2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4.2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4.2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4.2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4.2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4.2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4.2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4.2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4.2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4.2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4.2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4.2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4.2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4.2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4.2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4.2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4.2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4.2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4.2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4.2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4.2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4.2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4.2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4.2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4.2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4.2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4.2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4.2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4.2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4.2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4.2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4.2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4.2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4.2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4.2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4.2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4.2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4.2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4.2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4.2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4.2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4.2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4.2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4.2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4.2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4.2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4.2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4.2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4.2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4.2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4.2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4.2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4.2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4.2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4.2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4.2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4.2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4.2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4.2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4.2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4.2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4.2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4.2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4.2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4.2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4.2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4.2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4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4.2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4.2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4.2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4.2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4.2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4.2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4.2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4.2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4.2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4.2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4.2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4.2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4.2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4.2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4.2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4.2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4.2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4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4.2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4.2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4.2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4.2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4.2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4.2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4.2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4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4.2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4.2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4.2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4.2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4.2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4.2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4.2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4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4.2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4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4.2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4.2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4.2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4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4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4.2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4.2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4.2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4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4.2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4.2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4.2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4.2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4.2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4.2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4.2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4.2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4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4.2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4.2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4.2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4.2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4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4.2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4.2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4.2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4.2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4.2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4.2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4.2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4.2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4.2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4.2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4.2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4.2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4.2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4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4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4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4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4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4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4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4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4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4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4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4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4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4.2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4.2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4.2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4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4.2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4.2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4.2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4.2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4.2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4.2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4.2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4.2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4.2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4.2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4.2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4.2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4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4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4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4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4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4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4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4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4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4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4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4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4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4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4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4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4.2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4.2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4.2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4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4.2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4.2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4.2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4.2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4.2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4.2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4.2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4.2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4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4.2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4.2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4.2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4.2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4.2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4.2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4.2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4.2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4.2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4.2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4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4.2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4.2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4.2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4.2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4.2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4.2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4.2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4.2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4.2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4.2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4.2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4.2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4.2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4.2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4.2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4.2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4.2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4.2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4.2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4.2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4.2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4.2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4.2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4.2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4.2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4.2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4.2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4.2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4.2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4.2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4.2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4.2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4.2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4.2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4.2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4.2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4.2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4.2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4.2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4.2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4.2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4.2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4.2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4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4.2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4.2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4.2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4.2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4.2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4.2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4.2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4.2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4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4.2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4.2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4.2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4.2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4.2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4.2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4.2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4.2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4.2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4.2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4.2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4.2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4.2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4.2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4.2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4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4.2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4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4.2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4.2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4.2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4.2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4.2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4.2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4.2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4.2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4.2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4.2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4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4.2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4.2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4.2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4.2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4.2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4.2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4.2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4.2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4.2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4.2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4.2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4.2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4.2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4.2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4.2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4.2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4.2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4.2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4.2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4.2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4.2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4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4.2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4.2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4.2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4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4.2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4.2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4.2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4.2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4.2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4.2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4.2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4.2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4.2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4.2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4.2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4.2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4.2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4.2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4.2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4.2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4.2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4.2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4.2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4.2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4.2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4.2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4.2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4.2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4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4.2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4.2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4.2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4.2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4.2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4.2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4.2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4.2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4.2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4.2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4.2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4.2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4.2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4.2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4.2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4.2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4.2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4.2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4.2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4.2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4.2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4.2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4.2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4.2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4.2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4.2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4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4.2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4.2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4.2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4.2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4.2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4.2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4.2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4.2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4.2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4.2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4.2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4.2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4.2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4.2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4.2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4.2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4.2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4.2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4.2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4.2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4.2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4.2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4.2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4.2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4.2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4.2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4.2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4.2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4.2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4.2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4.2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4.2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4.2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4.2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4.2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4.2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4.2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4.2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4.2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4.2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4.2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4.2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4.2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4.2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4.2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4.2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4.2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4.2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4.2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4.2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4.2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4.2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4.2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4.2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4.2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4.2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4.2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4.2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4.2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4.2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4.2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4.2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4.2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4.2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4.2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4.2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4.2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4.2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4.2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4.2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4.2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4.2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4.2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4.2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4.2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4.2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4.2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4.2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4.2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4.2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4.2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4.2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4.2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4.2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4.2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4.2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4.2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4.2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4.2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4.2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4.2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4.2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4.2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4.2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4.2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4.2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4.2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4.2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4.2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4.2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4.2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4.2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4.2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4.2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4.2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4.2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4.2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4.2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4.2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4.2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4.2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4.2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4.2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4.2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4.2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4.2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4.2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4.2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4.2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4.2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4.2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4.2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4.2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4.2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4.2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4.2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4.2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4.2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4.2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4.2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4.2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4.2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4.2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4.2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4.2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4.2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4.2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4.2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4.2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4.2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4.2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4.2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4.2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4.2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4.2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4.2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4.2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4.2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4.2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4.2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4.2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4.2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4.2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4.2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4.2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4.2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4.2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4.2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4.2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4.2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4.2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4.2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4.2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4.2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4.2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4.2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4.2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4.2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4.2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4.2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4.2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4.2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4.2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4.2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4.2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4.2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4.2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4.2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4.2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4.2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4.2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4.2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4.2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4.2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4.2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4.2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4.2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4.2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4.2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4.2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4.2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4.2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4.2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4.2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4.2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4.2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4.2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4.2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4.2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4.2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4.2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4.2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4.2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4.2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4.2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4.2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4.2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4.2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4.2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4.2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4.2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4.2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4.2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4.2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4.2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4.2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4.2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4.2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4.2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4.2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4.2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4.2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4.2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4.2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4.2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4.2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4.2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4.2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4.2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4.2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4.2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4.2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4.2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4.2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4.2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4.2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4.2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4.2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4.2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4.2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4.2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4.2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4.2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4.2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4.2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4.2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4.2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4.2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4.2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4.2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4.2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4.2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4.2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4.2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4.2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4.2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4.2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4.2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4.2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4.2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4.2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4.2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4.2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4.2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4.2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4.2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4.2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4.2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4.2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4.2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4.2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4.2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4.2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4.2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4.2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4.2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4.2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4.2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4.2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4.2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4.2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4.2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4.2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4.2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4.2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4.2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4.2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4.2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4.2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4.2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4.2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4.2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4.2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4.2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4.2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4.2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4.2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4.2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4.2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4.2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4.2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4.2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4.2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4.2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4.2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4.2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4.2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4.2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4.2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4.2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4.2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4.2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4.2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4.2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4.2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4.2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4.2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4.2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4.2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4.2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4.2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4.2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4.2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4.2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4.2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4.2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4.2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4.2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4.2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4.2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4.2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4.2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4.2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4.2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4.2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4.2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4.2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4.2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4.2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4.2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4.2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4.2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4.2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4.2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4.2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4.2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4.2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4.2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4.2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4.2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4.2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4.2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4.2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4.2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4.2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4.2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4.2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4.2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4.2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4.2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4.2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4.2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4.2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4.2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4.2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4.2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4.2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4.2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4.2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4.2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4.2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4.2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4.2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4.2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4.2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4.2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4.2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4.2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4.2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4.2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4.2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4.2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4.2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4.2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4.2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4.2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4.2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4.2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4.2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4.2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4.2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4.2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4.2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4.2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4.2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4.2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4.2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4.2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4.2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4.2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4.2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4.2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4.2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4.2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4.2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4.2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4.2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4.2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4.2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4.2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4.2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4.2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4.2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4.2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4.2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4.2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4.2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4.2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4.2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4.2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4.2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4.2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4.2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4.2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4.2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4.2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4.2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4.2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4.2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4.2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4.2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4.2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4.2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4.2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4.2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4.2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4.2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4.2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4.2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4.2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4.2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4.2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4.2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4.2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4.2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4.2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4.2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4.2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4.2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4.2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4.2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4.2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4.2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4.2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4.2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4.2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4.2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4.2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4.2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4.2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4.2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4.2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4.2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4.2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4.2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4.2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4.2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4.2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4.2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4.2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4.2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4.2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4.2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4.2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4.2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4.2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4.2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4.2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4.2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4.2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4.2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4.2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4.2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4.2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4.2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4.2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4.2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4.2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4.2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4.2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4.2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4.2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4.2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4.2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4.2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4.2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4.2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4.2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4.2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4.2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4.2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4.2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4.2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4.2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4.2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4.2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4.2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4.2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4.2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4.2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4.2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6" width="9.29"/>
    <col customWidth="1" min="7" max="8" width="11.57"/>
    <col customWidth="1" min="9" max="9" width="12.0"/>
    <col customWidth="1" min="10" max="13" width="9.29"/>
    <col customWidth="1" min="14" max="14" width="9.14"/>
    <col customWidth="1" min="15" max="26" width="8.0"/>
  </cols>
  <sheetData>
    <row r="1" ht="15.0" customHeight="1">
      <c r="A1" s="25"/>
      <c r="B1" s="25" t="s">
        <v>135</v>
      </c>
      <c r="C1" s="25" t="s">
        <v>136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0" customHeight="1">
      <c r="A2" s="25" t="s">
        <v>127</v>
      </c>
      <c r="B2" s="35">
        <v>0.5079</v>
      </c>
      <c r="C2" s="35">
        <v>0.751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0" customHeight="1">
      <c r="A3" s="25" t="s">
        <v>128</v>
      </c>
      <c r="B3" s="35">
        <v>0.0419</v>
      </c>
      <c r="C3" s="35">
        <v>0.023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0" customHeight="1">
      <c r="A4" s="25" t="s">
        <v>129</v>
      </c>
      <c r="B4" s="35">
        <v>0.3435</v>
      </c>
      <c r="C4" s="35">
        <v>0.5753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0" customHeight="1">
      <c r="A5" s="25" t="s">
        <v>130</v>
      </c>
      <c r="B5" s="35">
        <v>0.0188</v>
      </c>
      <c r="C5" s="35">
        <v>0.0457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0" customHeight="1">
      <c r="A6" s="25" t="s">
        <v>131</v>
      </c>
      <c r="B6" s="35">
        <v>0.3973</v>
      </c>
      <c r="C6" s="35">
        <v>0.5759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0" customHeight="1">
      <c r="A7" s="25" t="s">
        <v>132</v>
      </c>
      <c r="B7" s="35">
        <v>0.0424</v>
      </c>
      <c r="C7" s="35">
        <v>0.0497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0" customHeight="1">
      <c r="A8" s="25" t="s">
        <v>133</v>
      </c>
      <c r="B8" s="35">
        <v>0.3872</v>
      </c>
      <c r="C8" s="35">
        <v>0.1959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0" customHeight="1">
      <c r="A9" s="25" t="s">
        <v>134</v>
      </c>
      <c r="B9" s="35">
        <v>0.4211</v>
      </c>
      <c r="C9" s="35">
        <v>0.04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0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0" customHeight="1">
      <c r="A11" s="25"/>
      <c r="B11" s="29"/>
      <c r="C11" s="29"/>
      <c r="D11" s="29"/>
      <c r="E11" s="29"/>
      <c r="F11" s="29"/>
      <c r="G11" s="29"/>
      <c r="H11" s="29"/>
      <c r="I11" s="29"/>
      <c r="J11" s="25"/>
      <c r="K11" s="25"/>
      <c r="L11" s="30"/>
      <c r="M11" s="30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0" customHeight="1">
      <c r="A12" s="25"/>
      <c r="B12" s="29"/>
      <c r="C12" s="29"/>
      <c r="D12" s="29"/>
      <c r="E12" s="29"/>
      <c r="F12" s="29"/>
      <c r="G12" s="29"/>
      <c r="H12" s="29"/>
      <c r="I12" s="29"/>
      <c r="J12" s="25"/>
      <c r="K12" s="25"/>
      <c r="L12" s="30"/>
      <c r="M12" s="30"/>
      <c r="N12" s="29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0" customHeight="1">
      <c r="A13" s="25"/>
      <c r="B13" s="29"/>
      <c r="C13" s="29"/>
      <c r="D13" s="29"/>
      <c r="E13" s="29"/>
      <c r="F13" s="29"/>
      <c r="G13" s="29"/>
      <c r="H13" s="29"/>
      <c r="I13" s="29"/>
      <c r="J13" s="25"/>
      <c r="K13" s="25"/>
      <c r="L13" s="30"/>
      <c r="M13" s="30"/>
      <c r="N13" s="29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0" customHeight="1">
      <c r="A14" s="25"/>
      <c r="B14" s="29"/>
      <c r="C14" s="29"/>
      <c r="D14" s="29"/>
      <c r="E14" s="29"/>
      <c r="F14" s="29"/>
      <c r="G14" s="29"/>
      <c r="H14" s="29"/>
      <c r="I14" s="29"/>
      <c r="J14" s="25"/>
      <c r="K14" s="25"/>
      <c r="L14" s="30"/>
      <c r="M14" s="30"/>
      <c r="N14" s="29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0" customHeight="1">
      <c r="A15" s="25"/>
      <c r="B15" s="29"/>
      <c r="C15" s="29"/>
      <c r="D15" s="29"/>
      <c r="E15" s="29"/>
      <c r="F15" s="29"/>
      <c r="G15" s="29"/>
      <c r="H15" s="29"/>
      <c r="I15" s="29"/>
      <c r="J15" s="25"/>
      <c r="K15" s="25"/>
      <c r="L15" s="30"/>
      <c r="M15" s="30"/>
      <c r="N15" s="29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0" customHeight="1">
      <c r="A16" s="25"/>
      <c r="B16" s="29"/>
      <c r="C16" s="29"/>
      <c r="D16" s="29"/>
      <c r="E16" s="29"/>
      <c r="F16" s="29"/>
      <c r="G16" s="29"/>
      <c r="H16" s="29"/>
      <c r="I16" s="29"/>
      <c r="J16" s="25"/>
      <c r="K16" s="25"/>
      <c r="L16" s="30"/>
      <c r="M16" s="30"/>
      <c r="N16" s="29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0" customHeight="1">
      <c r="A17" s="25"/>
      <c r="B17" s="29"/>
      <c r="C17" s="29"/>
      <c r="D17" s="29"/>
      <c r="E17" s="29"/>
      <c r="F17" s="29"/>
      <c r="G17" s="29"/>
      <c r="H17" s="29"/>
      <c r="I17" s="29"/>
      <c r="J17" s="25"/>
      <c r="K17" s="25"/>
      <c r="L17" s="30"/>
      <c r="M17" s="30"/>
      <c r="N17" s="29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0" customHeight="1">
      <c r="A18" s="25"/>
      <c r="B18" s="29"/>
      <c r="C18" s="29"/>
      <c r="D18" s="29"/>
      <c r="E18" s="29"/>
      <c r="F18" s="29"/>
      <c r="G18" s="29"/>
      <c r="H18" s="29"/>
      <c r="I18" s="29"/>
      <c r="J18" s="25"/>
      <c r="K18" s="25"/>
      <c r="L18" s="30"/>
      <c r="M18" s="30"/>
      <c r="N18" s="29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0" customHeight="1">
      <c r="A19" s="25"/>
      <c r="B19" s="29"/>
      <c r="C19" s="29"/>
      <c r="D19" s="29"/>
      <c r="E19" s="29"/>
      <c r="F19" s="33"/>
      <c r="G19" s="29"/>
      <c r="H19" s="29"/>
      <c r="I19" s="29"/>
      <c r="J19" s="25"/>
      <c r="K19" s="25"/>
      <c r="L19" s="30"/>
      <c r="M19" s="30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0" customHeight="1">
      <c r="A20" s="25"/>
      <c r="B20" s="29"/>
      <c r="C20" s="29"/>
      <c r="D20" s="29"/>
      <c r="E20" s="29"/>
      <c r="F20" s="33"/>
      <c r="G20" s="29"/>
      <c r="H20" s="29"/>
      <c r="I20" s="29"/>
      <c r="J20" s="25"/>
      <c r="K20" s="25"/>
      <c r="L20" s="30"/>
      <c r="M20" s="30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0" customHeight="1">
      <c r="A21" s="25"/>
      <c r="B21" s="29"/>
      <c r="C21" s="29"/>
      <c r="D21" s="29"/>
      <c r="E21" s="29"/>
      <c r="F21" s="33"/>
      <c r="G21" s="29"/>
      <c r="H21" s="29"/>
      <c r="I21" s="29"/>
      <c r="J21" s="25"/>
      <c r="K21" s="25"/>
      <c r="L21" s="30"/>
      <c r="M21" s="30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0" customHeight="1">
      <c r="A22" s="25"/>
      <c r="B22" s="29"/>
      <c r="C22" s="29"/>
      <c r="D22" s="29"/>
      <c r="E22" s="29"/>
      <c r="F22" s="33"/>
      <c r="G22" s="29"/>
      <c r="H22" s="29"/>
      <c r="I22" s="29"/>
      <c r="J22" s="25"/>
      <c r="K22" s="25"/>
      <c r="L22" s="30"/>
      <c r="M22" s="30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0" customHeight="1">
      <c r="A23" s="25"/>
      <c r="B23" s="29"/>
      <c r="C23" s="29"/>
      <c r="D23" s="29"/>
      <c r="E23" s="29"/>
      <c r="F23" s="33"/>
      <c r="G23" s="29"/>
      <c r="H23" s="29"/>
      <c r="I23" s="29"/>
      <c r="J23" s="25"/>
      <c r="K23" s="25"/>
      <c r="L23" s="30"/>
      <c r="M23" s="30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0" customHeight="1">
      <c r="A24" s="25"/>
      <c r="B24" s="29"/>
      <c r="C24" s="29"/>
      <c r="D24" s="29"/>
      <c r="E24" s="29"/>
      <c r="F24" s="33"/>
      <c r="G24" s="29"/>
      <c r="H24" s="29"/>
      <c r="I24" s="29"/>
      <c r="J24" s="25"/>
      <c r="K24" s="25"/>
      <c r="L24" s="30"/>
      <c r="M24" s="30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0" customHeight="1">
      <c r="A25" s="25"/>
      <c r="B25" s="29"/>
      <c r="C25" s="29"/>
      <c r="D25" s="29"/>
      <c r="E25" s="36"/>
      <c r="F25" s="33"/>
      <c r="G25" s="29"/>
      <c r="H25" s="29"/>
      <c r="I25" s="29"/>
      <c r="J25" s="25"/>
      <c r="K25" s="25"/>
      <c r="L25" s="30"/>
      <c r="M25" s="30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0" customHeight="1">
      <c r="A26" s="25"/>
      <c r="B26" s="29"/>
      <c r="C26" s="29"/>
      <c r="D26" s="29"/>
      <c r="E26" s="36"/>
      <c r="F26" s="33"/>
      <c r="G26" s="29"/>
      <c r="H26" s="29"/>
      <c r="I26" s="29"/>
      <c r="J26" s="25"/>
      <c r="K26" s="25"/>
      <c r="L26" s="30"/>
      <c r="M26" s="30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0" customHeight="1">
      <c r="A27" s="25"/>
      <c r="B27" s="29"/>
      <c r="C27" s="29"/>
      <c r="D27" s="29"/>
      <c r="E27" s="36"/>
      <c r="F27" s="33"/>
      <c r="G27" s="29"/>
      <c r="H27" s="29"/>
      <c r="I27" s="29"/>
      <c r="J27" s="25"/>
      <c r="K27" s="25"/>
      <c r="L27" s="30"/>
      <c r="M27" s="30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0" customHeight="1">
      <c r="A28" s="25"/>
      <c r="B28" s="29"/>
      <c r="C28" s="29"/>
      <c r="D28" s="29"/>
      <c r="E28" s="36"/>
      <c r="F28" s="33"/>
      <c r="G28" s="29"/>
      <c r="H28" s="29"/>
      <c r="I28" s="29"/>
      <c r="J28" s="25"/>
      <c r="K28" s="25"/>
      <c r="L28" s="30"/>
      <c r="M28" s="30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0" customHeight="1">
      <c r="A29" s="25"/>
      <c r="B29" s="29"/>
      <c r="C29" s="29"/>
      <c r="D29" s="29"/>
      <c r="E29" s="36"/>
      <c r="F29" s="33"/>
      <c r="G29" s="29"/>
      <c r="H29" s="29"/>
      <c r="I29" s="29"/>
      <c r="J29" s="25"/>
      <c r="K29" s="25"/>
      <c r="L29" s="30"/>
      <c r="M29" s="30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0" customHeight="1">
      <c r="A30" s="25"/>
      <c r="B30" s="29"/>
      <c r="C30" s="29"/>
      <c r="D30" s="29"/>
      <c r="E30" s="36"/>
      <c r="F30" s="33"/>
      <c r="G30" s="29"/>
      <c r="H30" s="29"/>
      <c r="I30" s="29"/>
      <c r="J30" s="25"/>
      <c r="K30" s="25"/>
      <c r="L30" s="30"/>
      <c r="M30" s="30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0" customHeight="1">
      <c r="A31" s="25"/>
      <c r="B31" s="29"/>
      <c r="C31" s="29"/>
      <c r="D31" s="29"/>
      <c r="E31" s="36"/>
      <c r="F31" s="33"/>
      <c r="G31" s="29"/>
      <c r="H31" s="29"/>
      <c r="I31" s="29"/>
      <c r="J31" s="25"/>
      <c r="K31" s="25"/>
      <c r="L31" s="30"/>
      <c r="M31" s="30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0" customHeight="1">
      <c r="A32" s="25"/>
      <c r="B32" s="29"/>
      <c r="C32" s="29"/>
      <c r="D32" s="29"/>
      <c r="E32" s="36"/>
      <c r="F32" s="33"/>
      <c r="G32" s="29"/>
      <c r="H32" s="29"/>
      <c r="I32" s="29"/>
      <c r="J32" s="25"/>
      <c r="K32" s="25"/>
      <c r="L32" s="30"/>
      <c r="M32" s="30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0" customHeight="1">
      <c r="A33" s="25"/>
      <c r="B33" s="29"/>
      <c r="C33" s="29"/>
      <c r="D33" s="29"/>
      <c r="E33" s="36"/>
      <c r="F33" s="33"/>
      <c r="G33" s="29"/>
      <c r="H33" s="29"/>
      <c r="I33" s="29"/>
      <c r="J33" s="25"/>
      <c r="K33" s="25"/>
      <c r="L33" s="30"/>
      <c r="M33" s="30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0" customHeight="1">
      <c r="A34" s="25"/>
      <c r="B34" s="29"/>
      <c r="C34" s="29"/>
      <c r="D34" s="29"/>
      <c r="E34" s="36"/>
      <c r="F34" s="33"/>
      <c r="G34" s="29"/>
      <c r="H34" s="29"/>
      <c r="I34" s="29"/>
      <c r="J34" s="25"/>
      <c r="K34" s="25"/>
      <c r="L34" s="30"/>
      <c r="M34" s="30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26"/>
      <c r="B35" s="26"/>
      <c r="C35" s="26"/>
      <c r="D35" s="26"/>
      <c r="E35" s="26"/>
      <c r="F35" s="34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26"/>
      <c r="B36" s="26"/>
      <c r="C36" s="26"/>
      <c r="D36" s="26"/>
      <c r="E36" s="26"/>
      <c r="F36" s="34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26"/>
      <c r="B37" s="26"/>
      <c r="C37" s="26"/>
      <c r="D37" s="26"/>
      <c r="E37" s="26"/>
      <c r="F37" s="34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26"/>
      <c r="B38" s="26"/>
      <c r="C38" s="26"/>
      <c r="D38" s="26"/>
      <c r="E38" s="26"/>
      <c r="F38" s="34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4.2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4.2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4.2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4.2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4.2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4.2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4.2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4.2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4.2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4.2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4.2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4.2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4.2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4.2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4.2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4.2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4.2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4.2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4.2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4.2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4.2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4.2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4.2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4.2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4.2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4.2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4.2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4.2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4.2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4.2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4.2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4.2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4.2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4.2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4.2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4.2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4.2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4.2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4.2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4.2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4.2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4.2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4.2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4.2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4.2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4.2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4.2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4.2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4.2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4.2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4.2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4.2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4.2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4.2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4.2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4.2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4.2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4.2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4.2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4.2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4.2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4.2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4.2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4.2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4.2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4.2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4.2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4.2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4.2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4.2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4.2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4.2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4.2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4.2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4.2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4.2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4.2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4.2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4.2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4.2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4.2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4.2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4.2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4.2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4.2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4.2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4.2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4.2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4.2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4.2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4.2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4.2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4.2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4.2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4.2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4.2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4.2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4.2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4.2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4.2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4.2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4.2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4.2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4.2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4.2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4.2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4.2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4.2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4.2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4.2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4.2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4.2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4.2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4.2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4.2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4.2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4.2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4.2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4.2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4.2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4.2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4.2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4.2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4.2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4.2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4.2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4.2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4.2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4.2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4.2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4.2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4.2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4.2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4.2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4.2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4.2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4.2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4.2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4.2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4.2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4.2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4.2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4.2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4.2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4.2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4.2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4.2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4.2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4.2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4.2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4.2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4.2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4.2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4.2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4.2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4.2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4.2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4.2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4.2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4.2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4.2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4.2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4.2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4.2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4.2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4.2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4.2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4.2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4.2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4.2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4.2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4.2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4.2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4.2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4.2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4.2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4.2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4.2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4.2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4.2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4.2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4.2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4.2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4.2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4.2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4.2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4.2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4.2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4.2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4.2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4.2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4.2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4.2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4.2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4.2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4.2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4.2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4.2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4.2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4.2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4.2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4.2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4.2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4.2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4.2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4.2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4.2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4.2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4.2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4.2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4.2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4.2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4.2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4.2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4.2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4.2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4.2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4.2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4.2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4.2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4.2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4.2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4.2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4.2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4.2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4.2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4.2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4.2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4.2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4.2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4.2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4.2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4.2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4.2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4.2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4.2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4.2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4.2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4.2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4.2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4.2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4.2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4.2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4.2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4.2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4.2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4.2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4.2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4.2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4.2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4.2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4.2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4.2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4.2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4.2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4.2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4.2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4.2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4.2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4.2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4.2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4.2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4.2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4.2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4.2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4.2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4.2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4.2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4.2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4.2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4.2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4.2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4.2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4.2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4.2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4.2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4.2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4.2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4.2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4.2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4.2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4.2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4.2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4.2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4.2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4.2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4.2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4.2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4.2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4.2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4.2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4.2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4.2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4.2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4.2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4.2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4.2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4.2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4.2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4.2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4.2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4.2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4.2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4.2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4.2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4.2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4.2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4.2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4.2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4.2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4.2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4.2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4.2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4.2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4.2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4.2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4.2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4.2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4.2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4.2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4.2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4.2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4.2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4.2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4.2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4.2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4.2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4.2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4.2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4.2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4.2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4.2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4.2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4.2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4.2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4.2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4.2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4.2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4.2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4.2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4.2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4.2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4.2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4.2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4.2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4.2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4.2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4.2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4.2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4.2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4.2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4.2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4.2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4.2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4.2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4.2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4.2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4.2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4.2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4.2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4.2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4.2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4.2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4.2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4.2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4.2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4.2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4.2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4.2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4.2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4.2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4.2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4.2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4.2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4.2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4.2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4.2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4.2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4.2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4.2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4.2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4.2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4.2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4.2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4.2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4.2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4.2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4.2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4.2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4.2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4.2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4.2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4.2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4.2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4.2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4.2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4.2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4.2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4.2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4.2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4.2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4.2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4.2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4.2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4.2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4.2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4.2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4.2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4.2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4.2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4.2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4.2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4.2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4.2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4.2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4.2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4.2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4.2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4.2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4.2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4.2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4.2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4.2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4.2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4.2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4.2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4.2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4.2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4.2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4.2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4.2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4.2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4.2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4.2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4.2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4.2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4.2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4.2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4.2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4.2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4.2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4.2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4.2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4.2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4.2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4.2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4.2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4.2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4.2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4.2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4.2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4.2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4.2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4.2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4.2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4.2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4.2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4.2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4.2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4.2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4.2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4.2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4.2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4.2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4.2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4.2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4.2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4.2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4.2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4.2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4.2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4.2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4.2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4.2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4.2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4.2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4.2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4.2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4.2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4.2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4.2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4.2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4.2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4.2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4.2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4.2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4.2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4.2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4.2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4.2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4.2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4.2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4.2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4.2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4.2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4.2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4.2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4.2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4.2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4.2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4.2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4.2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4.2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4.2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4.2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4.2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4.2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4.2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4.2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4.2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4.2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4.2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4.2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4.2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4.2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4.2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4.2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4.2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4.2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4.2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4.2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4.2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4.2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4.2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4.2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4.2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4.2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4.2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4.2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4.2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4.2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4.2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4.2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4.2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4.2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4.2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4.2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4.2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4.2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4.2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4.2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4.2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4.2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4.2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4.2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4.2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4.2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4.2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4.2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4.2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4.2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4.2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4.2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4.2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4.2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4.2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4.2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4.2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4.2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4.2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4.2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4.2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4.2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4.2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4.2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4.2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4.2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4.2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4.2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4.2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4.2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4.2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4.2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4.2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4.2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4.2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4.2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4.2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4.2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4.2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4.2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4.2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4.2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4.2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4.2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4.2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4.2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4.2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4.2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4.2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4.2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4.2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4.2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4.2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4.2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4.2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4.2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4.2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4.2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4.2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4.2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4.2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4.2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4.2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4.2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4.2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4.2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4.2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4.2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4.2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4.2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4.2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4.2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4.2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4.2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4.2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4.2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4.2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4.2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4.2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4.2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4.2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4.2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4.2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4.2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4.2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4.2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4.2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4.2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4.2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4.2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4.2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4.2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4.2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4.2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4.2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4.2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4.2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4.2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4.2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4.2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4.2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4.2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4.2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4.2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4.2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4.2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4.2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4.2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4.2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4.2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4.2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4.2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4.2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4.2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4.2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4.2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4.2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4.2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4.2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4.2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4.2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4.2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4.2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4.2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4.2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4.2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4.2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4.2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4.2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4.2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4.2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4.2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4.2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4.2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4.2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4.2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4.2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4.2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4.2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4.2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4.2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4.2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4.2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4.2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4.2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4.2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4.2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4.2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4.2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4.2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4.2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4.2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4.2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4.2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4.2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4.2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4.2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4.2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4.2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4.2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4.2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4.2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4.2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4.2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4.2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4.2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4.2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4.2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4.2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4.2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4.2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4.2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4.2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4.2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4.2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4.2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4.2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4.2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4.2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4.2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4.2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4.2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4.2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4.2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4.2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4.2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4.2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4.2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4.2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4.2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4.2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4.2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4.2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4.2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4.2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4.2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4.2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4.2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4.2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4.2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4.2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4.2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4.2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4.2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4.2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4.2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4.2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4.2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4.2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4.2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4.2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4.2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4.2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4.2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4.2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4.2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4.2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4.2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4.2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4.2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4.2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4.2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4.2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4.2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4.2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4.2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4.2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4.2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4.2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4.2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4.2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4.2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4.2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4.2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4.2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4.2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4.2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4.2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4.2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4.2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4.2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4.2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4.2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4.2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4.2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4.2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4.2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4.2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4.2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4.2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4.2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4.2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4.2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4.2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4.2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4.2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4.2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4.2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4.2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4.2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4.2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4.2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4.2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4.2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4.2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4.2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4.2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4.2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4.2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4.2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4.2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4.2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4.2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4.2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4.2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4.2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4.2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4.2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4.2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4.2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4.2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4.2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4.2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4.2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4.2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4.2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4.2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4.2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4.2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4.2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4.2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4.2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4.2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4.2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4.2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4.2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4.2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4.2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4.2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4.2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4.2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4.2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4.2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4.2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4.2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4.2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4.2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4.2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4.2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4.2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4.2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4.2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4.2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4.2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4.2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4.2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4.2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4.2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4.2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4.2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4.2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4.2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4.2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4.2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4.2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4.2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4.2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4.2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4.2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4.2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4.2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4.2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4.2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4.2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4.2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4.2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4.2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4.2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4.2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4.2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4.2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4.2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4.2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4.2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4.2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4.2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4.2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4.2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4.2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4.2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4.2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4.2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4.2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4.2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4.2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4.2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4.2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4.2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4.2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4.2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4.2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4.2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4.2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4.2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4.2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4.2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4.2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4.2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4.2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4.2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4.2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4.2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4.2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4.2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4.2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4.2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4.2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4.2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4.2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4.2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4.2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4.2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4.2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4.2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4.2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4.2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4.2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4.2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4.2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4.2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4.2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4.2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4.2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4.2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4.2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4.2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4.2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4.2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4.2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4.2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4.2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4.2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4.2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4.2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4.2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4.2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4.2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4.2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4.2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4.2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4.2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4.2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6" width="8.0"/>
  </cols>
  <sheetData>
    <row r="1" ht="12.75" customHeight="1">
      <c r="B1" s="1" t="s">
        <v>135</v>
      </c>
      <c r="C1" s="1" t="s">
        <v>136</v>
      </c>
    </row>
    <row r="2" ht="12.75" customHeight="1">
      <c r="A2" s="1" t="s">
        <v>127</v>
      </c>
      <c r="B2" s="7">
        <v>0.5499</v>
      </c>
      <c r="C2" s="7">
        <v>0.9556</v>
      </c>
    </row>
    <row r="3" ht="12.75" customHeight="1">
      <c r="A3" s="2" t="s">
        <v>128</v>
      </c>
      <c r="B3" s="7">
        <v>0.065</v>
      </c>
      <c r="C3" s="7">
        <v>0.0421</v>
      </c>
    </row>
    <row r="4" ht="12.75" customHeight="1">
      <c r="A4" s="1" t="s">
        <v>129</v>
      </c>
      <c r="B4" s="7">
        <v>0.3253</v>
      </c>
      <c r="C4" s="7">
        <v>0.6478</v>
      </c>
    </row>
    <row r="5" ht="12.75" customHeight="1">
      <c r="A5" s="2" t="s">
        <v>130</v>
      </c>
      <c r="B5" s="7">
        <v>0.0399</v>
      </c>
      <c r="C5" s="7">
        <v>0.0463</v>
      </c>
    </row>
    <row r="6" ht="12.75" customHeight="1">
      <c r="A6" s="1" t="s">
        <v>131</v>
      </c>
      <c r="B6" s="7">
        <v>0.3248</v>
      </c>
      <c r="C6" s="7">
        <v>0.5237</v>
      </c>
    </row>
    <row r="7" ht="12.75" customHeight="1">
      <c r="A7" s="2" t="s">
        <v>132</v>
      </c>
      <c r="B7" s="7">
        <v>0.0331</v>
      </c>
      <c r="C7" s="7">
        <v>0.1009</v>
      </c>
    </row>
    <row r="8" ht="12.75" customHeight="1">
      <c r="A8" s="1" t="s">
        <v>133</v>
      </c>
      <c r="B8" s="7">
        <v>0.6148</v>
      </c>
      <c r="C8" s="7">
        <v>0.4706</v>
      </c>
    </row>
    <row r="9" ht="12.75" customHeight="1">
      <c r="A9" s="2" t="s">
        <v>134</v>
      </c>
      <c r="B9" s="7">
        <v>0.5417</v>
      </c>
      <c r="C9" s="7">
        <v>0.4063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7"/>
      <c r="B1" s="38" t="s">
        <v>137</v>
      </c>
      <c r="F1" s="37"/>
      <c r="G1" s="37"/>
      <c r="H1" s="38" t="s">
        <v>138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9" t="s">
        <v>139</v>
      </c>
      <c r="B2" s="39" t="s">
        <v>140</v>
      </c>
      <c r="C2" s="39" t="s">
        <v>141</v>
      </c>
      <c r="D2" s="39" t="s">
        <v>142</v>
      </c>
      <c r="E2" s="39" t="s">
        <v>143</v>
      </c>
      <c r="F2" s="37"/>
      <c r="G2" s="37"/>
      <c r="H2" s="39" t="s">
        <v>139</v>
      </c>
      <c r="I2" s="39" t="s">
        <v>100</v>
      </c>
      <c r="J2" s="39" t="s">
        <v>141</v>
      </c>
      <c r="K2" s="39" t="s">
        <v>142</v>
      </c>
      <c r="L2" s="39" t="s">
        <v>144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40" t="s">
        <v>52</v>
      </c>
      <c r="B3" s="41">
        <v>471.0</v>
      </c>
      <c r="C3" s="41">
        <v>450.0</v>
      </c>
      <c r="D3" s="41">
        <v>0.95541401</v>
      </c>
      <c r="E3" s="41">
        <v>1.55566104</v>
      </c>
      <c r="F3" s="37"/>
      <c r="G3" s="37"/>
      <c r="H3" s="40" t="s">
        <v>52</v>
      </c>
      <c r="I3" s="42">
        <v>378.0</v>
      </c>
      <c r="J3" s="43">
        <v>370.0</v>
      </c>
      <c r="K3" s="41">
        <v>0.97883598</v>
      </c>
      <c r="L3" s="41">
        <v>1.78054926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0" t="s">
        <v>53</v>
      </c>
      <c r="B4" s="41">
        <v>389.0</v>
      </c>
      <c r="C4" s="41">
        <v>270.0</v>
      </c>
      <c r="D4" s="41">
        <v>0.6940874</v>
      </c>
      <c r="E4" s="41">
        <v>1.90138927</v>
      </c>
      <c r="F4" s="37"/>
      <c r="G4" s="37"/>
      <c r="H4" s="40" t="s">
        <v>53</v>
      </c>
      <c r="I4" s="42">
        <v>438.0</v>
      </c>
      <c r="J4" s="43">
        <v>272.0</v>
      </c>
      <c r="K4" s="41">
        <v>0.62100457</v>
      </c>
      <c r="L4" s="41">
        <v>1.71362109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0" t="s">
        <v>54</v>
      </c>
      <c r="B5" s="41">
        <v>320.0</v>
      </c>
      <c r="C5" s="41">
        <v>198.0</v>
      </c>
      <c r="D5" s="41">
        <v>0.61875</v>
      </c>
      <c r="E5" s="41">
        <v>1.72827014</v>
      </c>
      <c r="F5" s="37"/>
      <c r="G5" s="37"/>
      <c r="H5" s="40" t="s">
        <v>54</v>
      </c>
      <c r="I5" s="42">
        <v>382.0</v>
      </c>
      <c r="J5" s="43">
        <v>239.0</v>
      </c>
      <c r="K5" s="41">
        <v>0.62565445</v>
      </c>
      <c r="L5" s="41">
        <v>1.42282035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4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4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9" t="s">
        <v>139</v>
      </c>
      <c r="B9" s="39" t="s">
        <v>145</v>
      </c>
      <c r="C9" s="39" t="s">
        <v>146</v>
      </c>
      <c r="D9" s="39" t="s">
        <v>142</v>
      </c>
      <c r="E9" s="37"/>
      <c r="F9" s="37"/>
      <c r="G9" s="37"/>
      <c r="H9" s="39" t="s">
        <v>139</v>
      </c>
      <c r="I9" s="39" t="s">
        <v>100</v>
      </c>
      <c r="J9" s="39" t="s">
        <v>141</v>
      </c>
      <c r="K9" s="39" t="s">
        <v>143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40" t="s">
        <v>52</v>
      </c>
      <c r="B10" s="41">
        <v>742.4859</v>
      </c>
      <c r="C10" s="41">
        <v>456.0</v>
      </c>
      <c r="D10" s="41">
        <v>0.61415308</v>
      </c>
      <c r="E10" s="37"/>
      <c r="F10" s="37"/>
      <c r="G10" s="37"/>
      <c r="H10" s="40" t="s">
        <v>52</v>
      </c>
      <c r="I10" s="42">
        <v>573.0</v>
      </c>
      <c r="J10" s="41">
        <v>315.0</v>
      </c>
      <c r="K10" s="41">
        <v>0.54973822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40" t="s">
        <v>53</v>
      </c>
      <c r="B11" s="41">
        <v>701.2887</v>
      </c>
      <c r="C11" s="41">
        <v>256.0</v>
      </c>
      <c r="D11" s="41">
        <v>0.36504224</v>
      </c>
      <c r="E11" s="37"/>
      <c r="F11" s="37"/>
      <c r="G11" s="37"/>
      <c r="H11" s="40" t="s">
        <v>53</v>
      </c>
      <c r="I11" s="42">
        <v>585.0</v>
      </c>
      <c r="J11" s="41">
        <v>212.0</v>
      </c>
      <c r="K11" s="41">
        <v>0.36239316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40" t="s">
        <v>54</v>
      </c>
      <c r="B12" s="41">
        <v>664.773</v>
      </c>
      <c r="C12" s="41">
        <v>238.0</v>
      </c>
      <c r="D12" s="41">
        <v>0.35801695</v>
      </c>
      <c r="E12" s="37"/>
      <c r="F12" s="37"/>
      <c r="G12" s="37"/>
      <c r="H12" s="40" t="s">
        <v>54</v>
      </c>
      <c r="I12" s="42">
        <v>589.0</v>
      </c>
      <c r="J12" s="41">
        <v>259.0</v>
      </c>
      <c r="K12" s="41">
        <v>0.43972835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44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44"/>
      <c r="B14" s="37"/>
      <c r="C14" s="37"/>
      <c r="D14" s="37"/>
      <c r="E14" s="37"/>
      <c r="F14" s="37"/>
      <c r="G14" s="37"/>
      <c r="H14" s="37"/>
      <c r="I14" s="37"/>
      <c r="J14" s="44"/>
      <c r="K14" s="44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44"/>
      <c r="K15" s="44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9" t="s">
        <v>103</v>
      </c>
      <c r="B16" s="39" t="s">
        <v>147</v>
      </c>
      <c r="C16" s="39" t="s">
        <v>148</v>
      </c>
      <c r="D16" s="39" t="s">
        <v>105</v>
      </c>
      <c r="E16" s="39" t="s">
        <v>143</v>
      </c>
      <c r="F16" s="37"/>
      <c r="G16" s="37"/>
      <c r="H16" s="39" t="s">
        <v>103</v>
      </c>
      <c r="I16" s="39" t="s">
        <v>148</v>
      </c>
      <c r="J16" s="39" t="s">
        <v>147</v>
      </c>
      <c r="K16" s="39" t="s">
        <v>105</v>
      </c>
      <c r="L16" s="39" t="s">
        <v>143</v>
      </c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45"/>
      <c r="Y16" s="46"/>
      <c r="Z16" s="46"/>
    </row>
    <row r="17">
      <c r="A17" s="40" t="s">
        <v>44</v>
      </c>
      <c r="B17" s="43">
        <v>190.0</v>
      </c>
      <c r="C17" s="41">
        <v>317.0</v>
      </c>
      <c r="D17" s="41">
        <v>0.59936909</v>
      </c>
      <c r="E17" s="41">
        <v>0.85349131</v>
      </c>
      <c r="F17" s="37"/>
      <c r="G17" s="37"/>
      <c r="H17" s="47" t="s">
        <v>44</v>
      </c>
      <c r="I17" s="37"/>
      <c r="J17" s="48">
        <v>105.0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45"/>
      <c r="Y17" s="45"/>
    </row>
    <row r="18">
      <c r="A18" s="40" t="s">
        <v>149</v>
      </c>
      <c r="B18" s="43">
        <v>201.0</v>
      </c>
      <c r="C18" s="41">
        <v>317.0</v>
      </c>
      <c r="D18" s="41">
        <v>0.6340694</v>
      </c>
      <c r="E18" s="41">
        <v>0.67249785</v>
      </c>
      <c r="F18" s="37"/>
      <c r="G18" s="37"/>
      <c r="H18" s="47" t="s">
        <v>45</v>
      </c>
      <c r="I18" s="37"/>
      <c r="J18" s="48">
        <v>115.0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49"/>
      <c r="Y18" s="50"/>
      <c r="Z18" s="37"/>
    </row>
    <row r="19">
      <c r="A19" s="40" t="s">
        <v>46</v>
      </c>
      <c r="B19" s="43">
        <v>19.0</v>
      </c>
      <c r="C19" s="41">
        <v>451.0</v>
      </c>
      <c r="D19" s="41">
        <v>0.0421286</v>
      </c>
      <c r="E19" s="41">
        <v>0.65123799</v>
      </c>
      <c r="F19" s="37"/>
      <c r="G19" s="37"/>
      <c r="H19" s="47" t="s">
        <v>46</v>
      </c>
      <c r="I19" s="41">
        <v>378.0</v>
      </c>
      <c r="J19" s="48">
        <v>11.0</v>
      </c>
      <c r="K19" s="41">
        <v>0.02910053</v>
      </c>
      <c r="L19" s="41">
        <v>0.69477513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49"/>
      <c r="Y19" s="50"/>
      <c r="Z19" s="37"/>
    </row>
    <row r="20">
      <c r="A20" s="40" t="s">
        <v>150</v>
      </c>
      <c r="B20" s="43">
        <v>431.0</v>
      </c>
      <c r="C20" s="41">
        <v>451.0</v>
      </c>
      <c r="D20" s="41">
        <v>0.9556541</v>
      </c>
      <c r="E20" s="41">
        <v>1.73797878</v>
      </c>
      <c r="F20" s="37"/>
      <c r="G20" s="37"/>
      <c r="H20" s="47" t="s">
        <v>47</v>
      </c>
      <c r="I20" s="41">
        <v>378.0</v>
      </c>
      <c r="J20" s="48">
        <v>359.0</v>
      </c>
      <c r="K20" s="41">
        <v>0.94973545</v>
      </c>
      <c r="L20" s="41">
        <v>1.87009764</v>
      </c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49"/>
      <c r="Y20" s="50"/>
      <c r="Z20" s="37"/>
    </row>
    <row r="21">
      <c r="A21" s="40" t="s">
        <v>151</v>
      </c>
      <c r="B21" s="43">
        <v>18.0</v>
      </c>
      <c r="C21" s="41">
        <v>389.0</v>
      </c>
      <c r="D21" s="41">
        <v>0.04627249</v>
      </c>
      <c r="E21" s="41">
        <v>1.15846493</v>
      </c>
      <c r="F21" s="37"/>
      <c r="G21" s="37"/>
      <c r="H21" s="47" t="s">
        <v>48</v>
      </c>
      <c r="I21" s="41">
        <v>438.0</v>
      </c>
      <c r="J21" s="48">
        <v>20.0</v>
      </c>
      <c r="K21" s="41">
        <v>0.0456621</v>
      </c>
      <c r="L21" s="41">
        <v>2.42839352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40" t="s">
        <v>152</v>
      </c>
      <c r="B22" s="43">
        <v>252.0</v>
      </c>
      <c r="C22" s="41">
        <v>389.0</v>
      </c>
      <c r="D22" s="41">
        <v>0.64781491</v>
      </c>
      <c r="E22" s="41">
        <v>1.99174672</v>
      </c>
      <c r="F22" s="37"/>
      <c r="G22" s="37"/>
      <c r="H22" s="47" t="s">
        <v>49</v>
      </c>
      <c r="I22" s="41">
        <v>438.0</v>
      </c>
      <c r="J22" s="48">
        <v>252.0</v>
      </c>
      <c r="K22" s="41">
        <v>0.57534247</v>
      </c>
      <c r="L22" s="41">
        <v>1.67450419</v>
      </c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40" t="s">
        <v>153</v>
      </c>
      <c r="B23" s="43">
        <v>32.0</v>
      </c>
      <c r="C23" s="41">
        <v>317.0</v>
      </c>
      <c r="D23" s="41">
        <v>0.10094637</v>
      </c>
      <c r="E23" s="41">
        <v>3.05133352</v>
      </c>
      <c r="F23" s="37"/>
      <c r="G23" s="37"/>
      <c r="H23" s="47" t="s">
        <v>50</v>
      </c>
      <c r="I23" s="41">
        <v>382.0</v>
      </c>
      <c r="J23" s="48">
        <v>19.0</v>
      </c>
      <c r="K23" s="41">
        <v>0.04973822</v>
      </c>
      <c r="L23" s="41">
        <v>1.17183246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40" t="s">
        <v>154</v>
      </c>
      <c r="B24" s="43">
        <v>166.0</v>
      </c>
      <c r="C24" s="41">
        <v>317.0</v>
      </c>
      <c r="D24" s="41">
        <v>0.52365931</v>
      </c>
      <c r="E24" s="41">
        <v>1.61219184</v>
      </c>
      <c r="F24" s="37"/>
      <c r="G24" s="37"/>
      <c r="H24" s="47" t="s">
        <v>51</v>
      </c>
      <c r="I24" s="41">
        <v>382.0</v>
      </c>
      <c r="J24" s="48">
        <v>220.0</v>
      </c>
      <c r="K24" s="41">
        <v>0.57591623</v>
      </c>
      <c r="L24" s="41">
        <v>1.4496353</v>
      </c>
      <c r="M24" s="37"/>
      <c r="N24" s="37"/>
      <c r="O24" s="37"/>
      <c r="P24" s="37"/>
      <c r="Q24" s="37"/>
      <c r="R24" s="37"/>
      <c r="S24" s="37"/>
      <c r="T24" s="37"/>
      <c r="U24" s="49"/>
      <c r="V24" s="37"/>
      <c r="W24" s="37"/>
      <c r="X24" s="37"/>
      <c r="Y24" s="37"/>
      <c r="Z24" s="37"/>
    </row>
    <row r="25">
      <c r="A25" s="40" t="s">
        <v>155</v>
      </c>
      <c r="B25" s="37"/>
      <c r="C25" s="37"/>
      <c r="D25" s="37"/>
      <c r="E25" s="37"/>
      <c r="F25" s="37"/>
      <c r="G25" s="37"/>
      <c r="H25" s="40" t="s">
        <v>155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49"/>
      <c r="V25" s="49"/>
      <c r="W25" s="49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49"/>
      <c r="V26" s="49"/>
      <c r="W26" s="49"/>
      <c r="X26" s="37"/>
      <c r="Y26" s="37"/>
      <c r="Z26" s="37"/>
    </row>
    <row r="27">
      <c r="A27" s="39" t="s">
        <v>103</v>
      </c>
      <c r="B27" s="39" t="s">
        <v>147</v>
      </c>
      <c r="C27" s="39" t="s">
        <v>148</v>
      </c>
      <c r="D27" s="39" t="s">
        <v>105</v>
      </c>
      <c r="F27" s="37"/>
      <c r="G27" s="37"/>
      <c r="H27" s="39" t="s">
        <v>103</v>
      </c>
      <c r="I27" s="39" t="s">
        <v>148</v>
      </c>
      <c r="J27" s="39" t="s">
        <v>147</v>
      </c>
      <c r="K27" s="39" t="s">
        <v>105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40" t="s">
        <v>44</v>
      </c>
      <c r="B28" s="41">
        <v>467.0</v>
      </c>
      <c r="C28" s="41">
        <v>665.0</v>
      </c>
      <c r="D28" s="41">
        <v>0.70225564</v>
      </c>
      <c r="E28" s="37"/>
      <c r="F28" s="37"/>
      <c r="G28" s="37"/>
      <c r="H28" s="47" t="s">
        <v>44</v>
      </c>
      <c r="I28" s="37"/>
      <c r="J28" s="48">
        <v>68.0</v>
      </c>
      <c r="K28" s="37"/>
      <c r="L28" s="37"/>
      <c r="M28" s="44"/>
      <c r="N28" s="37"/>
      <c r="O28" s="37"/>
      <c r="P28" s="37"/>
      <c r="Q28" s="37"/>
      <c r="R28" s="37"/>
      <c r="S28" s="37"/>
      <c r="T28" s="44"/>
      <c r="U28" s="37"/>
      <c r="V28" s="37"/>
      <c r="W28" s="37"/>
      <c r="X28" s="37"/>
      <c r="Y28" s="37"/>
      <c r="Z28" s="37"/>
    </row>
    <row r="29">
      <c r="A29" s="40" t="s">
        <v>149</v>
      </c>
      <c r="B29" s="41">
        <v>627.0</v>
      </c>
      <c r="C29" s="41">
        <v>665.0</v>
      </c>
      <c r="D29" s="41">
        <v>0.94285714</v>
      </c>
      <c r="E29" s="37"/>
      <c r="F29" s="37"/>
      <c r="G29" s="37"/>
      <c r="H29" s="47" t="s">
        <v>45</v>
      </c>
      <c r="I29" s="37"/>
      <c r="J29" s="48">
        <v>88.0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40" t="s">
        <v>46</v>
      </c>
      <c r="B30" s="41">
        <v>48.0</v>
      </c>
      <c r="C30" s="41">
        <v>742.0</v>
      </c>
      <c r="D30" s="41">
        <v>0.06469003</v>
      </c>
      <c r="E30" s="37"/>
      <c r="F30" s="37"/>
      <c r="G30" s="37"/>
      <c r="H30" s="47" t="s">
        <v>46</v>
      </c>
      <c r="I30" s="41">
        <v>573.0</v>
      </c>
      <c r="J30" s="48">
        <v>24.0</v>
      </c>
      <c r="K30" s="41">
        <v>0.04188482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40" t="s">
        <v>150</v>
      </c>
      <c r="B31" s="41">
        <v>408.0</v>
      </c>
      <c r="C31" s="41">
        <v>742.0</v>
      </c>
      <c r="D31" s="41">
        <v>0.54986523</v>
      </c>
      <c r="E31" s="37"/>
      <c r="F31" s="37"/>
      <c r="G31" s="37"/>
      <c r="H31" s="47" t="s">
        <v>47</v>
      </c>
      <c r="I31" s="41">
        <v>573.0</v>
      </c>
      <c r="J31" s="48">
        <v>291.0</v>
      </c>
      <c r="K31" s="41">
        <v>0.5078534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40" t="s">
        <v>151</v>
      </c>
      <c r="B32" s="41">
        <v>28.0</v>
      </c>
      <c r="C32" s="41">
        <v>701.0</v>
      </c>
      <c r="D32" s="41">
        <v>0.03994294</v>
      </c>
      <c r="E32" s="37"/>
      <c r="F32" s="37"/>
      <c r="G32" s="37"/>
      <c r="H32" s="47" t="s">
        <v>48</v>
      </c>
      <c r="I32" s="41">
        <v>585.0</v>
      </c>
      <c r="J32" s="48">
        <v>11.0</v>
      </c>
      <c r="K32" s="41">
        <v>0.01880342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40" t="s">
        <v>152</v>
      </c>
      <c r="B33" s="41">
        <v>228.0</v>
      </c>
      <c r="C33" s="41">
        <v>701.0</v>
      </c>
      <c r="D33" s="41">
        <v>0.32524964</v>
      </c>
      <c r="E33" s="37"/>
      <c r="F33" s="37"/>
      <c r="G33" s="37"/>
      <c r="H33" s="47" t="s">
        <v>49</v>
      </c>
      <c r="I33" s="41">
        <v>585.0</v>
      </c>
      <c r="J33" s="48">
        <v>201.0</v>
      </c>
      <c r="K33" s="41">
        <v>0.34358974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40" t="s">
        <v>153</v>
      </c>
      <c r="B34" s="41">
        <v>22.0</v>
      </c>
      <c r="C34" s="41">
        <v>665.0</v>
      </c>
      <c r="D34" s="41">
        <v>0.03308271</v>
      </c>
      <c r="E34" s="37"/>
      <c r="F34" s="37"/>
      <c r="G34" s="37"/>
      <c r="H34" s="47" t="s">
        <v>50</v>
      </c>
      <c r="I34" s="41">
        <v>589.0</v>
      </c>
      <c r="J34" s="48">
        <v>25.0</v>
      </c>
      <c r="K34" s="41">
        <v>0.04244482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40" t="s">
        <v>154</v>
      </c>
      <c r="B35" s="41">
        <v>216.0</v>
      </c>
      <c r="C35" s="41">
        <v>665.0</v>
      </c>
      <c r="D35" s="41">
        <v>0.32481203</v>
      </c>
      <c r="E35" s="37"/>
      <c r="F35" s="37"/>
      <c r="G35" s="37"/>
      <c r="H35" s="47" t="s">
        <v>51</v>
      </c>
      <c r="I35" s="41">
        <v>589.0</v>
      </c>
      <c r="J35" s="48">
        <v>234.0</v>
      </c>
      <c r="K35" s="41">
        <v>0.39728353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40" t="s">
        <v>156</v>
      </c>
      <c r="B36" s="37"/>
      <c r="C36" s="37"/>
      <c r="D36" s="37"/>
      <c r="E36" s="37"/>
      <c r="F36" s="37"/>
      <c r="G36" s="37"/>
      <c r="H36" s="40" t="s">
        <v>156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9" t="s">
        <v>157</v>
      </c>
      <c r="C39" s="37"/>
      <c r="D39" s="37"/>
      <c r="E39" s="37"/>
      <c r="F39" s="37"/>
      <c r="G39" s="37"/>
      <c r="H39" s="39" t="s">
        <v>157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9" t="s">
        <v>135</v>
      </c>
      <c r="C40" s="39" t="s">
        <v>136</v>
      </c>
      <c r="D40" s="37"/>
      <c r="E40" s="37"/>
      <c r="F40" s="37"/>
      <c r="G40" s="37"/>
      <c r="H40" s="37"/>
      <c r="I40" s="39" t="s">
        <v>135</v>
      </c>
      <c r="J40" s="39" t="s">
        <v>136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51" t="s">
        <v>158</v>
      </c>
      <c r="B41" s="41">
        <v>218.0</v>
      </c>
      <c r="C41" s="41">
        <v>252.0</v>
      </c>
      <c r="D41" s="37"/>
      <c r="E41" s="37"/>
      <c r="F41" s="37"/>
      <c r="G41" s="37"/>
      <c r="H41" s="51" t="s">
        <v>158</v>
      </c>
      <c r="I41" s="41">
        <v>56.0</v>
      </c>
      <c r="J41" s="41">
        <v>131.0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52" t="s">
        <v>133</v>
      </c>
      <c r="B42" s="41">
        <v>192.0</v>
      </c>
      <c r="C42" s="41">
        <v>265.0</v>
      </c>
      <c r="D42" s="37"/>
      <c r="E42" s="37"/>
      <c r="F42" s="37"/>
      <c r="G42" s="37"/>
      <c r="H42" s="52" t="s">
        <v>133</v>
      </c>
      <c r="I42" s="41">
        <v>57.0</v>
      </c>
      <c r="J42" s="41">
        <v>139.0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53" t="s">
        <v>134</v>
      </c>
      <c r="B43" s="41">
        <v>26.0</v>
      </c>
      <c r="C43" s="41">
        <v>13.0</v>
      </c>
      <c r="D43" s="37"/>
      <c r="E43" s="37"/>
      <c r="F43" s="37"/>
      <c r="G43" s="37"/>
      <c r="H43" s="53" t="s">
        <v>134</v>
      </c>
      <c r="I43" s="41">
        <v>1.0</v>
      </c>
      <c r="J43" s="41">
        <v>8.0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54"/>
      <c r="B44" s="37"/>
      <c r="C44" s="37"/>
      <c r="D44" s="37"/>
      <c r="E44" s="37"/>
      <c r="F44" s="37"/>
      <c r="G44" s="37"/>
      <c r="H44" s="54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54"/>
      <c r="B45" s="54"/>
      <c r="C45" s="37"/>
      <c r="D45" s="37"/>
      <c r="E45" s="37"/>
      <c r="F45" s="37"/>
      <c r="G45" s="37"/>
      <c r="H45" s="54"/>
      <c r="I45" s="54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55" t="s">
        <v>159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40" t="s">
        <v>160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40" t="s">
        <v>161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40" t="s">
        <v>162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40" t="s">
        <v>163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40" t="s">
        <v>164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40" t="s">
        <v>165</v>
      </c>
      <c r="B58" s="37"/>
      <c r="C58" s="37"/>
      <c r="D58" s="37"/>
      <c r="E58" s="37"/>
      <c r="F58" s="37"/>
      <c r="G58" s="37"/>
      <c r="H58" s="40" t="s">
        <v>165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41">
        <v>1.55</v>
      </c>
      <c r="B59" s="56">
        <v>0.438</v>
      </c>
      <c r="C59" s="37"/>
      <c r="D59" s="37"/>
      <c r="E59" s="37"/>
      <c r="F59" s="37"/>
      <c r="G59" s="37"/>
      <c r="H59" s="41">
        <v>1.78</v>
      </c>
      <c r="I59" s="57">
        <v>0.577</v>
      </c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41">
        <v>1.9</v>
      </c>
      <c r="B60" s="57">
        <v>0.642</v>
      </c>
      <c r="C60" s="37"/>
      <c r="D60" s="37"/>
      <c r="E60" s="37"/>
      <c r="F60" s="37"/>
      <c r="G60" s="37"/>
      <c r="H60" s="41">
        <v>1.71</v>
      </c>
      <c r="I60" s="57">
        <v>0.536</v>
      </c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41">
        <v>1.73</v>
      </c>
      <c r="B61" s="57">
        <v>0.548</v>
      </c>
      <c r="C61" s="37"/>
      <c r="D61" s="37"/>
      <c r="E61" s="37"/>
      <c r="F61" s="37"/>
      <c r="G61" s="37"/>
      <c r="H61" s="41">
        <v>1.42</v>
      </c>
      <c r="I61" s="57">
        <v>0.351</v>
      </c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41">
        <v>0.7</v>
      </c>
      <c r="B62" s="57">
        <v>-0.357</v>
      </c>
      <c r="C62" s="37"/>
      <c r="D62" s="37"/>
      <c r="E62" s="37"/>
      <c r="F62" s="37"/>
      <c r="G62" s="37"/>
      <c r="H62" s="43">
        <v>0.7</v>
      </c>
      <c r="I62" s="57">
        <v>-0.357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5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44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</sheetData>
  <mergeCells count="12">
    <mergeCell ref="A39:B39"/>
    <mergeCell ref="A50:B50"/>
    <mergeCell ref="A51:B51"/>
    <mergeCell ref="A53:B53"/>
    <mergeCell ref="A55:B55"/>
    <mergeCell ref="B1:E1"/>
    <mergeCell ref="H1:L1"/>
    <mergeCell ref="Z16:Z17"/>
    <mergeCell ref="D27:E27"/>
    <mergeCell ref="K27:L27"/>
    <mergeCell ref="H36:I36"/>
    <mergeCell ref="H39:I39"/>
  </mergeCells>
  <hyperlinks>
    <hyperlink r:id="rId1" ref="A49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2020-08-24T11:02:20Z</dcterms:created>
</cp:coreProperties>
</file>