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e8813284fb7fb2/Desktop/"/>
    </mc:Choice>
  </mc:AlternateContent>
  <xr:revisionPtr revIDLastSave="615" documentId="8_{66BA7D77-A236-4844-B6DA-8B916375B7EA}" xr6:coauthVersionLast="47" xr6:coauthVersionMax="47" xr10:uidLastSave="{8B81D7BC-97ED-43E8-8E62-EA2E355FBCA0}"/>
  <bookViews>
    <workbookView xWindow="-120" yWindow="-120" windowWidth="29040" windowHeight="15840" activeTab="5" xr2:uid="{00000000-000D-0000-FFFF-FFFF00000000}"/>
  </bookViews>
  <sheets>
    <sheet name="Crowdfunding" sheetId="1" r:id="rId1"/>
    <sheet name="Sheet2" sheetId="3" r:id="rId2"/>
    <sheet name="Sheet3" sheetId="4" r:id="rId3"/>
    <sheet name="Sheet4" sheetId="5" r:id="rId4"/>
    <sheet name="Bonus" sheetId="6" r:id="rId5"/>
    <sheet name="Sheet6" sheetId="7" r:id="rId6"/>
  </sheets>
  <definedNames>
    <definedName name="_xlnm._FilterDatabase" localSheetId="0" hidden="1">Crowdfunding!$N$1:$N$1001</definedName>
  </definedNames>
  <calcPr calcId="191029"/>
  <pivotCaches>
    <pivotCache cacheId="11" r:id="rId7"/>
    <pivotCache cacheId="1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7" l="1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" i="7"/>
  <c r="A4" i="7"/>
  <c r="A5" i="7"/>
  <c r="A6" i="7"/>
  <c r="A7" i="7"/>
  <c r="A8" i="7"/>
  <c r="E2" i="7"/>
  <c r="E1" i="7"/>
  <c r="B1" i="7"/>
  <c r="D1" i="7"/>
  <c r="A1" i="7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D2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</calcChain>
</file>

<file path=xl/sharedStrings.xml><?xml version="1.0" encoding="utf-8"?>
<sst xmlns="http://schemas.openxmlformats.org/spreadsheetml/2006/main" count="8122" uniqueCount="2106">
  <si>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</si>
  <si>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</si>
  <si>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</si>
  <si>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</si>
  <si>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</si>
  <si>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</si>
  <si>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</si>
  <si>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</si>
  <si>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</si>
  <si>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</si>
  <si>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</si>
  <si>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</si>
  <si>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</si>
  <si>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</si>
  <si>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</si>
  <si>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</si>
  <si>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</si>
  <si>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</si>
  <si>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</si>
  <si>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</si>
  <si>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</si>
  <si>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</si>
  <si>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</si>
  <si>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</si>
  <si>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</si>
  <si>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</si>
  <si>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</si>
  <si>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</si>
  <si>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</si>
  <si>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</si>
  <si>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</si>
  <si>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</si>
  <si>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</si>
  <si>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</si>
  <si>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</si>
  <si>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</si>
  <si>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</si>
  <si>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</si>
  <si>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</si>
  <si>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</si>
  <si>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</si>
  <si>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</si>
  <si>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</si>
  <si>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</si>
  <si>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</si>
  <si>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</si>
  <si>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</si>
  <si>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</si>
  <si>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</si>
  <si>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</si>
  <si>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</si>
  <si>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</si>
  <si>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</si>
  <si>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</si>
  <si>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</si>
  <si>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</si>
  <si>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</si>
  <si>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</si>
  <si>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</si>
  <si>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</si>
  <si>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</si>
  <si>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</si>
  <si>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</si>
  <si>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</si>
  <si>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</si>
  <si>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</si>
  <si>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</si>
  <si>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</si>
  <si>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</si>
  <si>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</si>
  <si>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</si>
  <si>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</si>
  <si>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</si>
  <si>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</si>
  <si>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</si>
  <si>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</si>
  <si>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</si>
  <si>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</si>
  <si>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</si>
  <si>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</si>
  <si>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</si>
  <si>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</si>
  <si>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</si>
  <si>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</si>
  <si>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</si>
  <si>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</si>
  <si>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</si>
  <si>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</si>
  <si>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</si>
  <si>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</si>
  <si>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</si>
  <si>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</si>
  <si>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</si>
  <si>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</si>
  <si>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</si>
  <si>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</si>
  <si>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</si>
  <si>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</si>
  <si>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</si>
  <si>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</si>
  <si>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</si>
  <si>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</si>
  <si>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</si>
  <si>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</si>
  <si>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</si>
  <si>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</si>
  <si>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</si>
  <si>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</si>
  <si>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</si>
  <si>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</si>
  <si>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</si>
  <si>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</si>
  <si>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</si>
  <si>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</si>
  <si>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</si>
  <si>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</si>
  <si>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</si>
  <si>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</si>
  <si>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</si>
  <si>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</si>
  <si>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</si>
  <si>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</si>
  <si>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</si>
  <si>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</si>
  <si>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</si>
  <si>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</si>
  <si>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</si>
  <si>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</si>
  <si>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</si>
  <si>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</si>
  <si>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</si>
  <si>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</si>
  <si>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</si>
  <si>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</si>
  <si>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</si>
  <si>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</si>
  <si>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</si>
  <si>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</si>
  <si>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</si>
  <si>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</si>
  <si>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</si>
  <si>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</si>
  <si>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</si>
  <si>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</si>
  <si>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</si>
  <si>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</si>
  <si>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</si>
  <si>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</si>
  <si>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</si>
  <si>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</si>
  <si>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</si>
  <si>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</si>
  <si>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</si>
  <si>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</si>
  <si>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</si>
  <si>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</si>
  <si>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</si>
  <si>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</si>
  <si>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</si>
  <si>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</si>
  <si>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</si>
  <si>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</si>
  <si>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</si>
  <si>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</si>
  <si>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</si>
  <si>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</si>
  <si>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</si>
  <si>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</si>
  <si>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</si>
  <si>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</si>
  <si>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</si>
  <si>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</si>
  <si>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</si>
  <si>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</si>
  <si>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</si>
  <si>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</si>
  <si>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</si>
  <si>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</si>
  <si>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</si>
  <si>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</si>
  <si>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</si>
  <si>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</si>
  <si>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</si>
  <si>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</si>
  <si>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</si>
  <si>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</si>
  <si>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</si>
  <si>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</si>
  <si>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</si>
  <si>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</si>
  <si>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</si>
  <si>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</si>
  <si>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</si>
  <si>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</si>
  <si>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</si>
  <si>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</si>
  <si>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</si>
  <si>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</si>
  <si>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</si>
  <si>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</si>
  <si>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</si>
  <si>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</si>
  <si>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</si>
  <si>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</si>
  <si>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</si>
  <si>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</si>
  <si>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</si>
  <si>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</si>
  <si>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</si>
  <si>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</si>
  <si>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</si>
  <si>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</si>
  <si>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</si>
  <si>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</si>
  <si>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</si>
  <si>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</si>
  <si>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</si>
  <si>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</si>
  <si>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</si>
  <si>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</si>
  <si>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</si>
  <si>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</si>
  <si>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</si>
  <si>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</si>
  <si>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</si>
  <si>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</si>
  <si>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</si>
  <si>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</si>
  <si>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</si>
  <si>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</si>
  <si>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</si>
  <si>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</si>
  <si>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</si>
  <si>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</si>
  <si>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</si>
  <si>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</si>
  <si>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</si>
  <si>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</si>
  <si>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</si>
  <si>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</si>
  <si>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</si>
  <si>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</si>
  <si>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</si>
  <si>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</si>
  <si>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</si>
  <si>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</si>
  <si>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</si>
  <si>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</si>
  <si>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</si>
  <si>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</si>
  <si>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</si>
  <si>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</si>
  <si>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</si>
  <si>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</si>
  <si>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</si>
  <si>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</si>
  <si>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</si>
  <si>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</si>
  <si>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</si>
  <si>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</si>
  <si>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</si>
  <si>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</si>
  <si>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</si>
  <si>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</si>
  <si>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</si>
  <si>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</si>
  <si>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</si>
  <si>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</si>
  <si>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</si>
  <si>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</si>
  <si>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</si>
  <si>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</si>
  <si>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</si>
  <si>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</si>
  <si>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</si>
  <si>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</si>
  <si>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</si>
  <si>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</si>
  <si>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</si>
  <si>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</si>
  <si>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</si>
  <si>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</si>
  <si>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</si>
  <si>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</si>
  <si>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</si>
  <si>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</si>
  <si>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</si>
  <si>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</si>
  <si>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</si>
  <si>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</si>
  <si>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</si>
  <si>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</si>
  <si>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</si>
  <si>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</si>
  <si>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</si>
  <si>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</si>
  <si>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</si>
  <si>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</si>
  <si>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</si>
  <si>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</si>
  <si>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</si>
  <si>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</si>
  <si>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</si>
  <si>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</si>
  <si>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</si>
  <si>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</si>
  <si>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</si>
  <si>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</si>
  <si>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</si>
  <si>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</si>
  <si>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</si>
  <si>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</si>
  <si>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</si>
  <si>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</si>
  <si>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</si>
  <si>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</si>
  <si>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</si>
  <si>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</si>
  <si>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</si>
  <si>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</si>
  <si>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</si>
  <si>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</si>
  <si>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</si>
  <si>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</si>
  <si>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</si>
  <si>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</si>
  <si>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</si>
  <si>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</si>
  <si>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</si>
  <si>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</si>
  <si>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</si>
  <si>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</si>
  <si>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</si>
  <si>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</si>
  <si>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</si>
  <si>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</si>
  <si>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</si>
  <si>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</si>
  <si>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</si>
  <si>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</si>
  <si>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</si>
  <si>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</si>
  <si>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</si>
  <si>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</si>
  <si>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</si>
  <si>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</si>
  <si>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</si>
  <si>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</si>
  <si>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</si>
  <si>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</si>
  <si>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</si>
  <si>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</si>
  <si>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</si>
  <si>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</si>
  <si>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</si>
  <si>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</si>
  <si>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</si>
  <si>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</si>
  <si>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</si>
  <si>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</si>
  <si>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</si>
  <si>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</si>
  <si>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</si>
  <si>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</si>
  <si>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</si>
  <si>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</si>
  <si>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</si>
  <si>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</si>
  <si>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</si>
  <si>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</si>
  <si>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</si>
  <si>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</si>
  <si>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</si>
  <si>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</si>
  <si>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</si>
  <si>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</si>
  <si>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</si>
  <si>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</si>
  <si>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</si>
  <si>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</si>
  <si>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</si>
  <si>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</si>
  <si>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</si>
  <si>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</si>
  <si>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</si>
  <si>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</si>
  <si>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</si>
  <si>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</si>
  <si>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</si>
  <si>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</si>
  <si>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</si>
  <si>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</si>
  <si>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</si>
  <si>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</si>
  <si>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</si>
  <si>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</si>
  <si>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</si>
  <si>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</si>
  <si>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</si>
  <si>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</si>
  <si>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</si>
  <si>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</si>
  <si>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</si>
  <si>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</si>
  <si>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</si>
  <si>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</si>
  <si>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</si>
  <si>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</si>
  <si>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</si>
  <si>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</si>
  <si>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</si>
  <si>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</si>
  <si>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</si>
  <si>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</si>
  <si>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</si>
  <si>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</si>
  <si>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</si>
  <si>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</si>
  <si>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</si>
  <si>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</si>
  <si>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</si>
  <si>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</si>
  <si>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</si>
  <si>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</si>
  <si>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</si>
  <si>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</si>
  <si>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</si>
  <si>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</si>
  <si>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</si>
  <si>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</si>
  <si>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</si>
  <si>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</si>
  <si>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</si>
  <si>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</si>
  <si>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</si>
  <si>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</si>
  <si>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</si>
  <si>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</si>
  <si>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</si>
  <si>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</si>
  <si>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</si>
  <si>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</si>
  <si>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</si>
  <si>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</si>
  <si>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</si>
  <si>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</si>
  <si>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</si>
  <si>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</si>
  <si>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</si>
  <si>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</si>
  <si>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</si>
  <si>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</si>
  <si>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</si>
  <si>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</si>
  <si>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</si>
  <si>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</si>
  <si>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</si>
  <si>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</si>
  <si>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</si>
  <si>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</si>
  <si>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</si>
  <si>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</si>
  <si>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</si>
  <si>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</si>
  <si>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</si>
  <si>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</si>
  <si>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</si>
  <si>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</si>
  <si>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</si>
  <si>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</si>
  <si>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</si>
  <si>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</si>
  <si>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</si>
  <si>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</si>
  <si>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</si>
  <si>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</si>
  <si>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</si>
  <si>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</si>
  <si>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</si>
  <si>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</si>
  <si>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</si>
  <si>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</si>
  <si>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</si>
  <si>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</si>
  <si>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</si>
  <si>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</si>
  <si>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</si>
  <si>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</si>
  <si>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</si>
  <si>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</si>
  <si>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</si>
  <si>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</si>
  <si>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</si>
  <si>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</si>
  <si>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</si>
  <si>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</si>
  <si>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</si>
  <si>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</si>
  <si>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</si>
  <si>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</si>
  <si>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</si>
  <si>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</si>
  <si>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</si>
  <si>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</si>
  <si>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</si>
  <si>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</si>
  <si>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</si>
  <si>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</si>
  <si>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</si>
  <si>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</si>
  <si>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</si>
  <si>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</si>
  <si>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</si>
  <si>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</si>
  <si>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</si>
  <si>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</si>
  <si>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</si>
  <si>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</si>
  <si>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</si>
  <si>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</si>
  <si>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</si>
  <si>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</si>
  <si>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</si>
  <si>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</si>
  <si>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</si>
  <si>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</si>
  <si>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</si>
  <si>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</si>
  <si>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</si>
  <si>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</si>
  <si>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</si>
  <si>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</si>
  <si>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</si>
  <si>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</si>
  <si>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</si>
  <si>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</si>
  <si>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</si>
  <si>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</si>
  <si>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</si>
  <si>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</si>
  <si>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</si>
  <si>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</si>
  <si>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</si>
  <si>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</si>
  <si>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</si>
  <si>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</si>
  <si>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</si>
  <si>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</si>
  <si>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</si>
  <si>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</si>
  <si>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</si>
  <si>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</si>
  <si>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</si>
  <si>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</si>
  <si>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</si>
  <si>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</si>
  <si>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</si>
  <si>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</si>
  <si>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</si>
  <si>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</si>
  <si>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</si>
  <si>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</si>
  <si>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</si>
  <si>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</si>
  <si>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</si>
  <si>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</si>
  <si>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</si>
  <si>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</si>
  <si>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</si>
  <si>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</si>
  <si>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</si>
  <si>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</si>
  <si>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</si>
  <si>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</si>
  <si>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</si>
  <si>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</si>
  <si>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</si>
  <si>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</si>
  <si>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</si>
  <si>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</si>
  <si>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</si>
  <si>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</si>
  <si>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</si>
  <si>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</si>
  <si>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</si>
  <si>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</si>
  <si>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</si>
  <si>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</si>
  <si>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</si>
  <si>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</si>
  <si>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</si>
  <si>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</si>
  <si>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</si>
  <si>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</si>
  <si>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</si>
  <si>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</si>
  <si>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</si>
  <si>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</si>
  <si>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</si>
  <si>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</si>
  <si>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</si>
  <si>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</si>
  <si>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</si>
  <si>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</si>
  <si>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</si>
  <si>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</si>
  <si>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</si>
  <si>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</si>
  <si>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</si>
  <si>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</si>
  <si>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</si>
  <si>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</si>
  <si>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</si>
  <si>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</si>
  <si>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</si>
  <si>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</si>
  <si>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</si>
  <si>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</si>
  <si>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</si>
  <si>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</si>
  <si>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</si>
  <si>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</si>
  <si>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</si>
  <si>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</si>
  <si>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</si>
  <si>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</si>
  <si>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</si>
  <si>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</si>
  <si>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</si>
  <si>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</si>
  <si>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</si>
  <si>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</si>
  <si>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</si>
  <si>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</si>
  <si>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</si>
  <si>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</si>
  <si>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</si>
  <si>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</si>
  <si>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</si>
  <si>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</si>
  <si>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</si>
  <si>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</si>
  <si>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</si>
  <si>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</si>
  <si>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</si>
  <si>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</si>
  <si>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</si>
  <si>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</si>
  <si>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</si>
  <si>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</si>
  <si>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</si>
  <si>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</si>
  <si>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</si>
  <si>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</si>
  <si>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</si>
  <si>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</si>
  <si>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</si>
  <si>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</si>
  <si>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</si>
  <si>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</si>
  <si>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</si>
  <si>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</si>
  <si>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</si>
  <si>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</si>
  <si>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</si>
  <si>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</si>
  <si>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</si>
  <si>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</si>
  <si>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</si>
  <si>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</si>
  <si>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</si>
  <si>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</si>
  <si>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</si>
  <si>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</si>
  <si>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</si>
  <si>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</si>
  <si>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</si>
  <si>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</si>
  <si>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</si>
  <si>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</si>
  <si>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</si>
  <si>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</si>
  <si>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</si>
  <si>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</si>
  <si>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</si>
  <si>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</si>
  <si>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</si>
  <si>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</si>
  <si>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</si>
  <si>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</si>
  <si>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</si>
  <si>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</si>
  <si>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</si>
  <si>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</si>
  <si>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</si>
  <si>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</si>
  <si>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</si>
  <si>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</si>
  <si>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</si>
  <si>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</si>
  <si>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</si>
  <si>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</si>
  <si>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</si>
  <si>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</si>
  <si>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</si>
  <si>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</si>
  <si>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</si>
  <si>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</si>
  <si>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</si>
  <si>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</si>
  <si>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</si>
  <si>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</si>
  <si>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</si>
  <si>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</si>
  <si>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</si>
  <si>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</si>
  <si>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</si>
  <si>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</si>
  <si>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</si>
  <si>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</si>
  <si>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</si>
  <si>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</si>
  <si>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</si>
  <si>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</si>
  <si>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</si>
  <si>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</si>
  <si>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</si>
  <si>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</si>
  <si>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</si>
  <si>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</si>
  <si>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</si>
  <si>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</si>
  <si>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</si>
  <si>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</si>
  <si>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</si>
  <si>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</si>
  <si>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</si>
  <si>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</si>
  <si>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</si>
  <si>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</si>
  <si>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</si>
  <si>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</si>
  <si>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</si>
  <si>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</si>
  <si>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</si>
  <si>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</si>
  <si>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</si>
  <si>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</si>
  <si>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</si>
  <si>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</si>
  <si>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</si>
  <si>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</si>
  <si>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</si>
  <si>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</si>
  <si>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</si>
  <si>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</si>
  <si>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</si>
  <si>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</si>
  <si>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</si>
  <si>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</si>
  <si>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</si>
  <si>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</si>
  <si>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</si>
  <si>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</si>
  <si>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</si>
  <si>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</si>
  <si>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</si>
  <si>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</si>
  <si>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</si>
  <si>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</si>
  <si>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</si>
  <si>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</si>
  <si>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</si>
  <si>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</si>
  <si>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</si>
  <si>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</si>
  <si>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</si>
  <si>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</si>
  <si>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</si>
  <si>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</si>
  <si>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</si>
  <si>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</si>
  <si>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</si>
  <si>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</si>
  <si>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</si>
  <si>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</si>
  <si>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</si>
  <si>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</si>
  <si>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</si>
  <si>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</si>
  <si>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</si>
  <si>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</si>
  <si>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</si>
  <si>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</si>
  <si>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</si>
  <si>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</si>
  <si>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</si>
  <si>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</si>
  <si>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</si>
  <si>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</si>
  <si>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</si>
  <si>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</si>
  <si>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</si>
  <si>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</si>
  <si>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</si>
  <si>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</si>
  <si>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</si>
  <si>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</si>
  <si>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</si>
  <si>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</si>
  <si>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</si>
  <si>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</si>
  <si>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</si>
  <si>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</si>
  <si>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</si>
  <si>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</si>
  <si>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</si>
  <si>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</si>
  <si>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</si>
  <si>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</si>
  <si>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</si>
  <si>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</si>
  <si>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</si>
  <si>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</si>
  <si>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</si>
  <si>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</si>
  <si>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</si>
  <si>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</si>
  <si>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</si>
  <si>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</si>
  <si>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</si>
  <si>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</si>
  <si>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</si>
  <si>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</si>
  <si>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</si>
  <si>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</si>
  <si>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</si>
  <si>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</si>
  <si>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</si>
  <si>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</si>
  <si>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</si>
  <si>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</si>
  <si>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</si>
  <si>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</si>
  <si>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</si>
  <si>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</si>
  <si>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</si>
  <si>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</si>
  <si>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</si>
  <si>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</si>
  <si>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</si>
  <si>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</si>
  <si>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</si>
  <si>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</si>
  <si>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</si>
  <si>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</si>
  <si>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</si>
  <si>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</si>
  <si>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</si>
  <si>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</si>
  <si>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</si>
  <si>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</si>
  <si>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</si>
  <si>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</si>
  <si>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</si>
  <si>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</si>
  <si>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</si>
  <si>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</si>
  <si>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</si>
  <si>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</si>
  <si>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</si>
  <si>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</si>
  <si>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</si>
  <si>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</si>
  <si>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</si>
  <si>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</si>
  <si>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</si>
  <si>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</si>
  <si>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</si>
  <si>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</si>
  <si>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</si>
  <si>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</si>
  <si>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</si>
  <si>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</si>
  <si>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</si>
  <si>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</si>
  <si>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</si>
  <si>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</si>
  <si>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</si>
  <si>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</si>
  <si>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</si>
  <si>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</si>
  <si>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</si>
  <si>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</si>
  <si>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</si>
  <si>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</si>
  <si>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</si>
  <si>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</si>
  <si>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</si>
  <si>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</si>
  <si>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</si>
  <si>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</si>
  <si>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</si>
  <si>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</si>
  <si>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</si>
  <si>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</si>
  <si>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</si>
  <si>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</si>
  <si>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</si>
  <si>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</si>
  <si>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</si>
  <si>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</si>
  <si>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</si>
  <si>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</si>
  <si>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</si>
  <si>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</si>
  <si>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</si>
  <si>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</si>
  <si>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</si>
  <si>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</si>
  <si>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</si>
  <si>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</si>
  <si>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</si>
  <si>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</si>
  <si>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</si>
  <si>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</si>
  <si>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</si>
  <si>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</si>
  <si>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</si>
  <si>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</si>
  <si>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</si>
  <si>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</si>
  <si>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</si>
  <si>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</si>
  <si>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</si>
  <si>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</si>
  <si>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</si>
  <si>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</si>
  <si>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</si>
  <si>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</si>
  <si>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</si>
  <si>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</si>
  <si>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</si>
  <si>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</si>
  <si>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</si>
  <si>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</si>
  <si>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</si>
  <si>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</si>
  <si>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</si>
  <si>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</si>
  <si>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</si>
  <si>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</si>
  <si>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</si>
  <si>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</si>
  <si>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</si>
  <si>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</si>
  <si>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</si>
  <si>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</si>
  <si>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</si>
  <si>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</si>
  <si>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</si>
  <si>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</si>
  <si>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</si>
  <si>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</si>
  <si>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</si>
  <si>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</si>
  <si>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</si>
  <si>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</si>
  <si>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</si>
  <si>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</si>
  <si>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</si>
  <si>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</si>
  <si>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</si>
  <si>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</si>
  <si>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</si>
  <si>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</si>
  <si>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</si>
  <si>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</si>
  <si>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</si>
  <si>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</si>
  <si>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</si>
  <si>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</si>
  <si>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</si>
  <si>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</si>
  <si>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</si>
  <si>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</si>
  <si>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</si>
  <si>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</si>
  <si>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</si>
  <si>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</si>
  <si>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</si>
  <si>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</si>
  <si>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</si>
  <si>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</si>
  <si>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</si>
  <si>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</si>
  <si>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</si>
  <si>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</si>
  <si>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</si>
  <si>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</si>
  <si>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</si>
  <si>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</si>
  <si>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</si>
  <si>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</si>
  <si>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</si>
  <si>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</si>
  <si>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</si>
  <si>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</si>
  <si>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</si>
  <si>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</si>
  <si>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</si>
  <si>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</si>
  <si>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</si>
  <si>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</si>
  <si>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</si>
  <si>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</si>
  <si>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</si>
  <si>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</si>
  <si>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</si>
  <si>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</si>
  <si>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</si>
  <si>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</si>
  <si>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</si>
  <si>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</si>
  <si>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</si>
  <si>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</si>
  <si>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</si>
  <si>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</si>
  <si>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</si>
  <si>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</si>
  <si>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</si>
  <si>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</si>
  <si>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</si>
  <si>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</si>
  <si>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</si>
  <si>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</si>
  <si>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</si>
  <si>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</si>
  <si>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</si>
  <si>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</si>
  <si>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</si>
  <si>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</si>
  <si>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</si>
  <si>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</si>
  <si>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</si>
  <si>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</si>
  <si>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</si>
  <si>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</si>
  <si>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</si>
  <si>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</si>
  <si>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</si>
  <si>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</si>
  <si>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</si>
  <si>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</si>
  <si>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</si>
  <si>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</si>
  <si>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</si>
  <si>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</si>
  <si>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</si>
  <si>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</si>
  <si>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</si>
  <si>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</si>
  <si>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</si>
  <si>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</si>
  <si>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</si>
  <si>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</si>
  <si>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</si>
  <si>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</si>
  <si>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</si>
  <si>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</si>
  <si>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</si>
  <si>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</si>
  <si>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</si>
  <si>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</si>
  <si>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</si>
  <si>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</si>
  <si>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</si>
  <si>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</si>
  <si>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</si>
  <si>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</si>
  <si>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</si>
  <si>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</si>
  <si>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</si>
  <si>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</si>
  <si>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</si>
  <si>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</si>
  <si>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</si>
  <si>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</si>
  <si>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</si>
  <si>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</si>
  <si>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</si>
  <si>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</si>
  <si>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</si>
  <si>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</si>
  <si>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</si>
  <si>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</si>
  <si>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</si>
  <si>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</si>
  <si>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</si>
  <si>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</si>
  <si>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</si>
  <si>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</si>
  <si>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</si>
  <si>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</si>
  <si>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</si>
  <si>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</si>
  <si>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</si>
  <si>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</si>
  <si>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</si>
  <si>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</si>
  <si>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</si>
  <si>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</si>
  <si>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</si>
  <si>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</si>
  <si>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</si>
  <si>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</si>
  <si>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</si>
  <si>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</si>
  <si>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</si>
  <si>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</si>
  <si>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</si>
  <si>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</si>
  <si>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</si>
  <si>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</si>
  <si>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</si>
  <si>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</si>
  <si>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</si>
  <si>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</si>
  <si>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</si>
  <si>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</si>
  <si>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</si>
  <si>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</si>
  <si>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</si>
  <si>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</si>
  <si>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</si>
  <si>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</si>
  <si>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</si>
  <si>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</si>
  <si>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</si>
  <si>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</si>
  <si>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</si>
  <si>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</si>
  <si>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</si>
  <si>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</si>
  <si>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</si>
  <si>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</si>
  <si>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</si>
  <si>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</si>
  <si>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</si>
  <si>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</si>
  <si>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</si>
  <si>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</si>
  <si>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</si>
  <si>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</si>
  <si>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</si>
  <si>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</si>
  <si>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</si>
  <si>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</si>
  <si>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</si>
  <si>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</si>
  <si>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</si>
  <si>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</si>
  <si>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</si>
  <si>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</si>
  <si>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</si>
  <si>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</si>
  <si>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</si>
  <si>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</si>
  <si>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</si>
  <si>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</si>
  <si>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</si>
  <si>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</si>
  <si>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</si>
  <si>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</si>
  <si>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</si>
  <si>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</si>
  <si>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</si>
  <si>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</si>
  <si>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</si>
  <si>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</si>
  <si>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</si>
  <si>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</si>
  <si>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</si>
  <si>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</si>
  <si>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</si>
  <si>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</si>
  <si>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</si>
  <si>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</si>
  <si>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</si>
  <si>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</si>
  <si>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</si>
  <si>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</si>
  <si>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</si>
  <si>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</si>
  <si>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</si>
  <si>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</si>
  <si>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</si>
  <si>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</si>
  <si>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</si>
  <si>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</si>
  <si>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</si>
  <si>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</si>
  <si>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</si>
  <si>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</si>
  <si>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</si>
  <si>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</si>
  <si>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</si>
  <si>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</si>
  <si>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</si>
  <si>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</si>
  <si>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</si>
  <si>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</si>
  <si>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</si>
  <si>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</si>
  <si>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</si>
  <si>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</si>
  <si>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</si>
  <si>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</si>
  <si>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</si>
  <si>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</si>
  <si>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</si>
  <si>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</si>
  <si>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</si>
  <si>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</si>
  <si>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</si>
  <si>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</si>
  <si>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</si>
  <si>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</si>
  <si>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</si>
  <si>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</si>
  <si>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</si>
  <si>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</si>
  <si>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</si>
  <si>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</si>
  <si>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</si>
  <si>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</si>
  <si>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</si>
  <si>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</si>
  <si>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</si>
  <si>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</si>
  <si>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</si>
  <si>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</si>
  <si>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</si>
  <si>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</si>
  <si>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</si>
  <si>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</si>
  <si>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</si>
  <si>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</si>
  <si>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</si>
  <si>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</si>
  <si>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</si>
  <si>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</si>
  <si>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</si>
  <si>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</si>
  <si>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</si>
  <si>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</si>
  <si>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</si>
  <si>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</si>
  <si>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</si>
  <si>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</si>
  <si>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</si>
  <si>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</si>
  <si>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</si>
  <si>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</si>
  <si>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</si>
  <si>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</si>
  <si>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</si>
  <si>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</si>
  <si>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</si>
  <si>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</si>
  <si>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</si>
  <si>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</si>
  <si>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</si>
  <si>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</si>
  <si>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</si>
  <si>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</si>
  <si>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</si>
  <si>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</si>
  <si>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</si>
  <si>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</si>
  <si>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</si>
  <si>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</si>
  <si>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</si>
  <si>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</si>
  <si>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</si>
  <si>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</si>
  <si>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</si>
  <si>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</si>
  <si>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</si>
  <si>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</si>
  <si>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</si>
  <si>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</si>
  <si>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</si>
  <si>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</si>
  <si>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</si>
  <si>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</si>
  <si>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</si>
  <si>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</si>
  <si>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</si>
  <si>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</si>
  <si>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</si>
  <si>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</si>
  <si>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</si>
  <si>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</si>
  <si>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</si>
  <si>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</si>
  <si>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</si>
  <si>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</si>
  <si>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</si>
  <si>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</si>
  <si>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</si>
  <si>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</si>
  <si>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</si>
  <si>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</si>
  <si>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</si>
  <si>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</si>
  <si>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</si>
  <si>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</si>
  <si>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</si>
  <si>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</si>
  <si>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</si>
  <si>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</si>
  <si>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</si>
  <si>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</si>
  <si>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</si>
  <si>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</si>
  <si>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</si>
  <si>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</si>
  <si>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</si>
  <si>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</si>
  <si>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</si>
  <si>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</si>
  <si>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</si>
  <si>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</si>
  <si>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</si>
  <si>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</si>
  <si>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</si>
  <si>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</si>
  <si>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</si>
  <si>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</si>
  <si>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</si>
  <si>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</si>
  <si>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</si>
  <si>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</si>
  <si>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</si>
  <si>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</si>
  <si>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</si>
  <si>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</si>
  <si>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</si>
  <si>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</si>
  <si>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</si>
  <si>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</si>
  <si>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</si>
  <si>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</si>
  <si>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</si>
  <si>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</si>
  <si>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</si>
  <si>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</si>
  <si>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</si>
  <si>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</si>
  <si>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</si>
  <si>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</si>
  <si>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</si>
  <si>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</si>
  <si>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</si>
  <si>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</si>
  <si>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</si>
  <si>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</si>
  <si>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</si>
  <si>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</si>
  <si>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</si>
  <si>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</si>
  <si>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</si>
  <si>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</si>
  <si>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</si>
  <si>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</si>
  <si>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</si>
  <si>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</si>
  <si>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</si>
  <si>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</si>
  <si>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</si>
  <si>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</si>
  <si>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</si>
  <si>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</si>
  <si>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</si>
  <si>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</si>
  <si>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</si>
  <si>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</si>
  <si>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</si>
  <si>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</si>
  <si>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</si>
  <si>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</si>
  <si>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</si>
  <si>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</si>
  <si>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</si>
  <si>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</si>
  <si>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</si>
  <si>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</si>
  <si>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</si>
  <si>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</si>
  <si>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</si>
  <si>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</si>
  <si>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</si>
  <si>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</si>
  <si>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</si>
  <si>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</si>
  <si>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</si>
  <si>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</si>
  <si>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</si>
  <si>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</si>
  <si>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</si>
  <si>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</si>
  <si>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</si>
  <si>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</si>
  <si>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</si>
  <si>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</si>
  <si>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</si>
  <si>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</si>
  <si>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</si>
  <si>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</si>
  <si>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</si>
  <si>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</si>
  <si>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</si>
  <si>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</si>
  <si>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</si>
  <si>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</si>
  <si>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</si>
  <si>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</si>
  <si>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</si>
  <si>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</si>
  <si>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</si>
  <si>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</si>
  <si>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</si>
  <si>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</si>
  <si>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</si>
  <si>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</si>
  <si>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</si>
  <si>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</si>
  <si>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</si>
  <si>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</si>
  <si>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</si>
  <si>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</si>
  <si>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</si>
  <si>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</si>
  <si>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</si>
  <si>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</si>
  <si>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</si>
  <si>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</si>
  <si>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</si>
  <si>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</si>
  <si>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</si>
  <si>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</si>
  <si>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</si>
  <si>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</si>
  <si>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</si>
  <si>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</si>
  <si>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</si>
  <si>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</si>
  <si>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</si>
  <si>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</si>
  <si>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</si>
  <si>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</si>
  <si>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</si>
  <si>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</si>
  <si>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</si>
  <si>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</si>
  <si>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</si>
  <si>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</si>
  <si>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</si>
  <si>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</si>
  <si>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</si>
  <si>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</si>
  <si>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</si>
  <si>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</si>
  <si>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</si>
  <si>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</si>
  <si>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</si>
  <si>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</si>
  <si>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</si>
  <si>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</si>
  <si>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</si>
  <si>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</si>
  <si>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</si>
  <si>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</si>
  <si>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</si>
  <si>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</si>
  <si>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</si>
  <si>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</si>
  <si>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</si>
  <si>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</si>
  <si>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</si>
  <si>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</si>
  <si>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</si>
  <si>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</si>
  <si>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</si>
  <si>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</si>
  <si>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</si>
  <si>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</si>
  <si>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</si>
  <si>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</si>
  <si>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</si>
  <si>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</si>
  <si>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</si>
  <si>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</si>
  <si>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</si>
  <si>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</si>
  <si>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</si>
  <si>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</si>
  <si>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</si>
  <si>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</si>
  <si>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</si>
  <si>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</si>
  <si>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</si>
  <si>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</si>
  <si>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</si>
  <si>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</si>
  <si>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</si>
  <si>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</si>
  <si>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</si>
  <si>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</si>
  <si>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</si>
  <si>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</si>
  <si>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</si>
  <si>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</si>
  <si>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</si>
  <si>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</si>
  <si>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</si>
  <si>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</si>
  <si>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</si>
  <si>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</si>
  <si>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</si>
  <si>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</si>
  <si>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</si>
  <si>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</si>
  <si>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</si>
  <si>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</si>
  <si>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</si>
  <si>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</si>
  <si>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</si>
  <si>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</si>
  <si>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</si>
  <si>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</si>
  <si>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</si>
  <si>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</si>
  <si>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</si>
  <si>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</si>
  <si>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</si>
  <si>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</si>
  <si>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</si>
  <si>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</si>
  <si>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</si>
  <si>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</si>
  <si>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</si>
  <si>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</si>
  <si>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</si>
  <si>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</si>
  <si>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</si>
  <si>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</si>
  <si>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</si>
  <si>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</si>
  <si>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</si>
  <si>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</si>
  <si>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</si>
  <si>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</si>
  <si>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</si>
  <si>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</si>
  <si>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</si>
  <si>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</si>
  <si>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</si>
  <si>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</si>
  <si>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</si>
  <si>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</si>
  <si>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</si>
  <si>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</si>
  <si>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</si>
  <si>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</si>
  <si>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</si>
  <si>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</si>
  <si>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</si>
  <si>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</si>
  <si>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</si>
  <si>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</si>
  <si>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</si>
  <si>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</si>
  <si>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</si>
  <si>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</si>
  <si>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</si>
  <si>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</si>
  <si>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</si>
  <si>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</si>
  <si>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</si>
  <si>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</si>
  <si>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</si>
  <si>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</si>
  <si>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</si>
  <si>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</si>
  <si>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</si>
  <si>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</si>
  <si>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</si>
  <si>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</si>
  <si>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</si>
  <si>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</si>
  <si>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</si>
  <si>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</si>
  <si>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</si>
  <si>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</si>
  <si>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</si>
  <si>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</si>
  <si>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</si>
  <si>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</si>
  <si>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</si>
  <si>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</si>
  <si>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</si>
  <si>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</si>
  <si>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</si>
  <si>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</si>
  <si>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</si>
  <si>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</si>
  <si>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</si>
  <si>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</si>
  <si>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</si>
  <si>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</si>
  <si>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</si>
  <si>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</si>
  <si>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</si>
  <si>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</si>
  <si>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</si>
  <si>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</si>
  <si>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</si>
  <si>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</si>
  <si>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</si>
  <si>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</si>
  <si>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</si>
  <si>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</si>
  <si>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</si>
  <si>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</si>
  <si>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</si>
  <si>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</si>
  <si>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</si>
  <si>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</si>
  <si>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</si>
  <si>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</si>
  <si>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</si>
  <si>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</si>
  <si>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</si>
  <si>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</si>
  <si>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</si>
  <si>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</si>
  <si>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</si>
  <si>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</si>
  <si>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</si>
  <si>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</si>
  <si>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</si>
  <si>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</si>
  <si>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</si>
  <si>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</si>
  <si>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</si>
  <si>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</si>
  <si>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</si>
  <si>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</si>
  <si>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</si>
  <si>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</si>
  <si>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</si>
  <si>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</si>
  <si>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</si>
  <si>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</si>
  <si>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</si>
  <si>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</si>
  <si>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</si>
  <si>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</si>
  <si>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</si>
  <si>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</si>
  <si>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</si>
  <si>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</si>
  <si>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</si>
  <si>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</si>
  <si>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</si>
  <si>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</si>
  <si>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</si>
  <si>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</si>
  <si>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</si>
  <si>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</si>
  <si>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</si>
  <si>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</si>
  <si>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</si>
  <si>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</si>
  <si>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</si>
  <si>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</si>
  <si>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</si>
  <si>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</si>
  <si>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</si>
  <si>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</si>
  <si>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</si>
  <si>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</si>
  <si>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</si>
  <si>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</si>
  <si>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</si>
  <si>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</si>
  <si>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</si>
  <si>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</si>
  <si>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</si>
  <si>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</si>
  <si>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</si>
  <si>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</si>
  <si>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</si>
  <si>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</si>
  <si>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</si>
  <si>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</si>
  <si>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</si>
  <si>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</si>
  <si>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</si>
  <si>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</si>
  <si>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</si>
  <si>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</si>
  <si>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</si>
  <si>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</si>
  <si>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</si>
  <si>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</si>
  <si>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</si>
  <si>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</si>
  <si>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</si>
  <si>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</si>
  <si>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</si>
  <si>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</si>
  <si>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</si>
  <si>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</si>
  <si>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</si>
  <si>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</si>
  <si>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</si>
  <si>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</si>
  <si>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</si>
  <si>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</si>
  <si>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</si>
  <si>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</si>
  <si>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</si>
  <si>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</si>
  <si>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</si>
  <si>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</si>
  <si>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</si>
  <si>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</si>
  <si>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</si>
  <si>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</si>
  <si>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</si>
  <si>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</si>
  <si>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</si>
  <si>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</si>
  <si>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</si>
  <si>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</si>
  <si>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</si>
  <si>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</si>
  <si>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</si>
  <si>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</si>
  <si>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</si>
  <si>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</si>
  <si>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</si>
  <si>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</si>
  <si>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</si>
  <si>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</si>
  <si>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</si>
  <si>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</si>
  <si>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</si>
  <si>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</si>
  <si>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</si>
  <si>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</si>
  <si>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</si>
  <si>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</si>
  <si>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</si>
  <si>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</si>
  <si>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</si>
  <si>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</si>
  <si>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</si>
  <si>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</si>
  <si>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</si>
  <si>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</si>
  <si>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</si>
  <si>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</si>
  <si>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</si>
  <si>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</si>
  <si>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</si>
  <si>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</si>
  <si>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</si>
  <si>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</si>
  <si>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</si>
  <si>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</si>
  <si>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</si>
  <si>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</si>
  <si>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</si>
  <si>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</si>
  <si>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</si>
  <si>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</si>
  <si>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</si>
  <si>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</si>
  <si>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</si>
  <si>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</si>
  <si>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</si>
  <si>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</si>
  <si>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</si>
  <si>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</si>
  <si>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</si>
  <si>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</si>
  <si>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</si>
  <si>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</si>
  <si>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</si>
  <si>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</si>
  <si>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</si>
  <si>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</si>
  <si>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</si>
  <si>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</si>
  <si>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</si>
  <si>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</si>
  <si>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</si>
  <si>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</si>
  <si>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</si>
  <si>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</si>
  <si>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</si>
  <si>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</si>
  <si>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</si>
  <si>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</si>
  <si>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</si>
  <si>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</si>
  <si>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</si>
  <si>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</si>
  <si>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</si>
  <si>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</si>
  <si>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</si>
  <si>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</si>
  <si>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</si>
  <si>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</si>
  <si>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</si>
  <si>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</si>
  <si>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</si>
  <si>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</si>
  <si>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</si>
  <si>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</si>
  <si>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</si>
  <si>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</si>
  <si>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</si>
  <si>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</si>
  <si>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</si>
  <si>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</si>
  <si>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</si>
  <si>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</si>
  <si>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</si>
  <si>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</si>
  <si>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</si>
  <si>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</si>
  <si>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</si>
  <si>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</si>
  <si>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</si>
  <si>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</si>
  <si>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</si>
  <si>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</si>
  <si>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</si>
  <si>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</si>
  <si>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</si>
  <si>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</si>
  <si>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</si>
  <si>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</si>
  <si>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</si>
  <si>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</si>
  <si>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</si>
  <si>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</si>
  <si>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</si>
  <si>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</si>
  <si>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</si>
  <si>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</si>
  <si>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</si>
  <si>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</si>
  <si>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</si>
  <si>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</si>
  <si>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</si>
  <si>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</si>
  <si>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</si>
  <si>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</si>
  <si>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</si>
  <si>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</si>
  <si>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</si>
  <si>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</si>
  <si>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</si>
  <si>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</si>
  <si>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</si>
  <si>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</si>
  <si>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</si>
  <si>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</si>
  <si>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</si>
  <si>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</si>
  <si>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</si>
  <si>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</si>
  <si>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</si>
  <si>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</si>
  <si>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</si>
  <si>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</si>
  <si>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</si>
  <si>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</si>
  <si>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</si>
  <si>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</si>
  <si>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</si>
  <si>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</si>
  <si>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</si>
  <si>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</si>
  <si>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</si>
  <si>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</si>
  <si>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</si>
  <si>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</si>
  <si>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</si>
  <si>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</si>
  <si>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</si>
  <si>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</si>
  <si>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</si>
  <si>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</si>
  <si>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</si>
  <si>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</si>
  <si>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</si>
  <si>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</si>
  <si>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</si>
  <si>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</si>
  <si>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</si>
  <si>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</si>
  <si>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</si>
  <si>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</si>
  <si>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</si>
  <si>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</si>
  <si>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</si>
  <si>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</si>
  <si>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</si>
  <si>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</si>
  <si>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</si>
  <si>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</si>
  <si>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</si>
  <si>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</si>
  <si>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</si>
  <si>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</si>
  <si>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</si>
  <si>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</si>
  <si>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</si>
  <si>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</si>
  <si>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</si>
  <si>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</si>
  <si>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</si>
  <si>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</si>
  <si>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</si>
  <si>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</si>
  <si>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</si>
  <si>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</si>
  <si>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</si>
  <si>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</si>
  <si>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</si>
  <si>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</si>
  <si>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</si>
  <si>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</si>
  <si>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</si>
  <si>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</si>
  <si>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</si>
  <si>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</si>
  <si>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</si>
  <si>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</si>
  <si>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</si>
  <si>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</si>
  <si>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</si>
  <si>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</si>
  <si>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</si>
  <si>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</si>
  <si>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</si>
  <si>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</si>
  <si>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</si>
  <si>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</si>
  <si>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</si>
  <si>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</si>
  <si>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</si>
  <si>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</si>
  <si>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</si>
  <si>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</si>
  <si>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</si>
  <si>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</si>
  <si>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</si>
  <si>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</si>
  <si>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</si>
  <si>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</si>
  <si>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</si>
  <si>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</si>
  <si>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</si>
  <si>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</si>
  <si>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</si>
  <si>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</si>
  <si>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</si>
  <si>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</si>
  <si>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</si>
  <si>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</si>
  <si>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</si>
  <si>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</si>
  <si>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</si>
  <si>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</si>
  <si>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</si>
  <si>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</si>
  <si>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</si>
  <si>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</si>
  <si>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</si>
  <si>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</si>
  <si>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</si>
  <si>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</si>
  <si>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</si>
  <si>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</si>
  <si>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</si>
  <si>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</si>
  <si>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</si>
  <si>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</si>
  <si>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</si>
  <si>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</si>
  <si>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</si>
  <si>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</si>
  <si>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</si>
  <si>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</si>
  <si>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</si>
  <si>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</si>
  <si>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</si>
  <si>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</si>
  <si>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</si>
  <si>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</si>
  <si>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</si>
  <si>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</si>
  <si>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</si>
  <si>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</si>
  <si>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</si>
  <si>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</si>
  <si>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</si>
  <si>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</si>
  <si>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</si>
  <si>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</si>
  <si>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</si>
  <si>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</si>
  <si>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</si>
  <si>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</si>
  <si>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</si>
  <si>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</si>
  <si>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</si>
  <si>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</si>
  <si>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</si>
  <si>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</si>
  <si>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</si>
  <si>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</si>
  <si>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</si>
  <si>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</si>
  <si>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</si>
  <si>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</si>
  <si>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</si>
  <si>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</si>
  <si>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</si>
  <si>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</si>
  <si>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</si>
  <si>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</si>
  <si>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</si>
  <si>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</si>
  <si>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</si>
  <si>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</si>
  <si>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</si>
  <si>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</si>
  <si>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</si>
  <si>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</si>
  <si>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</si>
  <si>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</si>
  <si>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</si>
  <si>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</si>
  <si>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</si>
  <si>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</si>
  <si>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</si>
  <si>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</si>
  <si>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</si>
  <si>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</si>
  <si>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</si>
  <si>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</si>
  <si>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</si>
  <si>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</si>
  <si>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</si>
  <si>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</si>
  <si>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</si>
  <si>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</si>
  <si>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</si>
  <si>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</si>
  <si>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</si>
  <si>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</si>
  <si>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</si>
  <si>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</si>
  <si>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</si>
  <si>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</si>
  <si>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</si>
  <si>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</si>
  <si>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</si>
  <si>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</si>
  <si>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</si>
  <si>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</si>
  <si>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</si>
  <si>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</si>
  <si>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</si>
  <si>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</si>
  <si>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</si>
  <si>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</si>
  <si>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</si>
  <si>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</si>
  <si>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</si>
  <si>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</si>
  <si>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</si>
  <si>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</si>
  <si>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</si>
  <si>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</si>
  <si>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5000 to 9999</t>
  </si>
  <si>
    <t>Number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</si>
</sst>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16" fillId="0" borderId="0" xfId="0" applyFont="1"/>
    <xf numFmtId="0" fontId="0" fillId="0" borderId="0" xfId="0" applyFont="1"/>
    <xf numFmtId="2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Book.xlsx]Sheet2!PivotTable1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of Campaigns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0-4303-B8C1-185328177C0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0-4303-B8C1-185328177C0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0-4303-B8C1-185328177C07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F0-4303-B8C1-18532817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59184928"/>
        <c:axId val="1162632688"/>
      </c:barChart>
      <c:catAx>
        <c:axId val="105918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32688"/>
        <c:crosses val="autoZero"/>
        <c:auto val="1"/>
        <c:lblAlgn val="ctr"/>
        <c:lblOffset val="100"/>
        <c:noMultiLvlLbl val="0"/>
      </c:catAx>
      <c:valAx>
        <c:axId val="11626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8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Book.xlsx]Sheet3!PivotTable4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3-49B9-A6F3-46D85A3A5C62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3-49B9-A6F3-46D85A3A5C62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93-49B9-A6F3-46D85A3A5C62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93-49B9-A6F3-46D85A3A5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4881232"/>
        <c:axId val="571752880"/>
      </c:barChart>
      <c:catAx>
        <c:axId val="109488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52880"/>
        <c:crosses val="autoZero"/>
        <c:auto val="1"/>
        <c:lblAlgn val="ctr"/>
        <c:lblOffset val="100"/>
        <c:noMultiLvlLbl val="0"/>
      </c:catAx>
      <c:valAx>
        <c:axId val="5717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8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Book.xlsx]Sheet4!PivotTable5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8-4C8C-B788-F9A9A3450322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8-4C8C-B788-F9A9A3450322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28-4C8C-B788-F9A9A3450322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28-4C8C-B788-F9A9A3450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185408"/>
        <c:axId val="1092037408"/>
      </c:lineChart>
      <c:catAx>
        <c:axId val="10591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37408"/>
        <c:crosses val="autoZero"/>
        <c:auto val="1"/>
        <c:lblAlgn val="ctr"/>
        <c:lblOffset val="100"/>
        <c:noMultiLvlLbl val="0"/>
      </c:catAx>
      <c:valAx>
        <c:axId val="10920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1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0.00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F-4089-B5CD-841A80876581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0.00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F-4089-B5CD-841A80876581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0.00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F-4089-B5CD-841A80876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323040"/>
        <c:axId val="1284080032"/>
      </c:lineChart>
      <c:catAx>
        <c:axId val="6443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080032"/>
        <c:crosses val="autoZero"/>
        <c:auto val="1"/>
        <c:lblAlgn val="ctr"/>
        <c:lblOffset val="100"/>
        <c:noMultiLvlLbl val="0"/>
      </c:catAx>
      <c:valAx>
        <c:axId val="12840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833716</xdr:colOff>
      <xdr:row>0</xdr:row>
      <xdr:rowOff>166408</xdr:rowOff>
    </xdr:from>
    <xdr:to>
      <xdr:col>19</xdr:col>
      <xdr:colOff>562535</xdr:colOff>
      <xdr:row>22</xdr:row>
      <xdr:rowOff>134472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18D6C3-F038-C6C8-3292-3453FD46E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0</xdr:rowOff>
    </xdr:from>
    <xdr:to>
      <xdr:col>13</xdr:col>
      <xdr:colOff>304800</xdr:colOff>
      <xdr:row>22</xdr:row>
      <xdr:rowOff>61479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5F18D-23A2-C146-2C19-2BC4DC88B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161925</xdr:rowOff>
    </xdr:from>
    <xdr:to>
      <xdr:col>14</xdr:col>
      <xdr:colOff>552450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BB96F-98C4-B386-35DF-B0D4C6E6C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2090737</xdr:colOff>
      <xdr:row>14</xdr:row>
      <xdr:rowOff>180974</xdr:rowOff>
    </xdr:from>
    <xdr:to>
      <xdr:col>5</xdr:col>
      <xdr:colOff>619125</xdr:colOff>
      <xdr:row>28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4A0F32-1595-1747-5C62-9725ECDB0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" refreshedDate="45204.561665856483" createdVersion="8" refreshedVersion="8" minRefreshableVersion="3" recordCount="1001" xr:uid="{0E781485-9B28-4E77-B44B-678693C5DB56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10">
      <sharedItems containsString="0" containsBlank="1" containsNumber="1" minValue="0" maxValue="2338.833333333333"/>
    </cacheField>
    <cacheField name="Average Donation" numFmtId="0">
      <sharedItems containsString="0" containsBlank="1" containsNumber="1" containsInteger="1" minValue="0" maxValue="204255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" refreshedDate="45204.610977546297" createdVersion="8" refreshedVersion="8" minRefreshableVersion="3" recordCount="1001" xr:uid="{E21B6FEC-10B5-4467-BB36-01166FFD96FA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10">
      <sharedItems containsString="0" containsBlank="1" containsNumber="1" minValue="0" maxValue="2338.833333333333"/>
    </cacheField>
    <cacheField name="Average Donation" numFmtId="0">
      <sharedItems containsString="0" containsBlank="1" containsNumber="1" containsInteger="1" minValue="0" maxValue="204255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x v="0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x v="1"/>
    <n v="1408424400"/>
    <n v="1408597200"/>
    <b v="0"/>
    <b v="1"/>
    <s v="music/rock"/>
    <n v="1040"/>
    <n v="14718"/>
    <x v="1"/>
    <x v="1"/>
  </r>
  <r>
    <n v="2"/>
    <s v="Melton, Robinson and Fritz"/>
    <s v="Function-based leadingedge pricing structure"/>
    <n v="108400"/>
    <n v="142523"/>
    <x v="1"/>
    <n v="1425"/>
    <x v="2"/>
    <x v="2"/>
    <n v="1384668000"/>
    <n v="1384840800"/>
    <b v="0"/>
    <b v="0"/>
    <s v="technology/web"/>
    <n v="131.4787822878229"/>
    <n v="143948"/>
    <x v="2"/>
    <x v="2"/>
  </r>
  <r>
    <n v="3"/>
    <s v="Mcdonald, Gonzalez and Ross"/>
    <s v="Vision-oriented fresh-thinking conglomeration"/>
    <n v="4200"/>
    <n v="2477"/>
    <x v="0"/>
    <n v="24"/>
    <x v="1"/>
    <x v="1"/>
    <n v="1565499600"/>
    <n v="1568955600"/>
    <b v="0"/>
    <b v="0"/>
    <s v="music/rock"/>
    <n v="58.976190476190467"/>
    <n v="2501"/>
    <x v="1"/>
    <x v="1"/>
  </r>
  <r>
    <n v="4"/>
    <s v="Larson-Little"/>
    <s v="Proactive foreground core"/>
    <n v="7600"/>
    <n v="5265"/>
    <x v="0"/>
    <n v="53"/>
    <x v="1"/>
    <x v="1"/>
    <n v="1547964000"/>
    <n v="1548309600"/>
    <b v="0"/>
    <b v="0"/>
    <s v="theater/plays"/>
    <n v="69.276315789473685"/>
    <n v="5318"/>
    <x v="3"/>
    <x v="3"/>
  </r>
  <r>
    <n v="5"/>
    <s v="Harris Group"/>
    <s v="Open-source optimizing database"/>
    <n v="7600"/>
    <n v="13195"/>
    <x v="1"/>
    <n v="174"/>
    <x v="3"/>
    <x v="3"/>
    <n v="1346130000"/>
    <n v="1347080400"/>
    <b v="0"/>
    <b v="0"/>
    <s v="theater/plays"/>
    <n v="173.61842105263159"/>
    <n v="13369"/>
    <x v="3"/>
    <x v="3"/>
  </r>
  <r>
    <n v="6"/>
    <s v="Ortiz, Coleman and Mitchell"/>
    <s v="Operative upward-trending algorithm"/>
    <n v="5200"/>
    <n v="1090"/>
    <x v="0"/>
    <n v="18"/>
    <x v="4"/>
    <x v="4"/>
    <n v="1505278800"/>
    <n v="1505365200"/>
    <b v="0"/>
    <b v="0"/>
    <s v="film &amp; video/documentary"/>
    <n v="20.961538461538463"/>
    <n v="1108"/>
    <x v="4"/>
    <x v="4"/>
  </r>
  <r>
    <n v="7"/>
    <s v="Carter-Guzman"/>
    <s v="Centralized cohesive challenge"/>
    <n v="4500"/>
    <n v="14741"/>
    <x v="1"/>
    <n v="227"/>
    <x v="3"/>
    <x v="3"/>
    <n v="1439442000"/>
    <n v="1439614800"/>
    <b v="0"/>
    <b v="0"/>
    <s v="theater/plays"/>
    <n v="327.57777777777778"/>
    <n v="14968"/>
    <x v="3"/>
    <x v="3"/>
  </r>
  <r>
    <n v="8"/>
    <s v="Nunez-Richards"/>
    <s v="Exclusive attitude-oriented intranet"/>
    <n v="110100"/>
    <n v="21946"/>
    <x v="2"/>
    <n v="708"/>
    <x v="3"/>
    <x v="3"/>
    <n v="1281330000"/>
    <n v="1281502800"/>
    <b v="0"/>
    <b v="0"/>
    <s v="theater/plays"/>
    <n v="19.932788374205266"/>
    <n v="22654"/>
    <x v="3"/>
    <x v="3"/>
  </r>
  <r>
    <n v="9"/>
    <s v="Rangel, Holt and Jones"/>
    <s v="Open-source fresh-thinking model"/>
    <n v="6200"/>
    <n v="3208"/>
    <x v="0"/>
    <n v="44"/>
    <x v="1"/>
    <x v="1"/>
    <n v="1379566800"/>
    <n v="1383804000"/>
    <b v="0"/>
    <b v="0"/>
    <s v="music/electric music"/>
    <n v="51.741935483870968"/>
    <n v="3252"/>
    <x v="1"/>
    <x v="5"/>
  </r>
  <r>
    <n v="10"/>
    <s v="Green Ltd"/>
    <s v="Monitored empowering installation"/>
    <n v="5200"/>
    <n v="13838"/>
    <x v="1"/>
    <n v="220"/>
    <x v="1"/>
    <x v="1"/>
    <n v="1281762000"/>
    <n v="1285909200"/>
    <b v="0"/>
    <b v="0"/>
    <s v="film &amp; video/drama"/>
    <n v="266.11538461538464"/>
    <n v="14058"/>
    <x v="4"/>
    <x v="6"/>
  </r>
  <r>
    <n v="11"/>
    <s v="Perez, Johnson and Gardner"/>
    <s v="Grass-roots zero administration system engine"/>
    <n v="6300"/>
    <n v="3030"/>
    <x v="0"/>
    <n v="27"/>
    <x v="1"/>
    <x v="1"/>
    <n v="1285045200"/>
    <n v="1285563600"/>
    <b v="0"/>
    <b v="1"/>
    <s v="theater/plays"/>
    <n v="48.095238095238095"/>
    <n v="3057"/>
    <x v="3"/>
    <x v="3"/>
  </r>
  <r>
    <n v="12"/>
    <s v="Kim Ltd"/>
    <s v="Assimilated hybrid intranet"/>
    <n v="6300"/>
    <n v="5629"/>
    <x v="0"/>
    <n v="55"/>
    <x v="1"/>
    <x v="1"/>
    <n v="1571720400"/>
    <n v="1572411600"/>
    <b v="0"/>
    <b v="0"/>
    <s v="film &amp; video/drama"/>
    <n v="89.349206349206341"/>
    <n v="5684"/>
    <x v="4"/>
    <x v="6"/>
  </r>
  <r>
    <n v="13"/>
    <s v="Walker, Taylor and Coleman"/>
    <s v="Multi-tiered directional open architecture"/>
    <n v="4200"/>
    <n v="10295"/>
    <x v="1"/>
    <n v="98"/>
    <x v="1"/>
    <x v="1"/>
    <n v="1465621200"/>
    <n v="1466658000"/>
    <b v="0"/>
    <b v="0"/>
    <s v="music/indie rock"/>
    <n v="245.11904761904765"/>
    <n v="10393"/>
    <x v="1"/>
    <x v="7"/>
  </r>
  <r>
    <n v="14"/>
    <s v="Rodriguez, Rose and Stewart"/>
    <s v="Cloned directional synergy"/>
    <n v="28200"/>
    <n v="18829"/>
    <x v="0"/>
    <n v="200"/>
    <x v="1"/>
    <x v="1"/>
    <n v="1331013600"/>
    <n v="1333342800"/>
    <b v="0"/>
    <b v="0"/>
    <s v="music/indie rock"/>
    <n v="66.769503546099301"/>
    <n v="19029"/>
    <x v="1"/>
    <x v="7"/>
  </r>
  <r>
    <n v="15"/>
    <s v="Wright, Hunt and Rowe"/>
    <s v="Extended eco-centric pricing structure"/>
    <n v="81200"/>
    <n v="38414"/>
    <x v="0"/>
    <n v="452"/>
    <x v="1"/>
    <x v="1"/>
    <n v="1575957600"/>
    <n v="1576303200"/>
    <b v="0"/>
    <b v="0"/>
    <s v="technology/wearables"/>
    <n v="47.307881773399011"/>
    <n v="38866"/>
    <x v="2"/>
    <x v="8"/>
  </r>
  <r>
    <n v="16"/>
    <s v="Hines Inc"/>
    <s v="Cross-platform systemic adapter"/>
    <n v="1700"/>
    <n v="11041"/>
    <x v="1"/>
    <n v="100"/>
    <x v="1"/>
    <x v="1"/>
    <n v="1390370400"/>
    <n v="1392271200"/>
    <b v="0"/>
    <b v="0"/>
    <s v="publishing/nonfiction"/>
    <n v="649.47058823529414"/>
    <n v="11141"/>
    <x v="5"/>
    <x v="9"/>
  </r>
  <r>
    <n v="17"/>
    <s v="Cochran-Nguyen"/>
    <s v="Seamless 4thgeneration methodology"/>
    <n v="84600"/>
    <n v="134845"/>
    <x v="1"/>
    <n v="1249"/>
    <x v="1"/>
    <x v="1"/>
    <n v="1294812000"/>
    <n v="1294898400"/>
    <b v="0"/>
    <b v="0"/>
    <s v="film &amp; video/animation"/>
    <n v="159.39125295508273"/>
    <n v="136094"/>
    <x v="4"/>
    <x v="10"/>
  </r>
  <r>
    <n v="18"/>
    <s v="Johnson-Gould"/>
    <s v="Exclusive needs-based adapter"/>
    <n v="9100"/>
    <n v="6089"/>
    <x v="3"/>
    <n v="135"/>
    <x v="1"/>
    <x v="1"/>
    <n v="1536382800"/>
    <n v="1537074000"/>
    <b v="0"/>
    <b v="0"/>
    <s v="theater/plays"/>
    <n v="66.912087912087912"/>
    <n v="6224"/>
    <x v="3"/>
    <x v="3"/>
  </r>
  <r>
    <n v="19"/>
    <s v="Perez-Hess"/>
    <s v="Down-sized cohesive archive"/>
    <n v="62500"/>
    <n v="30331"/>
    <x v="0"/>
    <n v="674"/>
    <x v="1"/>
    <x v="1"/>
    <n v="1551679200"/>
    <n v="1553490000"/>
    <b v="0"/>
    <b v="1"/>
    <s v="theater/plays"/>
    <n v="48.529600000000002"/>
    <n v="31005"/>
    <x v="3"/>
    <x v="3"/>
  </r>
  <r>
    <n v="20"/>
    <s v="Reeves, Thompson and Richardson"/>
    <s v="Proactive composite alliance"/>
    <n v="131800"/>
    <n v="147936"/>
    <x v="1"/>
    <n v="1396"/>
    <x v="1"/>
    <x v="1"/>
    <n v="1406523600"/>
    <n v="1406523600"/>
    <b v="0"/>
    <b v="0"/>
    <s v="film &amp; video/drama"/>
    <n v="112.24279210925646"/>
    <n v="149332"/>
    <x v="4"/>
    <x v="6"/>
  </r>
  <r>
    <n v="21"/>
    <s v="Simmons-Reynolds"/>
    <s v="Re-engineered intangible definition"/>
    <n v="94000"/>
    <n v="38533"/>
    <x v="0"/>
    <n v="558"/>
    <x v="1"/>
    <x v="1"/>
    <n v="1313384400"/>
    <n v="1316322000"/>
    <b v="0"/>
    <b v="0"/>
    <s v="theater/plays"/>
    <n v="40.992553191489364"/>
    <n v="39091"/>
    <x v="3"/>
    <x v="3"/>
  </r>
  <r>
    <n v="22"/>
    <s v="Collier Inc"/>
    <s v="Enhanced dynamic definition"/>
    <n v="59100"/>
    <n v="75690"/>
    <x v="1"/>
    <n v="890"/>
    <x v="1"/>
    <x v="1"/>
    <n v="1522731600"/>
    <n v="1524027600"/>
    <b v="0"/>
    <b v="0"/>
    <s v="theater/plays"/>
    <n v="128.07106598984771"/>
    <n v="76580"/>
    <x v="3"/>
    <x v="3"/>
  </r>
  <r>
    <n v="23"/>
    <s v="Gray-Jenkins"/>
    <s v="Devolved next generation adapter"/>
    <n v="4500"/>
    <n v="14942"/>
    <x v="1"/>
    <n v="142"/>
    <x v="4"/>
    <x v="4"/>
    <n v="1550124000"/>
    <n v="1554699600"/>
    <b v="0"/>
    <b v="0"/>
    <s v="film &amp; video/documentary"/>
    <n v="332.04444444444448"/>
    <n v="15084"/>
    <x v="4"/>
    <x v="4"/>
  </r>
  <r>
    <n v="24"/>
    <s v="Scott, Wilson and Martin"/>
    <s v="Cross-platform intermediate frame"/>
    <n v="92400"/>
    <n v="104257"/>
    <x v="1"/>
    <n v="2673"/>
    <x v="1"/>
    <x v="1"/>
    <n v="1403326800"/>
    <n v="1403499600"/>
    <b v="0"/>
    <b v="0"/>
    <s v="technology/wearables"/>
    <n v="112.83225108225108"/>
    <n v="106930"/>
    <x v="2"/>
    <x v="8"/>
  </r>
  <r>
    <n v="25"/>
    <s v="Caldwell, Velazquez and Wilson"/>
    <s v="Monitored impactful analyzer"/>
    <n v="5500"/>
    <n v="11904"/>
    <x v="1"/>
    <n v="163"/>
    <x v="1"/>
    <x v="1"/>
    <n v="1305694800"/>
    <n v="1307422800"/>
    <b v="0"/>
    <b v="1"/>
    <s v="games/video games"/>
    <n v="216.43636363636364"/>
    <n v="12067"/>
    <x v="6"/>
    <x v="11"/>
  </r>
  <r>
    <n v="26"/>
    <s v="Spencer-Bates"/>
    <s v="Optional responsive customer loyalty"/>
    <n v="107500"/>
    <n v="51814"/>
    <x v="3"/>
    <n v="1480"/>
    <x v="1"/>
    <x v="1"/>
    <n v="1533013200"/>
    <n v="1535346000"/>
    <b v="0"/>
    <b v="0"/>
    <s v="theater/plays"/>
    <n v="48.199069767441863"/>
    <n v="53294"/>
    <x v="3"/>
    <x v="3"/>
  </r>
  <r>
    <n v="27"/>
    <s v="Best, Carr and Williams"/>
    <s v="Diverse transitional migration"/>
    <n v="2000"/>
    <n v="1599"/>
    <x v="0"/>
    <n v="15"/>
    <x v="1"/>
    <x v="1"/>
    <n v="1443848400"/>
    <n v="1444539600"/>
    <b v="0"/>
    <b v="0"/>
    <s v="music/rock"/>
    <n v="79.95"/>
    <n v="1614"/>
    <x v="1"/>
    <x v="1"/>
  </r>
  <r>
    <n v="28"/>
    <s v="Campbell, Brown and Powell"/>
    <s v="Synchronized global task-force"/>
    <n v="130800"/>
    <n v="137635"/>
    <x v="1"/>
    <n v="2220"/>
    <x v="1"/>
    <x v="1"/>
    <n v="1265695200"/>
    <n v="1267682400"/>
    <b v="0"/>
    <b v="1"/>
    <s v="theater/plays"/>
    <n v="105.22553516819573"/>
    <n v="139855"/>
    <x v="3"/>
    <x v="3"/>
  </r>
  <r>
    <n v="29"/>
    <s v="Johnson, Parker and Haynes"/>
    <s v="Focused 6thgeneration forecast"/>
    <n v="45900"/>
    <n v="150965"/>
    <x v="1"/>
    <n v="1606"/>
    <x v="5"/>
    <x v="5"/>
    <n v="1532062800"/>
    <n v="1535518800"/>
    <b v="0"/>
    <b v="0"/>
    <s v="film &amp; video/shorts"/>
    <n v="328.89978213507629"/>
    <n v="152571"/>
    <x v="4"/>
    <x v="12"/>
  </r>
  <r>
    <n v="30"/>
    <s v="Clark-Cooke"/>
    <s v="Down-sized analyzing challenge"/>
    <n v="9000"/>
    <n v="14455"/>
    <x v="1"/>
    <n v="129"/>
    <x v="1"/>
    <x v="1"/>
    <n v="1558674000"/>
    <n v="1559106000"/>
    <b v="0"/>
    <b v="0"/>
    <s v="film &amp; video/animation"/>
    <n v="160.61111111111111"/>
    <n v="14584"/>
    <x v="4"/>
    <x v="10"/>
  </r>
  <r>
    <n v="31"/>
    <s v="Schroeder Ltd"/>
    <s v="Progressive needs-based focus group"/>
    <n v="3500"/>
    <n v="10850"/>
    <x v="1"/>
    <n v="226"/>
    <x v="4"/>
    <x v="4"/>
    <n v="1451973600"/>
    <n v="1454392800"/>
    <b v="0"/>
    <b v="0"/>
    <s v="games/video games"/>
    <n v="310"/>
    <n v="11076"/>
    <x v="6"/>
    <x v="11"/>
  </r>
  <r>
    <n v="32"/>
    <s v="Jackson PLC"/>
    <s v="Ergonomic 6thgeneration success"/>
    <n v="101000"/>
    <n v="87676"/>
    <x v="0"/>
    <n v="2307"/>
    <x v="6"/>
    <x v="6"/>
    <n v="1515564000"/>
    <n v="1517896800"/>
    <b v="0"/>
    <b v="0"/>
    <s v="film &amp; video/documentary"/>
    <n v="86.807920792079202"/>
    <n v="89983"/>
    <x v="4"/>
    <x v="4"/>
  </r>
  <r>
    <n v="33"/>
    <s v="Blair, Collins and Carter"/>
    <s v="Exclusive interactive approach"/>
    <n v="50200"/>
    <n v="189666"/>
    <x v="1"/>
    <n v="5419"/>
    <x v="1"/>
    <x v="1"/>
    <n v="1412485200"/>
    <n v="1415685600"/>
    <b v="0"/>
    <b v="0"/>
    <s v="theater/plays"/>
    <n v="377.82071713147411"/>
    <n v="195085"/>
    <x v="3"/>
    <x v="3"/>
  </r>
  <r>
    <n v="34"/>
    <s v="Maldonado and Sons"/>
    <s v="Reverse-engineered asynchronous archive"/>
    <n v="9300"/>
    <n v="14025"/>
    <x v="1"/>
    <n v="165"/>
    <x v="1"/>
    <x v="1"/>
    <n v="1490245200"/>
    <n v="1490677200"/>
    <b v="0"/>
    <b v="0"/>
    <s v="film &amp; video/documentary"/>
    <n v="150.80645161290323"/>
    <n v="14190"/>
    <x v="4"/>
    <x v="4"/>
  </r>
  <r>
    <n v="35"/>
    <s v="Mitchell and Sons"/>
    <s v="Synergized intangible challenge"/>
    <n v="125500"/>
    <n v="188628"/>
    <x v="1"/>
    <n v="1965"/>
    <x v="3"/>
    <x v="3"/>
    <n v="1547877600"/>
    <n v="1551506400"/>
    <b v="0"/>
    <b v="1"/>
    <s v="film &amp; video/drama"/>
    <n v="150.30119521912351"/>
    <n v="190593"/>
    <x v="4"/>
    <x v="6"/>
  </r>
  <r>
    <n v="36"/>
    <s v="Jackson-Lewis"/>
    <s v="Monitored multi-state encryption"/>
    <n v="700"/>
    <n v="1101"/>
    <x v="1"/>
    <n v="16"/>
    <x v="1"/>
    <x v="1"/>
    <n v="1298700000"/>
    <n v="1300856400"/>
    <b v="0"/>
    <b v="0"/>
    <s v="theater/plays"/>
    <n v="157.28571428571431"/>
    <n v="1117"/>
    <x v="3"/>
    <x v="3"/>
  </r>
  <r>
    <n v="37"/>
    <s v="Black, Armstrong and Anderson"/>
    <s v="Profound attitude-oriented functionalities"/>
    <n v="8100"/>
    <n v="11339"/>
    <x v="1"/>
    <n v="107"/>
    <x v="1"/>
    <x v="1"/>
    <n v="1570338000"/>
    <n v="1573192800"/>
    <b v="0"/>
    <b v="1"/>
    <s v="publishing/fiction"/>
    <n v="139.98765432098764"/>
    <n v="11446"/>
    <x v="5"/>
    <x v="13"/>
  </r>
  <r>
    <n v="38"/>
    <s v="Maldonado-Gonzalez"/>
    <s v="Digitized client-driven database"/>
    <n v="3100"/>
    <n v="10085"/>
    <x v="1"/>
    <n v="134"/>
    <x v="1"/>
    <x v="1"/>
    <n v="1287378000"/>
    <n v="1287810000"/>
    <b v="0"/>
    <b v="0"/>
    <s v="photography/photography books"/>
    <n v="325.32258064516128"/>
    <n v="10219"/>
    <x v="7"/>
    <x v="14"/>
  </r>
  <r>
    <n v="39"/>
    <s v="Kim-Rice"/>
    <s v="Organized bi-directional function"/>
    <n v="9900"/>
    <n v="5027"/>
    <x v="0"/>
    <n v="88"/>
    <x v="3"/>
    <x v="3"/>
    <n v="1361772000"/>
    <n v="1362978000"/>
    <b v="0"/>
    <b v="0"/>
    <s v="theater/plays"/>
    <n v="50.777777777777779"/>
    <n v="5115"/>
    <x v="3"/>
    <x v="3"/>
  </r>
  <r>
    <n v="40"/>
    <s v="Garcia, Garcia and Lopez"/>
    <s v="Reduced stable middleware"/>
    <n v="8800"/>
    <n v="14878"/>
    <x v="1"/>
    <n v="198"/>
    <x v="1"/>
    <x v="1"/>
    <n v="1275714000"/>
    <n v="1277355600"/>
    <b v="0"/>
    <b v="1"/>
    <s v="technology/wearables"/>
    <n v="169.06818181818181"/>
    <n v="15076"/>
    <x v="2"/>
    <x v="8"/>
  </r>
  <r>
    <n v="41"/>
    <s v="Watts Group"/>
    <s v="Universal 5thgeneration neural-net"/>
    <n v="5600"/>
    <n v="11924"/>
    <x v="1"/>
    <n v="111"/>
    <x v="6"/>
    <x v="6"/>
    <n v="1346734800"/>
    <n v="1348981200"/>
    <b v="0"/>
    <b v="1"/>
    <s v="music/rock"/>
    <n v="212.92857142857144"/>
    <n v="12035"/>
    <x v="1"/>
    <x v="1"/>
  </r>
  <r>
    <n v="42"/>
    <s v="Werner-Bryant"/>
    <s v="Virtual uniform frame"/>
    <n v="1800"/>
    <n v="7991"/>
    <x v="1"/>
    <n v="222"/>
    <x v="1"/>
    <x v="1"/>
    <n v="1309755600"/>
    <n v="1310533200"/>
    <b v="0"/>
    <b v="0"/>
    <s v="food/food trucks"/>
    <n v="443.94444444444446"/>
    <n v="8213"/>
    <x v="0"/>
    <x v="0"/>
  </r>
  <r>
    <n v="43"/>
    <s v="Schmitt-Mendoza"/>
    <s v="Profound explicit paradigm"/>
    <n v="90200"/>
    <n v="167717"/>
    <x v="1"/>
    <n v="6212"/>
    <x v="1"/>
    <x v="1"/>
    <n v="1406178000"/>
    <n v="1407560400"/>
    <b v="0"/>
    <b v="0"/>
    <s v="publishing/radio &amp; podcasts"/>
    <n v="185.9390243902439"/>
    <n v="173929"/>
    <x v="5"/>
    <x v="15"/>
  </r>
  <r>
    <n v="44"/>
    <s v="Reid-Mccullough"/>
    <s v="Visionary real-time groupware"/>
    <n v="1600"/>
    <n v="10541"/>
    <x v="1"/>
    <n v="98"/>
    <x v="3"/>
    <x v="3"/>
    <n v="1552798800"/>
    <n v="1552885200"/>
    <b v="0"/>
    <b v="0"/>
    <s v="publishing/fiction"/>
    <n v="658.8125"/>
    <n v="10639"/>
    <x v="5"/>
    <x v="13"/>
  </r>
  <r>
    <n v="45"/>
    <s v="Woods-Clark"/>
    <s v="Networked tertiary Graphical User Interface"/>
    <n v="9500"/>
    <n v="4530"/>
    <x v="0"/>
    <n v="48"/>
    <x v="1"/>
    <x v="1"/>
    <n v="1478062800"/>
    <n v="1479362400"/>
    <b v="0"/>
    <b v="1"/>
    <s v="theater/plays"/>
    <n v="47.684210526315788"/>
    <n v="4578"/>
    <x v="3"/>
    <x v="3"/>
  </r>
  <r>
    <n v="46"/>
    <s v="Vaughn, Hunt and Caldwell"/>
    <s v="Virtual grid-enabled task-force"/>
    <n v="3700"/>
    <n v="4247"/>
    <x v="1"/>
    <n v="92"/>
    <x v="1"/>
    <x v="1"/>
    <n v="1278565200"/>
    <n v="1280552400"/>
    <b v="0"/>
    <b v="0"/>
    <s v="music/rock"/>
    <n v="114.78378378378378"/>
    <n v="4339"/>
    <x v="1"/>
    <x v="1"/>
  </r>
  <r>
    <n v="47"/>
    <s v="Bennett and Sons"/>
    <s v="Function-based multi-state software"/>
    <n v="1500"/>
    <n v="7129"/>
    <x v="1"/>
    <n v="149"/>
    <x v="1"/>
    <x v="1"/>
    <n v="1396069200"/>
    <n v="1398661200"/>
    <b v="0"/>
    <b v="0"/>
    <s v="theater/plays"/>
    <n v="475.26666666666665"/>
    <n v="7278"/>
    <x v="3"/>
    <x v="3"/>
  </r>
  <r>
    <n v="48"/>
    <s v="Lamb Inc"/>
    <s v="Optimized leadingedge concept"/>
    <n v="33300"/>
    <n v="128862"/>
    <x v="1"/>
    <n v="2431"/>
    <x v="1"/>
    <x v="1"/>
    <n v="1435208400"/>
    <n v="1436245200"/>
    <b v="0"/>
    <b v="0"/>
    <s v="theater/plays"/>
    <n v="386.97297297297297"/>
    <n v="131293"/>
    <x v="3"/>
    <x v="3"/>
  </r>
  <r>
    <n v="49"/>
    <s v="Casey-Kelly"/>
    <s v="Sharable holistic interface"/>
    <n v="7200"/>
    <n v="13653"/>
    <x v="1"/>
    <n v="303"/>
    <x v="1"/>
    <x v="1"/>
    <n v="1571547600"/>
    <n v="1575439200"/>
    <b v="0"/>
    <b v="0"/>
    <s v="music/rock"/>
    <n v="189.625"/>
    <n v="13956"/>
    <x v="1"/>
    <x v="1"/>
  </r>
  <r>
    <n v="50"/>
    <s v="Jones, Taylor and Moore"/>
    <s v="Down-sized system-worthy secured line"/>
    <n v="100"/>
    <n v="2"/>
    <x v="0"/>
    <n v="1"/>
    <x v="6"/>
    <x v="6"/>
    <n v="1375333200"/>
    <n v="1377752400"/>
    <b v="0"/>
    <b v="0"/>
    <s v="music/metal"/>
    <n v="2"/>
    <n v="3"/>
    <x v="1"/>
    <x v="16"/>
  </r>
  <r>
    <n v="51"/>
    <s v="Bradshaw, Gill and Donovan"/>
    <s v="Inverse secondary infrastructure"/>
    <n v="158100"/>
    <n v="145243"/>
    <x v="0"/>
    <n v="1467"/>
    <x v="4"/>
    <x v="4"/>
    <n v="1332824400"/>
    <n v="1334206800"/>
    <b v="0"/>
    <b v="1"/>
    <s v="technology/wearables"/>
    <n v="91.867805186590772"/>
    <n v="146710"/>
    <x v="2"/>
    <x v="8"/>
  </r>
  <r>
    <n v="52"/>
    <s v="Hernandez, Rodriguez and Clark"/>
    <s v="Organic foreground leverage"/>
    <n v="7200"/>
    <n v="2459"/>
    <x v="0"/>
    <n v="75"/>
    <x v="1"/>
    <x v="1"/>
    <n v="1284526800"/>
    <n v="1284872400"/>
    <b v="0"/>
    <b v="0"/>
    <s v="theater/plays"/>
    <n v="34.152777777777779"/>
    <n v="2534"/>
    <x v="3"/>
    <x v="3"/>
  </r>
  <r>
    <n v="53"/>
    <s v="Smith-Jones"/>
    <s v="Reverse-engineered static concept"/>
    <n v="8800"/>
    <n v="12356"/>
    <x v="1"/>
    <n v="209"/>
    <x v="1"/>
    <x v="1"/>
    <n v="1400562000"/>
    <n v="1403931600"/>
    <b v="0"/>
    <b v="0"/>
    <s v="film &amp; video/drama"/>
    <n v="140.40909090909091"/>
    <n v="12565"/>
    <x v="4"/>
    <x v="6"/>
  </r>
  <r>
    <n v="54"/>
    <s v="Roy PLC"/>
    <s v="Multi-channeled neutral customer loyalty"/>
    <n v="6000"/>
    <n v="5392"/>
    <x v="0"/>
    <n v="120"/>
    <x v="1"/>
    <x v="1"/>
    <n v="1520748000"/>
    <n v="1521262800"/>
    <b v="0"/>
    <b v="0"/>
    <s v="technology/wearables"/>
    <n v="89.86666666666666"/>
    <n v="5512"/>
    <x v="2"/>
    <x v="8"/>
  </r>
  <r>
    <n v="55"/>
    <s v="Wright, Brooks and Villarreal"/>
    <s v="Reverse-engineered bifurcated strategy"/>
    <n v="6600"/>
    <n v="11746"/>
    <x v="1"/>
    <n v="131"/>
    <x v="1"/>
    <x v="1"/>
    <n v="1532926800"/>
    <n v="1533358800"/>
    <b v="0"/>
    <b v="0"/>
    <s v="music/jazz"/>
    <n v="177.96969696969697"/>
    <n v="11877"/>
    <x v="1"/>
    <x v="17"/>
  </r>
  <r>
    <n v="56"/>
    <s v="Flores, Miller and Johnson"/>
    <s v="Horizontal context-sensitive knowledge user"/>
    <n v="8000"/>
    <n v="11493"/>
    <x v="1"/>
    <n v="164"/>
    <x v="1"/>
    <x v="1"/>
    <n v="1420869600"/>
    <n v="1421474400"/>
    <b v="0"/>
    <b v="0"/>
    <s v="technology/wearables"/>
    <n v="143.66249999999999"/>
    <n v="11657"/>
    <x v="2"/>
    <x v="8"/>
  </r>
  <r>
    <n v="57"/>
    <s v="Bridges, Freeman and Kim"/>
    <s v="Cross-group multi-state task-force"/>
    <n v="2900"/>
    <n v="6243"/>
    <x v="1"/>
    <n v="201"/>
    <x v="1"/>
    <x v="1"/>
    <n v="1504242000"/>
    <n v="1505278800"/>
    <b v="0"/>
    <b v="0"/>
    <s v="games/video games"/>
    <n v="215.27586206896552"/>
    <n v="6444"/>
    <x v="6"/>
    <x v="11"/>
  </r>
  <r>
    <n v="58"/>
    <s v="Anderson-Perez"/>
    <s v="Expanded 3rdgeneration strategy"/>
    <n v="2700"/>
    <n v="6132"/>
    <x v="1"/>
    <n v="211"/>
    <x v="1"/>
    <x v="1"/>
    <n v="1442811600"/>
    <n v="1443934800"/>
    <b v="0"/>
    <b v="0"/>
    <s v="theater/plays"/>
    <n v="227.11111111111114"/>
    <n v="6343"/>
    <x v="3"/>
    <x v="3"/>
  </r>
  <r>
    <n v="59"/>
    <s v="Wright, Fox and Marks"/>
    <s v="Assimilated real-time support"/>
    <n v="1400"/>
    <n v="3851"/>
    <x v="1"/>
    <n v="128"/>
    <x v="1"/>
    <x v="1"/>
    <n v="1497243600"/>
    <n v="1498539600"/>
    <b v="0"/>
    <b v="1"/>
    <s v="theater/plays"/>
    <n v="275.07142857142861"/>
    <n v="3979"/>
    <x v="3"/>
    <x v="3"/>
  </r>
  <r>
    <n v="60"/>
    <s v="Crawford-Peters"/>
    <s v="User-centric regional database"/>
    <n v="94200"/>
    <n v="135997"/>
    <x v="1"/>
    <n v="1600"/>
    <x v="0"/>
    <x v="0"/>
    <n v="1342501200"/>
    <n v="1342760400"/>
    <b v="0"/>
    <b v="0"/>
    <s v="theater/plays"/>
    <n v="144.37048832271762"/>
    <n v="137597"/>
    <x v="3"/>
    <x v="3"/>
  </r>
  <r>
    <n v="61"/>
    <s v="Romero-Hoffman"/>
    <s v="Open-source zero administration complexity"/>
    <n v="199200"/>
    <n v="184750"/>
    <x v="0"/>
    <n v="2253"/>
    <x v="0"/>
    <x v="0"/>
    <n v="1298268000"/>
    <n v="1301720400"/>
    <b v="0"/>
    <b v="0"/>
    <s v="theater/plays"/>
    <n v="92.74598393574297"/>
    <n v="187003"/>
    <x v="3"/>
    <x v="3"/>
  </r>
  <r>
    <n v="62"/>
    <s v="Sparks-West"/>
    <s v="Organized incremental standardization"/>
    <n v="2000"/>
    <n v="14452"/>
    <x v="1"/>
    <n v="249"/>
    <x v="1"/>
    <x v="1"/>
    <n v="1433480400"/>
    <n v="1433566800"/>
    <b v="0"/>
    <b v="0"/>
    <s v="technology/web"/>
    <n v="722.6"/>
    <n v="14701"/>
    <x v="2"/>
    <x v="2"/>
  </r>
  <r>
    <n v="63"/>
    <s v="Baker, Morgan and Brown"/>
    <s v="Assimilated didactic open system"/>
    <n v="4700"/>
    <n v="557"/>
    <x v="0"/>
    <n v="5"/>
    <x v="1"/>
    <x v="1"/>
    <n v="1493355600"/>
    <n v="1493874000"/>
    <b v="0"/>
    <b v="0"/>
    <s v="theater/plays"/>
    <n v="11.851063829787234"/>
    <n v="562"/>
    <x v="3"/>
    <x v="3"/>
  </r>
  <r>
    <n v="64"/>
    <s v="Mosley-Gilbert"/>
    <s v="Vision-oriented logistical intranet"/>
    <n v="2800"/>
    <n v="2734"/>
    <x v="0"/>
    <n v="38"/>
    <x v="1"/>
    <x v="1"/>
    <n v="1530507600"/>
    <n v="1531803600"/>
    <b v="0"/>
    <b v="1"/>
    <s v="technology/web"/>
    <n v="97.642857142857139"/>
    <n v="2772"/>
    <x v="2"/>
    <x v="2"/>
  </r>
  <r>
    <n v="65"/>
    <s v="Berry-Boyer"/>
    <s v="Mandatory incremental projection"/>
    <n v="6100"/>
    <n v="14405"/>
    <x v="1"/>
    <n v="236"/>
    <x v="1"/>
    <x v="1"/>
    <n v="1296108000"/>
    <n v="1296712800"/>
    <b v="0"/>
    <b v="0"/>
    <s v="theater/plays"/>
    <n v="236.14754098360655"/>
    <n v="14641"/>
    <x v="3"/>
    <x v="3"/>
  </r>
  <r>
    <n v="66"/>
    <s v="Sanders-Allen"/>
    <s v="Grass-roots needs-based encryption"/>
    <n v="2900"/>
    <n v="1307"/>
    <x v="0"/>
    <n v="12"/>
    <x v="1"/>
    <x v="1"/>
    <n v="1428469200"/>
    <n v="1428901200"/>
    <b v="0"/>
    <b v="1"/>
    <s v="theater/plays"/>
    <n v="45.068965517241381"/>
    <n v="1319"/>
    <x v="3"/>
    <x v="3"/>
  </r>
  <r>
    <n v="67"/>
    <s v="Lopez Inc"/>
    <s v="Team-oriented 6thgeneration middleware"/>
    <n v="72600"/>
    <n v="117892"/>
    <x v="1"/>
    <n v="4065"/>
    <x v="4"/>
    <x v="4"/>
    <n v="1264399200"/>
    <n v="1264831200"/>
    <b v="0"/>
    <b v="1"/>
    <s v="technology/wearables"/>
    <n v="162.38567493112947"/>
    <n v="121957"/>
    <x v="2"/>
    <x v="8"/>
  </r>
  <r>
    <n v="68"/>
    <s v="Moreno-Turner"/>
    <s v="Inverse multi-tasking installation"/>
    <n v="5700"/>
    <n v="14508"/>
    <x v="1"/>
    <n v="246"/>
    <x v="6"/>
    <x v="6"/>
    <n v="1501131600"/>
    <n v="1505192400"/>
    <b v="0"/>
    <b v="1"/>
    <s v="theater/plays"/>
    <n v="254.52631578947367"/>
    <n v="14754"/>
    <x v="3"/>
    <x v="3"/>
  </r>
  <r>
    <n v="69"/>
    <s v="Jones-Watson"/>
    <s v="Switchable disintermediate moderator"/>
    <n v="7900"/>
    <n v="1901"/>
    <x v="3"/>
    <n v="17"/>
    <x v="1"/>
    <x v="1"/>
    <n v="1292738400"/>
    <n v="1295676000"/>
    <b v="0"/>
    <b v="0"/>
    <s v="theater/plays"/>
    <n v="24.063291139240505"/>
    <n v="1918"/>
    <x v="3"/>
    <x v="3"/>
  </r>
  <r>
    <n v="70"/>
    <s v="Barker Inc"/>
    <s v="Re-engineered 24/7 task-force"/>
    <n v="128000"/>
    <n v="158389"/>
    <x v="1"/>
    <n v="2475"/>
    <x v="6"/>
    <x v="6"/>
    <n v="1288674000"/>
    <n v="1292911200"/>
    <b v="0"/>
    <b v="1"/>
    <s v="theater/plays"/>
    <n v="123.74140625000001"/>
    <n v="160864"/>
    <x v="3"/>
    <x v="3"/>
  </r>
  <r>
    <n v="71"/>
    <s v="Tate, Bass and House"/>
    <s v="Organic object-oriented budgetary management"/>
    <n v="6000"/>
    <n v="6484"/>
    <x v="1"/>
    <n v="76"/>
    <x v="1"/>
    <x v="1"/>
    <n v="1575093600"/>
    <n v="1575439200"/>
    <b v="0"/>
    <b v="0"/>
    <s v="theater/plays"/>
    <n v="108.06666666666666"/>
    <n v="6560"/>
    <x v="3"/>
    <x v="3"/>
  </r>
  <r>
    <n v="72"/>
    <s v="Hampton, Lewis and Ray"/>
    <s v="Seamless coherent parallelism"/>
    <n v="600"/>
    <n v="4022"/>
    <x v="1"/>
    <n v="54"/>
    <x v="1"/>
    <x v="1"/>
    <n v="1435726800"/>
    <n v="1438837200"/>
    <b v="0"/>
    <b v="0"/>
    <s v="film &amp; video/animation"/>
    <n v="670.33333333333326"/>
    <n v="4076"/>
    <x v="4"/>
    <x v="10"/>
  </r>
  <r>
    <n v="73"/>
    <s v="Collins-Goodman"/>
    <s v="Cross-platform even-keeled initiative"/>
    <n v="1400"/>
    <n v="9253"/>
    <x v="1"/>
    <n v="88"/>
    <x v="1"/>
    <x v="1"/>
    <n v="1480226400"/>
    <n v="1480485600"/>
    <b v="0"/>
    <b v="0"/>
    <s v="music/jazz"/>
    <n v="660.92857142857144"/>
    <n v="9341"/>
    <x v="1"/>
    <x v="17"/>
  </r>
  <r>
    <n v="74"/>
    <s v="Davis-Michael"/>
    <s v="Progressive tertiary framework"/>
    <n v="3900"/>
    <n v="4776"/>
    <x v="1"/>
    <n v="85"/>
    <x v="4"/>
    <x v="4"/>
    <n v="1459054800"/>
    <n v="1459141200"/>
    <b v="0"/>
    <b v="0"/>
    <s v="music/metal"/>
    <n v="122.46153846153847"/>
    <n v="4861"/>
    <x v="1"/>
    <x v="16"/>
  </r>
  <r>
    <n v="75"/>
    <s v="White, Torres and Bishop"/>
    <s v="Multi-layered dynamic protocol"/>
    <n v="9700"/>
    <n v="14606"/>
    <x v="1"/>
    <n v="170"/>
    <x v="1"/>
    <x v="1"/>
    <n v="1531630800"/>
    <n v="1532322000"/>
    <b v="0"/>
    <b v="0"/>
    <s v="photography/photography books"/>
    <n v="150.57731958762886"/>
    <n v="14776"/>
    <x v="7"/>
    <x v="14"/>
  </r>
  <r>
    <n v="76"/>
    <s v="Martin, Conway and Larsen"/>
    <s v="Horizontal next generation function"/>
    <n v="122900"/>
    <n v="95993"/>
    <x v="0"/>
    <n v="1684"/>
    <x v="1"/>
    <x v="1"/>
    <n v="1421992800"/>
    <n v="1426222800"/>
    <b v="1"/>
    <b v="1"/>
    <s v="theater/plays"/>
    <n v="78.106590724165997"/>
    <n v="97677"/>
    <x v="3"/>
    <x v="3"/>
  </r>
  <r>
    <n v="77"/>
    <s v="Acevedo-Huffman"/>
    <s v="Pre-emptive impactful model"/>
    <n v="9500"/>
    <n v="4460"/>
    <x v="0"/>
    <n v="56"/>
    <x v="1"/>
    <x v="1"/>
    <n v="1285563600"/>
    <n v="1286773200"/>
    <b v="0"/>
    <b v="1"/>
    <s v="film &amp; video/animation"/>
    <n v="46.94736842105263"/>
    <n v="4516"/>
    <x v="4"/>
    <x v="10"/>
  </r>
  <r>
    <n v="78"/>
    <s v="Montgomery, Larson and Spencer"/>
    <s v="User-centric bifurcated knowledge user"/>
    <n v="4500"/>
    <n v="13536"/>
    <x v="1"/>
    <n v="330"/>
    <x v="1"/>
    <x v="1"/>
    <n v="1523854800"/>
    <n v="1523941200"/>
    <b v="0"/>
    <b v="0"/>
    <s v="publishing/translations"/>
    <n v="300.8"/>
    <n v="13866"/>
    <x v="5"/>
    <x v="18"/>
  </r>
  <r>
    <n v="79"/>
    <s v="Soto LLC"/>
    <s v="Triple-buffered reciprocal project"/>
    <n v="57800"/>
    <n v="40228"/>
    <x v="0"/>
    <n v="838"/>
    <x v="1"/>
    <x v="1"/>
    <n v="1529125200"/>
    <n v="1529557200"/>
    <b v="0"/>
    <b v="0"/>
    <s v="theater/plays"/>
    <n v="69.598615916955026"/>
    <n v="41066"/>
    <x v="3"/>
    <x v="3"/>
  </r>
  <r>
    <n v="80"/>
    <s v="Sutton, Barrett and Tucker"/>
    <s v="Cross-platform needs-based approach"/>
    <n v="1100"/>
    <n v="7012"/>
    <x v="1"/>
    <n v="127"/>
    <x v="1"/>
    <x v="1"/>
    <n v="1503982800"/>
    <n v="1506574800"/>
    <b v="0"/>
    <b v="0"/>
    <s v="games/video games"/>
    <n v="637.4545454545455"/>
    <n v="7139"/>
    <x v="6"/>
    <x v="11"/>
  </r>
  <r>
    <n v="81"/>
    <s v="Gomez, Bailey and Flores"/>
    <s v="User-friendly static contingency"/>
    <n v="16800"/>
    <n v="37857"/>
    <x v="1"/>
    <n v="411"/>
    <x v="1"/>
    <x v="1"/>
    <n v="1511416800"/>
    <n v="1513576800"/>
    <b v="0"/>
    <b v="0"/>
    <s v="music/rock"/>
    <n v="225.33928571428569"/>
    <n v="38268"/>
    <x v="1"/>
    <x v="1"/>
  </r>
  <r>
    <n v="82"/>
    <s v="Porter-George"/>
    <s v="Reactive content-based framework"/>
    <n v="1000"/>
    <n v="14973"/>
    <x v="1"/>
    <n v="180"/>
    <x v="4"/>
    <x v="4"/>
    <n v="1547704800"/>
    <n v="1548309600"/>
    <b v="0"/>
    <b v="1"/>
    <s v="games/video games"/>
    <n v="1497.3000000000002"/>
    <n v="15153"/>
    <x v="6"/>
    <x v="11"/>
  </r>
  <r>
    <n v="83"/>
    <s v="Fitzgerald PLC"/>
    <s v="Realigned user-facing concept"/>
    <n v="106400"/>
    <n v="39996"/>
    <x v="0"/>
    <n v="1000"/>
    <x v="1"/>
    <x v="1"/>
    <n v="1469682000"/>
    <n v="1471582800"/>
    <b v="0"/>
    <b v="0"/>
    <s v="music/electric music"/>
    <n v="37.590225563909776"/>
    <n v="40996"/>
    <x v="1"/>
    <x v="5"/>
  </r>
  <r>
    <n v="84"/>
    <s v="Cisneros-Burton"/>
    <s v="Public-key zero tolerance orchestration"/>
    <n v="31400"/>
    <n v="41564"/>
    <x v="1"/>
    <n v="374"/>
    <x v="1"/>
    <x v="1"/>
    <n v="1343451600"/>
    <n v="1344315600"/>
    <b v="0"/>
    <b v="0"/>
    <s v="technology/wearables"/>
    <n v="132.36942675159236"/>
    <n v="41938"/>
    <x v="2"/>
    <x v="8"/>
  </r>
  <r>
    <n v="85"/>
    <s v="Hill, Lawson and Wilkinson"/>
    <s v="Multi-tiered eco-centric architecture"/>
    <n v="4900"/>
    <n v="6430"/>
    <x v="1"/>
    <n v="71"/>
    <x v="2"/>
    <x v="2"/>
    <n v="1315717200"/>
    <n v="1316408400"/>
    <b v="0"/>
    <b v="0"/>
    <s v="music/indie rock"/>
    <n v="131.22448979591837"/>
    <n v="6501"/>
    <x v="1"/>
    <x v="7"/>
  </r>
  <r>
    <n v="86"/>
    <s v="Davis-Smith"/>
    <s v="Organic motivating firmware"/>
    <n v="7400"/>
    <n v="12405"/>
    <x v="1"/>
    <n v="203"/>
    <x v="1"/>
    <x v="1"/>
    <n v="1430715600"/>
    <n v="1431838800"/>
    <b v="1"/>
    <b v="0"/>
    <s v="theater/plays"/>
    <n v="167.63513513513513"/>
    <n v="12608"/>
    <x v="3"/>
    <x v="3"/>
  </r>
  <r>
    <n v="87"/>
    <s v="Farrell and Sons"/>
    <s v="Synergized 4thgeneration conglomeration"/>
    <n v="198500"/>
    <n v="123040"/>
    <x v="0"/>
    <n v="1482"/>
    <x v="2"/>
    <x v="2"/>
    <n v="1299564000"/>
    <n v="1300510800"/>
    <b v="0"/>
    <b v="1"/>
    <s v="music/rock"/>
    <n v="61.984886649874063"/>
    <n v="124522"/>
    <x v="1"/>
    <x v="1"/>
  </r>
  <r>
    <n v="88"/>
    <s v="Clark Group"/>
    <s v="Grass-roots fault-tolerant policy"/>
    <n v="4800"/>
    <n v="12516"/>
    <x v="1"/>
    <n v="113"/>
    <x v="1"/>
    <x v="1"/>
    <n v="1429160400"/>
    <n v="1431061200"/>
    <b v="0"/>
    <b v="0"/>
    <s v="publishing/translations"/>
    <n v="260.75"/>
    <n v="12629"/>
    <x v="5"/>
    <x v="18"/>
  </r>
  <r>
    <n v="89"/>
    <s v="White, Singleton and Zimmerman"/>
    <s v="Monitored scalable knowledgebase"/>
    <n v="3400"/>
    <n v="8588"/>
    <x v="1"/>
    <n v="96"/>
    <x v="1"/>
    <x v="1"/>
    <n v="1271307600"/>
    <n v="1271480400"/>
    <b v="0"/>
    <b v="0"/>
    <s v="theater/plays"/>
    <n v="252.58823529411765"/>
    <n v="8684"/>
    <x v="3"/>
    <x v="3"/>
  </r>
  <r>
    <n v="90"/>
    <s v="Kramer Group"/>
    <s v="Synergistic explicit parallelism"/>
    <n v="7800"/>
    <n v="6132"/>
    <x v="0"/>
    <n v="106"/>
    <x v="1"/>
    <x v="1"/>
    <n v="1456380000"/>
    <n v="1456380000"/>
    <b v="0"/>
    <b v="1"/>
    <s v="theater/plays"/>
    <n v="78.615384615384613"/>
    <n v="6238"/>
    <x v="3"/>
    <x v="3"/>
  </r>
  <r>
    <n v="91"/>
    <s v="Frazier, Patrick and Smith"/>
    <s v="Enhanced systemic analyzer"/>
    <n v="154300"/>
    <n v="74688"/>
    <x v="0"/>
    <n v="679"/>
    <x v="6"/>
    <x v="6"/>
    <n v="1470459600"/>
    <n v="1472878800"/>
    <b v="0"/>
    <b v="0"/>
    <s v="publishing/translations"/>
    <n v="48.404406999351913"/>
    <n v="75367"/>
    <x v="5"/>
    <x v="18"/>
  </r>
  <r>
    <n v="92"/>
    <s v="Santos, Bell and Lloyd"/>
    <s v="Object-based analyzing knowledge user"/>
    <n v="20000"/>
    <n v="51775"/>
    <x v="1"/>
    <n v="498"/>
    <x v="5"/>
    <x v="5"/>
    <n v="1277269200"/>
    <n v="1277355600"/>
    <b v="0"/>
    <b v="1"/>
    <s v="games/video games"/>
    <n v="258.875"/>
    <n v="52273"/>
    <x v="6"/>
    <x v="11"/>
  </r>
  <r>
    <n v="93"/>
    <s v="Hall and Sons"/>
    <s v="Pre-emptive radical architecture"/>
    <n v="108800"/>
    <n v="65877"/>
    <x v="3"/>
    <n v="610"/>
    <x v="1"/>
    <x v="1"/>
    <n v="1350709200"/>
    <n v="1351054800"/>
    <b v="0"/>
    <b v="1"/>
    <s v="theater/plays"/>
    <n v="60.548713235294116"/>
    <n v="66487"/>
    <x v="3"/>
    <x v="3"/>
  </r>
  <r>
    <n v="94"/>
    <s v="Hanson Inc"/>
    <s v="Grass-roots web-enabled contingency"/>
    <n v="2900"/>
    <n v="8807"/>
    <x v="1"/>
    <n v="180"/>
    <x v="4"/>
    <x v="4"/>
    <n v="1554613200"/>
    <n v="1555563600"/>
    <b v="0"/>
    <b v="0"/>
    <s v="technology/web"/>
    <n v="303.68965517241378"/>
    <n v="8987"/>
    <x v="2"/>
    <x v="2"/>
  </r>
  <r>
    <n v="95"/>
    <s v="Sanchez LLC"/>
    <s v="Stand-alone system-worthy standardization"/>
    <n v="900"/>
    <n v="1017"/>
    <x v="1"/>
    <n v="27"/>
    <x v="1"/>
    <x v="1"/>
    <n v="1571029200"/>
    <n v="1571634000"/>
    <b v="0"/>
    <b v="0"/>
    <s v="film &amp; video/documentary"/>
    <n v="112.99999999999999"/>
    <n v="1044"/>
    <x v="4"/>
    <x v="4"/>
  </r>
  <r>
    <n v="96"/>
    <s v="Howard Ltd"/>
    <s v="Down-sized systematic policy"/>
    <n v="69700"/>
    <n v="151513"/>
    <x v="1"/>
    <n v="2331"/>
    <x v="1"/>
    <x v="1"/>
    <n v="1299736800"/>
    <n v="1300856400"/>
    <b v="0"/>
    <b v="0"/>
    <s v="theater/plays"/>
    <n v="217.37876614060258"/>
    <n v="153844"/>
    <x v="3"/>
    <x v="3"/>
  </r>
  <r>
    <n v="97"/>
    <s v="Stewart LLC"/>
    <s v="Cloned bi-directional architecture"/>
    <n v="1300"/>
    <n v="12047"/>
    <x v="1"/>
    <n v="113"/>
    <x v="1"/>
    <x v="1"/>
    <n v="1435208400"/>
    <n v="1439874000"/>
    <b v="0"/>
    <b v="0"/>
    <s v="food/food trucks"/>
    <n v="926.69230769230762"/>
    <n v="12160"/>
    <x v="0"/>
    <x v="0"/>
  </r>
  <r>
    <n v="98"/>
    <s v="Arias, Allen and Miller"/>
    <s v="Seamless transitional portal"/>
    <n v="97800"/>
    <n v="32951"/>
    <x v="0"/>
    <n v="1220"/>
    <x v="2"/>
    <x v="2"/>
    <n v="1437973200"/>
    <n v="1438318800"/>
    <b v="0"/>
    <b v="0"/>
    <s v="games/video games"/>
    <n v="33.692229038854805"/>
    <n v="34171"/>
    <x v="6"/>
    <x v="11"/>
  </r>
  <r>
    <n v="99"/>
    <s v="Baker-Morris"/>
    <s v="Fully-configurable motivating approach"/>
    <n v="7600"/>
    <n v="14951"/>
    <x v="1"/>
    <n v="164"/>
    <x v="1"/>
    <x v="1"/>
    <n v="1416895200"/>
    <n v="1419400800"/>
    <b v="0"/>
    <b v="0"/>
    <s v="theater/plays"/>
    <n v="196.7236842105263"/>
    <n v="15115"/>
    <x v="3"/>
    <x v="3"/>
  </r>
  <r>
    <n v="100"/>
    <s v="Tucker, Fox and Green"/>
    <s v="Upgradable fault-tolerant approach"/>
    <n v="100"/>
    <n v="1"/>
    <x v="0"/>
    <n v="1"/>
    <x v="1"/>
    <x v="1"/>
    <n v="1319000400"/>
    <n v="1320555600"/>
    <b v="0"/>
    <b v="0"/>
    <s v="theater/plays"/>
    <n v="1"/>
    <n v="2"/>
    <x v="3"/>
    <x v="3"/>
  </r>
  <r>
    <n v="101"/>
    <s v="Douglas LLC"/>
    <s v="Reduced heuristic moratorium"/>
    <n v="900"/>
    <n v="9193"/>
    <x v="1"/>
    <n v="164"/>
    <x v="1"/>
    <x v="1"/>
    <n v="1424498400"/>
    <n v="1425103200"/>
    <b v="0"/>
    <b v="1"/>
    <s v="music/electric music"/>
    <n v="1021.4444444444445"/>
    <n v="9357"/>
    <x v="1"/>
    <x v="5"/>
  </r>
  <r>
    <n v="102"/>
    <s v="Garcia Inc"/>
    <s v="Front-line web-enabled model"/>
    <n v="3700"/>
    <n v="10422"/>
    <x v="1"/>
    <n v="336"/>
    <x v="1"/>
    <x v="1"/>
    <n v="1526274000"/>
    <n v="1526878800"/>
    <b v="0"/>
    <b v="1"/>
    <s v="technology/wearables"/>
    <n v="281.67567567567568"/>
    <n v="10758"/>
    <x v="2"/>
    <x v="8"/>
  </r>
  <r>
    <n v="103"/>
    <s v="Frye, Hunt and Powell"/>
    <s v="Polarized incremental emulation"/>
    <n v="10000"/>
    <n v="2461"/>
    <x v="0"/>
    <n v="37"/>
    <x v="6"/>
    <x v="6"/>
    <n v="1287896400"/>
    <n v="1288674000"/>
    <b v="0"/>
    <b v="0"/>
    <s v="music/electric music"/>
    <n v="24.610000000000003"/>
    <n v="2498"/>
    <x v="1"/>
    <x v="5"/>
  </r>
  <r>
    <n v="104"/>
    <s v="Smith, Wells and Nguyen"/>
    <s v="Self-enabling grid-enabled initiative"/>
    <n v="119200"/>
    <n v="170623"/>
    <x v="1"/>
    <n v="1917"/>
    <x v="1"/>
    <x v="1"/>
    <n v="1495515600"/>
    <n v="1495602000"/>
    <b v="0"/>
    <b v="0"/>
    <s v="music/indie rock"/>
    <n v="143.14010067114094"/>
    <n v="172540"/>
    <x v="1"/>
    <x v="7"/>
  </r>
  <r>
    <n v="105"/>
    <s v="Charles-Johnson"/>
    <s v="Total fresh-thinking system engine"/>
    <n v="6800"/>
    <n v="9829"/>
    <x v="1"/>
    <n v="95"/>
    <x v="1"/>
    <x v="1"/>
    <n v="1364878800"/>
    <n v="1366434000"/>
    <b v="0"/>
    <b v="0"/>
    <s v="technology/web"/>
    <n v="144.54411764705884"/>
    <n v="9924"/>
    <x v="2"/>
    <x v="2"/>
  </r>
  <r>
    <n v="106"/>
    <s v="Brandt, Carter and Wood"/>
    <s v="Ameliorated clear-thinking circuit"/>
    <n v="3900"/>
    <n v="14006"/>
    <x v="1"/>
    <n v="147"/>
    <x v="1"/>
    <x v="1"/>
    <n v="1567918800"/>
    <n v="1568350800"/>
    <b v="0"/>
    <b v="0"/>
    <s v="theater/plays"/>
    <n v="359.12820512820514"/>
    <n v="14153"/>
    <x v="3"/>
    <x v="3"/>
  </r>
  <r>
    <n v="107"/>
    <s v="Tucker, Schmidt and Reid"/>
    <s v="Multi-layered encompassing installation"/>
    <n v="3500"/>
    <n v="6527"/>
    <x v="1"/>
    <n v="86"/>
    <x v="1"/>
    <x v="1"/>
    <n v="1524459600"/>
    <n v="1525928400"/>
    <b v="0"/>
    <b v="1"/>
    <s v="theater/plays"/>
    <n v="186.48571428571427"/>
    <n v="6613"/>
    <x v="3"/>
    <x v="3"/>
  </r>
  <r>
    <n v="108"/>
    <s v="Decker Inc"/>
    <s v="Universal encompassing implementation"/>
    <n v="1500"/>
    <n v="8929"/>
    <x v="1"/>
    <n v="83"/>
    <x v="1"/>
    <x v="1"/>
    <n v="1333688400"/>
    <n v="1336885200"/>
    <b v="0"/>
    <b v="0"/>
    <s v="film &amp; video/documentary"/>
    <n v="595.26666666666665"/>
    <n v="9012"/>
    <x v="4"/>
    <x v="4"/>
  </r>
  <r>
    <n v="109"/>
    <s v="Romero and Sons"/>
    <s v="Object-based client-server application"/>
    <n v="5200"/>
    <n v="3079"/>
    <x v="0"/>
    <n v="60"/>
    <x v="1"/>
    <x v="1"/>
    <n v="1389506400"/>
    <n v="1389679200"/>
    <b v="0"/>
    <b v="0"/>
    <s v="film &amp; video/television"/>
    <n v="59.21153846153846"/>
    <n v="3139"/>
    <x v="4"/>
    <x v="19"/>
  </r>
  <r>
    <n v="110"/>
    <s v="Castillo-Carey"/>
    <s v="Cross-platform solution-oriented process improvement"/>
    <n v="142400"/>
    <n v="21307"/>
    <x v="0"/>
    <n v="296"/>
    <x v="1"/>
    <x v="1"/>
    <n v="1536642000"/>
    <n v="1538283600"/>
    <b v="0"/>
    <b v="0"/>
    <s v="food/food trucks"/>
    <n v="14.962780898876405"/>
    <n v="21603"/>
    <x v="0"/>
    <x v="0"/>
  </r>
  <r>
    <n v="111"/>
    <s v="Hart-Briggs"/>
    <s v="Re-engineered user-facing approach"/>
    <n v="61400"/>
    <n v="73653"/>
    <x v="1"/>
    <n v="676"/>
    <x v="1"/>
    <x v="1"/>
    <n v="1348290000"/>
    <n v="1348808400"/>
    <b v="0"/>
    <b v="0"/>
    <s v="publishing/radio &amp; podcasts"/>
    <n v="119.95602605863192"/>
    <n v="74329"/>
    <x v="5"/>
    <x v="15"/>
  </r>
  <r>
    <n v="112"/>
    <s v="Jones-Meyer"/>
    <s v="Re-engineered client-driven hub"/>
    <n v="4700"/>
    <n v="12635"/>
    <x v="1"/>
    <n v="361"/>
    <x v="2"/>
    <x v="2"/>
    <n v="1408856400"/>
    <n v="1410152400"/>
    <b v="0"/>
    <b v="0"/>
    <s v="technology/web"/>
    <n v="268.82978723404256"/>
    <n v="12996"/>
    <x v="2"/>
    <x v="2"/>
  </r>
  <r>
    <n v="113"/>
    <s v="Wright, Hartman and Yu"/>
    <s v="User-friendly tertiary array"/>
    <n v="3300"/>
    <n v="12437"/>
    <x v="1"/>
    <n v="131"/>
    <x v="1"/>
    <x v="1"/>
    <n v="1505192400"/>
    <n v="1505797200"/>
    <b v="0"/>
    <b v="0"/>
    <s v="food/food trucks"/>
    <n v="376.87878787878788"/>
    <n v="12568"/>
    <x v="0"/>
    <x v="0"/>
  </r>
  <r>
    <n v="114"/>
    <s v="Harper-Davis"/>
    <s v="Robust heuristic encoding"/>
    <n v="1900"/>
    <n v="13816"/>
    <x v="1"/>
    <n v="126"/>
    <x v="1"/>
    <x v="1"/>
    <n v="1554786000"/>
    <n v="1554872400"/>
    <b v="0"/>
    <b v="1"/>
    <s v="technology/wearables"/>
    <n v="727.15789473684208"/>
    <n v="13942"/>
    <x v="2"/>
    <x v="8"/>
  </r>
  <r>
    <n v="115"/>
    <s v="Barrett PLC"/>
    <s v="Team-oriented clear-thinking capacity"/>
    <n v="166700"/>
    <n v="145382"/>
    <x v="0"/>
    <n v="3304"/>
    <x v="6"/>
    <x v="6"/>
    <n v="1510898400"/>
    <n v="1513922400"/>
    <b v="0"/>
    <b v="0"/>
    <s v="publishing/fiction"/>
    <n v="87.211757648470297"/>
    <n v="148686"/>
    <x v="5"/>
    <x v="13"/>
  </r>
  <r>
    <n v="116"/>
    <s v="David-Clark"/>
    <s v="De-engineered motivating standardization"/>
    <n v="7200"/>
    <n v="6336"/>
    <x v="0"/>
    <n v="73"/>
    <x v="1"/>
    <x v="1"/>
    <n v="1442552400"/>
    <n v="1442638800"/>
    <b v="0"/>
    <b v="0"/>
    <s v="theater/plays"/>
    <n v="88"/>
    <n v="6409"/>
    <x v="3"/>
    <x v="3"/>
  </r>
  <r>
    <n v="117"/>
    <s v="Chaney-Dennis"/>
    <s v="Business-focused 24hour groupware"/>
    <n v="4900"/>
    <n v="8523"/>
    <x v="1"/>
    <n v="275"/>
    <x v="1"/>
    <x v="1"/>
    <n v="1316667600"/>
    <n v="1317186000"/>
    <b v="0"/>
    <b v="0"/>
    <s v="film &amp; video/television"/>
    <n v="173.9387755102041"/>
    <n v="8798"/>
    <x v="4"/>
    <x v="19"/>
  </r>
  <r>
    <n v="118"/>
    <s v="Robinson, Lopez and Christensen"/>
    <s v="Organic next generation protocol"/>
    <n v="5400"/>
    <n v="6351"/>
    <x v="1"/>
    <n v="67"/>
    <x v="1"/>
    <x v="1"/>
    <n v="1390716000"/>
    <n v="1391234400"/>
    <b v="0"/>
    <b v="0"/>
    <s v="photography/photography books"/>
    <n v="117.61111111111111"/>
    <n v="6418"/>
    <x v="7"/>
    <x v="14"/>
  </r>
  <r>
    <n v="119"/>
    <s v="Clark and Sons"/>
    <s v="Reverse-engineered full-range Internet solution"/>
    <n v="5000"/>
    <n v="10748"/>
    <x v="1"/>
    <n v="154"/>
    <x v="1"/>
    <x v="1"/>
    <n v="1402894800"/>
    <n v="1404363600"/>
    <b v="0"/>
    <b v="1"/>
    <s v="film &amp; video/documentary"/>
    <n v="214.96"/>
    <n v="10902"/>
    <x v="4"/>
    <x v="4"/>
  </r>
  <r>
    <n v="120"/>
    <s v="Vega Group"/>
    <s v="Synchronized regional synergy"/>
    <n v="75100"/>
    <n v="112272"/>
    <x v="1"/>
    <n v="1782"/>
    <x v="1"/>
    <x v="1"/>
    <n v="1429246800"/>
    <n v="1429592400"/>
    <b v="0"/>
    <b v="1"/>
    <s v="games/mobile games"/>
    <n v="149.49667110519306"/>
    <n v="114054"/>
    <x v="6"/>
    <x v="20"/>
  </r>
  <r>
    <n v="121"/>
    <s v="Brown-Brown"/>
    <s v="Multi-lateral homogeneous success"/>
    <n v="45300"/>
    <n v="99361"/>
    <x v="1"/>
    <n v="903"/>
    <x v="1"/>
    <x v="1"/>
    <n v="1412485200"/>
    <n v="1413608400"/>
    <b v="0"/>
    <b v="0"/>
    <s v="games/video games"/>
    <n v="219.33995584988963"/>
    <n v="100264"/>
    <x v="6"/>
    <x v="11"/>
  </r>
  <r>
    <n v="122"/>
    <s v="Taylor PLC"/>
    <s v="Seamless zero-defect solution"/>
    <n v="136800"/>
    <n v="88055"/>
    <x v="0"/>
    <n v="3387"/>
    <x v="1"/>
    <x v="1"/>
    <n v="1417068000"/>
    <n v="1419400800"/>
    <b v="0"/>
    <b v="0"/>
    <s v="publishing/fiction"/>
    <n v="64.367690058479525"/>
    <n v="91442"/>
    <x v="5"/>
    <x v="13"/>
  </r>
  <r>
    <n v="123"/>
    <s v="Edwards-Lewis"/>
    <s v="Enhanced scalable concept"/>
    <n v="177700"/>
    <n v="33092"/>
    <x v="0"/>
    <n v="662"/>
    <x v="0"/>
    <x v="0"/>
    <n v="1448344800"/>
    <n v="1448604000"/>
    <b v="1"/>
    <b v="0"/>
    <s v="theater/plays"/>
    <n v="18.622397298818232"/>
    <n v="33754"/>
    <x v="3"/>
    <x v="3"/>
  </r>
  <r>
    <n v="124"/>
    <s v="Stanton, Neal and Rodriguez"/>
    <s v="Polarized uniform software"/>
    <n v="2600"/>
    <n v="9562"/>
    <x v="1"/>
    <n v="94"/>
    <x v="6"/>
    <x v="6"/>
    <n v="1557723600"/>
    <n v="1562302800"/>
    <b v="0"/>
    <b v="0"/>
    <s v="photography/photography books"/>
    <n v="367.76923076923077"/>
    <n v="9656"/>
    <x v="7"/>
    <x v="14"/>
  </r>
  <r>
    <n v="125"/>
    <s v="Pratt LLC"/>
    <s v="Stand-alone web-enabled moderator"/>
    <n v="5300"/>
    <n v="8475"/>
    <x v="1"/>
    <n v="180"/>
    <x v="1"/>
    <x v="1"/>
    <n v="1537333200"/>
    <n v="1537678800"/>
    <b v="0"/>
    <b v="0"/>
    <s v="theater/plays"/>
    <n v="159.90566037735849"/>
    <n v="8655"/>
    <x v="3"/>
    <x v="3"/>
  </r>
  <r>
    <n v="126"/>
    <s v="Gross PLC"/>
    <s v="Proactive methodical benchmark"/>
    <n v="180200"/>
    <n v="69617"/>
    <x v="0"/>
    <n v="774"/>
    <x v="1"/>
    <x v="1"/>
    <n v="1471150800"/>
    <n v="1473570000"/>
    <b v="0"/>
    <b v="1"/>
    <s v="theater/plays"/>
    <n v="38.633185349611544"/>
    <n v="70391"/>
    <x v="3"/>
    <x v="3"/>
  </r>
  <r>
    <n v="127"/>
    <s v="Martinez, Gomez and Dalton"/>
    <s v="Team-oriented 6thgeneration matrix"/>
    <n v="103200"/>
    <n v="53067"/>
    <x v="0"/>
    <n v="672"/>
    <x v="0"/>
    <x v="0"/>
    <n v="1273640400"/>
    <n v="1273899600"/>
    <b v="0"/>
    <b v="0"/>
    <s v="theater/plays"/>
    <n v="51.42151162790698"/>
    <n v="53739"/>
    <x v="3"/>
    <x v="3"/>
  </r>
  <r>
    <n v="128"/>
    <s v="Allen-Curtis"/>
    <s v="Phased human-resource core"/>
    <n v="70600"/>
    <n v="42596"/>
    <x v="3"/>
    <n v="532"/>
    <x v="1"/>
    <x v="1"/>
    <n v="1282885200"/>
    <n v="1284008400"/>
    <b v="0"/>
    <b v="0"/>
    <s v="music/rock"/>
    <n v="60.334277620396605"/>
    <n v="43128"/>
    <x v="1"/>
    <x v="1"/>
  </r>
  <r>
    <n v="129"/>
    <s v="Morgan-Martinez"/>
    <s v="Mandatory tertiary implementation"/>
    <n v="148500"/>
    <n v="4756"/>
    <x v="3"/>
    <n v="55"/>
    <x v="2"/>
    <x v="2"/>
    <n v="1422943200"/>
    <n v="1425103200"/>
    <b v="0"/>
    <b v="0"/>
    <s v="food/food trucks"/>
    <n v="3.202693602693603"/>
    <n v="4811"/>
    <x v="0"/>
    <x v="0"/>
  </r>
  <r>
    <n v="130"/>
    <s v="Luna, Anderson and Fox"/>
    <s v="Secured directional encryption"/>
    <n v="9600"/>
    <n v="14925"/>
    <x v="1"/>
    <n v="533"/>
    <x v="3"/>
    <x v="3"/>
    <n v="1319605200"/>
    <n v="1320991200"/>
    <b v="0"/>
    <b v="0"/>
    <s v="film &amp; video/drama"/>
    <n v="155.46875"/>
    <n v="15458"/>
    <x v="4"/>
    <x v="6"/>
  </r>
  <r>
    <n v="131"/>
    <s v="Fleming, Zhang and Henderson"/>
    <s v="Distributed 5thgeneration implementation"/>
    <n v="164700"/>
    <n v="166116"/>
    <x v="1"/>
    <n v="2443"/>
    <x v="4"/>
    <x v="4"/>
    <n v="1385704800"/>
    <n v="1386828000"/>
    <b v="0"/>
    <b v="0"/>
    <s v="technology/web"/>
    <n v="100.85974499089254"/>
    <n v="168559"/>
    <x v="2"/>
    <x v="2"/>
  </r>
  <r>
    <n v="132"/>
    <s v="Flowers and Sons"/>
    <s v="Virtual static core"/>
    <n v="3300"/>
    <n v="3834"/>
    <x v="1"/>
    <n v="89"/>
    <x v="1"/>
    <x v="1"/>
    <n v="1515736800"/>
    <n v="1517119200"/>
    <b v="0"/>
    <b v="1"/>
    <s v="theater/plays"/>
    <n v="116.18181818181819"/>
    <n v="3923"/>
    <x v="3"/>
    <x v="3"/>
  </r>
  <r>
    <n v="133"/>
    <s v="Gates PLC"/>
    <s v="Secured content-based product"/>
    <n v="4500"/>
    <n v="13985"/>
    <x v="1"/>
    <n v="159"/>
    <x v="1"/>
    <x v="1"/>
    <n v="1313125200"/>
    <n v="1315026000"/>
    <b v="0"/>
    <b v="0"/>
    <s v="music/world music"/>
    <n v="310.77777777777777"/>
    <n v="14144"/>
    <x v="1"/>
    <x v="21"/>
  </r>
  <r>
    <n v="134"/>
    <s v="Caldwell LLC"/>
    <s v="Secured executive concept"/>
    <n v="99500"/>
    <n v="89288"/>
    <x v="0"/>
    <n v="940"/>
    <x v="5"/>
    <x v="5"/>
    <n v="1308459600"/>
    <n v="1312693200"/>
    <b v="0"/>
    <b v="1"/>
    <s v="film &amp; video/documentary"/>
    <n v="89.73668341708543"/>
    <n v="90228"/>
    <x v="4"/>
    <x v="4"/>
  </r>
  <r>
    <n v="135"/>
    <s v="Le, Burton and Evans"/>
    <s v="Balanced zero-defect software"/>
    <n v="7700"/>
    <n v="5488"/>
    <x v="0"/>
    <n v="117"/>
    <x v="1"/>
    <x v="1"/>
    <n v="1362636000"/>
    <n v="1363064400"/>
    <b v="0"/>
    <b v="1"/>
    <s v="theater/plays"/>
    <n v="71.27272727272728"/>
    <n v="5605"/>
    <x v="3"/>
    <x v="3"/>
  </r>
  <r>
    <n v="136"/>
    <s v="Briggs PLC"/>
    <s v="Distributed context-sensitive flexibility"/>
    <n v="82800"/>
    <n v="2721"/>
    <x v="3"/>
    <n v="58"/>
    <x v="1"/>
    <x v="1"/>
    <n v="1402117200"/>
    <n v="1403154000"/>
    <b v="0"/>
    <b v="1"/>
    <s v="film &amp; video/drama"/>
    <n v="3.2862318840579712"/>
    <n v="2779"/>
    <x v="4"/>
    <x v="6"/>
  </r>
  <r>
    <n v="137"/>
    <s v="Hudson-Nguyen"/>
    <s v="Down-sized disintermediate support"/>
    <n v="1800"/>
    <n v="4712"/>
    <x v="1"/>
    <n v="50"/>
    <x v="1"/>
    <x v="1"/>
    <n v="1286341200"/>
    <n v="1286859600"/>
    <b v="0"/>
    <b v="0"/>
    <s v="publishing/nonfiction"/>
    <n v="261.77777777777777"/>
    <n v="4762"/>
    <x v="5"/>
    <x v="9"/>
  </r>
  <r>
    <n v="138"/>
    <s v="Hogan Ltd"/>
    <s v="Stand-alone mission-critical moratorium"/>
    <n v="9600"/>
    <n v="9216"/>
    <x v="0"/>
    <n v="115"/>
    <x v="1"/>
    <x v="1"/>
    <n v="1348808400"/>
    <n v="1349326800"/>
    <b v="0"/>
    <b v="0"/>
    <s v="games/mobile games"/>
    <n v="96"/>
    <n v="9331"/>
    <x v="6"/>
    <x v="20"/>
  </r>
  <r>
    <n v="139"/>
    <s v="Hamilton, Wright and Chavez"/>
    <s v="Down-sized empowering protocol"/>
    <n v="92100"/>
    <n v="19246"/>
    <x v="0"/>
    <n v="326"/>
    <x v="1"/>
    <x v="1"/>
    <n v="1429592400"/>
    <n v="1430974800"/>
    <b v="0"/>
    <b v="1"/>
    <s v="technology/wearables"/>
    <n v="20.896851248642779"/>
    <n v="19572"/>
    <x v="2"/>
    <x v="8"/>
  </r>
  <r>
    <n v="140"/>
    <s v="Bautista-Cross"/>
    <s v="Fully-configurable coherent Internet solution"/>
    <n v="5500"/>
    <n v="12274"/>
    <x v="1"/>
    <n v="186"/>
    <x v="1"/>
    <x v="1"/>
    <n v="1519538400"/>
    <n v="1519970400"/>
    <b v="0"/>
    <b v="0"/>
    <s v="film &amp; video/documentary"/>
    <n v="223.16363636363636"/>
    <n v="12460"/>
    <x v="4"/>
    <x v="4"/>
  </r>
  <r>
    <n v="141"/>
    <s v="Jackson LLC"/>
    <s v="Distributed motivating algorithm"/>
    <n v="64300"/>
    <n v="65323"/>
    <x v="1"/>
    <n v="1071"/>
    <x v="1"/>
    <x v="1"/>
    <n v="1434085200"/>
    <n v="1434603600"/>
    <b v="0"/>
    <b v="0"/>
    <s v="technology/web"/>
    <n v="101.59097978227061"/>
    <n v="66394"/>
    <x v="2"/>
    <x v="2"/>
  </r>
  <r>
    <n v="142"/>
    <s v="Figueroa Ltd"/>
    <s v="Expanded solution-oriented benchmark"/>
    <n v="5000"/>
    <n v="11502"/>
    <x v="1"/>
    <n v="117"/>
    <x v="1"/>
    <x v="1"/>
    <n v="1333688400"/>
    <n v="1337230800"/>
    <b v="0"/>
    <b v="0"/>
    <s v="technology/web"/>
    <n v="230.03999999999996"/>
    <n v="11619"/>
    <x v="2"/>
    <x v="2"/>
  </r>
  <r>
    <n v="143"/>
    <s v="Avila-Jones"/>
    <s v="Implemented discrete secured line"/>
    <n v="5400"/>
    <n v="7322"/>
    <x v="1"/>
    <n v="70"/>
    <x v="1"/>
    <x v="1"/>
    <n v="1277701200"/>
    <n v="1279429200"/>
    <b v="0"/>
    <b v="0"/>
    <s v="music/indie rock"/>
    <n v="135.59259259259261"/>
    <n v="7392"/>
    <x v="1"/>
    <x v="7"/>
  </r>
  <r>
    <n v="144"/>
    <s v="Martin, Lopez and Hunter"/>
    <s v="Multi-lateral actuating installation"/>
    <n v="9000"/>
    <n v="11619"/>
    <x v="1"/>
    <n v="135"/>
    <x v="1"/>
    <x v="1"/>
    <n v="1560747600"/>
    <n v="1561438800"/>
    <b v="0"/>
    <b v="0"/>
    <s v="theater/plays"/>
    <n v="129.1"/>
    <n v="11754"/>
    <x v="3"/>
    <x v="3"/>
  </r>
  <r>
    <n v="145"/>
    <s v="Fields-Moore"/>
    <s v="Secured reciprocal array"/>
    <n v="25000"/>
    <n v="59128"/>
    <x v="1"/>
    <n v="768"/>
    <x v="5"/>
    <x v="5"/>
    <n v="1410066000"/>
    <n v="1410498000"/>
    <b v="0"/>
    <b v="0"/>
    <s v="technology/wearables"/>
    <n v="236.512"/>
    <n v="59896"/>
    <x v="2"/>
    <x v="8"/>
  </r>
  <r>
    <n v="146"/>
    <s v="Harris-Golden"/>
    <s v="Optional bandwidth-monitored middleware"/>
    <n v="8800"/>
    <n v="1518"/>
    <x v="3"/>
    <n v="51"/>
    <x v="1"/>
    <x v="1"/>
    <n v="1320732000"/>
    <n v="1322460000"/>
    <b v="0"/>
    <b v="0"/>
    <s v="theater/plays"/>
    <n v="17.25"/>
    <n v="1569"/>
    <x v="3"/>
    <x v="3"/>
  </r>
  <r>
    <n v="147"/>
    <s v="Moss, Norman and Dunlap"/>
    <s v="Upgradable upward-trending workforce"/>
    <n v="8300"/>
    <n v="9337"/>
    <x v="1"/>
    <n v="199"/>
    <x v="1"/>
    <x v="1"/>
    <n v="1465794000"/>
    <n v="1466312400"/>
    <b v="0"/>
    <b v="1"/>
    <s v="theater/plays"/>
    <n v="112.49397590361446"/>
    <n v="9536"/>
    <x v="3"/>
    <x v="3"/>
  </r>
  <r>
    <n v="148"/>
    <s v="White, Larson and Wright"/>
    <s v="Upgradable hybrid capability"/>
    <n v="9300"/>
    <n v="11255"/>
    <x v="1"/>
    <n v="107"/>
    <x v="1"/>
    <x v="1"/>
    <n v="1500958800"/>
    <n v="1501736400"/>
    <b v="0"/>
    <b v="0"/>
    <s v="technology/wearables"/>
    <n v="121.02150537634408"/>
    <n v="11362"/>
    <x v="2"/>
    <x v="8"/>
  </r>
  <r>
    <n v="149"/>
    <s v="Payne, Oliver and Burch"/>
    <s v="Managed fresh-thinking flexibility"/>
    <n v="6200"/>
    <n v="13632"/>
    <x v="1"/>
    <n v="195"/>
    <x v="1"/>
    <x v="1"/>
    <n v="1357020000"/>
    <n v="1361512800"/>
    <b v="0"/>
    <b v="0"/>
    <s v="music/indie rock"/>
    <n v="219.87096774193549"/>
    <n v="13827"/>
    <x v="1"/>
    <x v="7"/>
  </r>
  <r>
    <n v="150"/>
    <s v="Brown, Palmer and Pace"/>
    <s v="Networked stable workforce"/>
    <n v="100"/>
    <n v="1"/>
    <x v="0"/>
    <n v="1"/>
    <x v="1"/>
    <x v="1"/>
    <n v="1544940000"/>
    <n v="1545026400"/>
    <b v="0"/>
    <b v="0"/>
    <s v="music/rock"/>
    <n v="1"/>
    <n v="2"/>
    <x v="1"/>
    <x v="1"/>
  </r>
  <r>
    <n v="151"/>
    <s v="Parker LLC"/>
    <s v="Customizable intermediate extranet"/>
    <n v="137200"/>
    <n v="88037"/>
    <x v="0"/>
    <n v="1467"/>
    <x v="1"/>
    <x v="1"/>
    <n v="1402290000"/>
    <n v="1406696400"/>
    <b v="0"/>
    <b v="0"/>
    <s v="music/electric music"/>
    <n v="64.166909620991248"/>
    <n v="89504"/>
    <x v="1"/>
    <x v="5"/>
  </r>
  <r>
    <n v="152"/>
    <s v="Bowen, Mcdonald and Hall"/>
    <s v="User-centric fault-tolerant task-force"/>
    <n v="41500"/>
    <n v="175573"/>
    <x v="1"/>
    <n v="3376"/>
    <x v="1"/>
    <x v="1"/>
    <n v="1487311200"/>
    <n v="1487916000"/>
    <b v="0"/>
    <b v="0"/>
    <s v="music/indie rock"/>
    <n v="423.06746987951806"/>
    <n v="178949"/>
    <x v="1"/>
    <x v="7"/>
  </r>
  <r>
    <n v="153"/>
    <s v="Whitehead, Bell and Hughes"/>
    <s v="Multi-tiered radical definition"/>
    <n v="189400"/>
    <n v="176112"/>
    <x v="0"/>
    <n v="5681"/>
    <x v="1"/>
    <x v="1"/>
    <n v="1350622800"/>
    <n v="1351141200"/>
    <b v="0"/>
    <b v="0"/>
    <s v="theater/plays"/>
    <n v="92.984160506863773"/>
    <n v="181793"/>
    <x v="3"/>
    <x v="3"/>
  </r>
  <r>
    <n v="154"/>
    <s v="Rodriguez-Brown"/>
    <s v="Devolved foreground benchmark"/>
    <n v="171300"/>
    <n v="100650"/>
    <x v="0"/>
    <n v="1059"/>
    <x v="1"/>
    <x v="1"/>
    <n v="1463029200"/>
    <n v="1465016400"/>
    <b v="0"/>
    <b v="1"/>
    <s v="music/indie rock"/>
    <n v="58.756567425569173"/>
    <n v="101709"/>
    <x v="1"/>
    <x v="7"/>
  </r>
  <r>
    <n v="155"/>
    <s v="Hall-Schaefer"/>
    <s v="Distributed eco-centric methodology"/>
    <n v="139500"/>
    <n v="90706"/>
    <x v="0"/>
    <n v="1194"/>
    <x v="1"/>
    <x v="1"/>
    <n v="1269493200"/>
    <n v="1270789200"/>
    <b v="0"/>
    <b v="0"/>
    <s v="theater/plays"/>
    <n v="65.022222222222226"/>
    <n v="91900"/>
    <x v="3"/>
    <x v="3"/>
  </r>
  <r>
    <n v="156"/>
    <s v="Meza-Rogers"/>
    <s v="Streamlined encompassing encryption"/>
    <n v="36400"/>
    <n v="26914"/>
    <x v="3"/>
    <n v="379"/>
    <x v="2"/>
    <x v="2"/>
    <n v="1570251600"/>
    <n v="1572325200"/>
    <b v="0"/>
    <b v="0"/>
    <s v="music/rock"/>
    <n v="73.939560439560438"/>
    <n v="27293"/>
    <x v="1"/>
    <x v="1"/>
  </r>
  <r>
    <n v="157"/>
    <s v="Curtis-Curtis"/>
    <s v="User-friendly reciprocal initiative"/>
    <n v="4200"/>
    <n v="2212"/>
    <x v="0"/>
    <n v="30"/>
    <x v="2"/>
    <x v="2"/>
    <n v="1388383200"/>
    <n v="1389420000"/>
    <b v="0"/>
    <b v="0"/>
    <s v="photography/photography books"/>
    <n v="52.666666666666664"/>
    <n v="2242"/>
    <x v="7"/>
    <x v="14"/>
  </r>
  <r>
    <n v="158"/>
    <s v="Carlson Inc"/>
    <s v="Ergonomic fresh-thinking installation"/>
    <n v="2100"/>
    <n v="4640"/>
    <x v="1"/>
    <n v="41"/>
    <x v="1"/>
    <x v="1"/>
    <n v="1449554400"/>
    <n v="1449640800"/>
    <b v="0"/>
    <b v="0"/>
    <s v="music/rock"/>
    <n v="220.95238095238096"/>
    <n v="4681"/>
    <x v="1"/>
    <x v="1"/>
  </r>
  <r>
    <n v="159"/>
    <s v="Clarke, Anderson and Lee"/>
    <s v="Robust explicit hardware"/>
    <n v="191200"/>
    <n v="191222"/>
    <x v="1"/>
    <n v="1821"/>
    <x v="1"/>
    <x v="1"/>
    <n v="1553662800"/>
    <n v="1555218000"/>
    <b v="0"/>
    <b v="1"/>
    <s v="theater/plays"/>
    <n v="100.01150627615063"/>
    <n v="193043"/>
    <x v="3"/>
    <x v="3"/>
  </r>
  <r>
    <n v="160"/>
    <s v="Evans Group"/>
    <s v="Stand-alone actuating support"/>
    <n v="8000"/>
    <n v="12985"/>
    <x v="1"/>
    <n v="164"/>
    <x v="1"/>
    <x v="1"/>
    <n v="1556341200"/>
    <n v="1557723600"/>
    <b v="0"/>
    <b v="0"/>
    <s v="technology/wearables"/>
    <n v="162.3125"/>
    <n v="13149"/>
    <x v="2"/>
    <x v="8"/>
  </r>
  <r>
    <n v="161"/>
    <s v="Bruce Group"/>
    <s v="Cross-platform methodical process improvement"/>
    <n v="5500"/>
    <n v="4300"/>
    <x v="0"/>
    <n v="75"/>
    <x v="1"/>
    <x v="1"/>
    <n v="1442984400"/>
    <n v="1443502800"/>
    <b v="0"/>
    <b v="1"/>
    <s v="technology/web"/>
    <n v="78.181818181818187"/>
    <n v="4375"/>
    <x v="2"/>
    <x v="2"/>
  </r>
  <r>
    <n v="162"/>
    <s v="Keith, Alvarez and Potter"/>
    <s v="Extended bottom-line open architecture"/>
    <n v="6100"/>
    <n v="9134"/>
    <x v="1"/>
    <n v="157"/>
    <x v="5"/>
    <x v="5"/>
    <n v="1544248800"/>
    <n v="1546840800"/>
    <b v="0"/>
    <b v="0"/>
    <s v="music/rock"/>
    <n v="149.73770491803279"/>
    <n v="9291"/>
    <x v="1"/>
    <x v="1"/>
  </r>
  <r>
    <n v="163"/>
    <s v="Burton-Watkins"/>
    <s v="Extended reciprocal circuit"/>
    <n v="3500"/>
    <n v="8864"/>
    <x v="1"/>
    <n v="246"/>
    <x v="1"/>
    <x v="1"/>
    <n v="1508475600"/>
    <n v="1512712800"/>
    <b v="0"/>
    <b v="1"/>
    <s v="photography/photography books"/>
    <n v="253.25714285714284"/>
    <n v="9110"/>
    <x v="7"/>
    <x v="14"/>
  </r>
  <r>
    <n v="164"/>
    <s v="Lopez and Sons"/>
    <s v="Polarized human-resource protocol"/>
    <n v="150500"/>
    <n v="150755"/>
    <x v="1"/>
    <n v="1396"/>
    <x v="1"/>
    <x v="1"/>
    <n v="1507438800"/>
    <n v="1507525200"/>
    <b v="0"/>
    <b v="0"/>
    <s v="theater/plays"/>
    <n v="100.16943521594683"/>
    <n v="152151"/>
    <x v="3"/>
    <x v="3"/>
  </r>
  <r>
    <n v="165"/>
    <s v="Cordova Ltd"/>
    <s v="Synergized radical product"/>
    <n v="90400"/>
    <n v="110279"/>
    <x v="1"/>
    <n v="2506"/>
    <x v="1"/>
    <x v="1"/>
    <n v="1501563600"/>
    <n v="1504328400"/>
    <b v="0"/>
    <b v="0"/>
    <s v="technology/web"/>
    <n v="121.99004424778761"/>
    <n v="112785"/>
    <x v="2"/>
    <x v="2"/>
  </r>
  <r>
    <n v="166"/>
    <s v="Brown-Vang"/>
    <s v="Robust heuristic artificial intelligence"/>
    <n v="9800"/>
    <n v="13439"/>
    <x v="1"/>
    <n v="244"/>
    <x v="1"/>
    <x v="1"/>
    <n v="1292997600"/>
    <n v="1293343200"/>
    <b v="0"/>
    <b v="0"/>
    <s v="photography/photography books"/>
    <n v="137.13265306122449"/>
    <n v="13683"/>
    <x v="7"/>
    <x v="14"/>
  </r>
  <r>
    <n v="167"/>
    <s v="Cruz-Ward"/>
    <s v="Robust content-based emulation"/>
    <n v="2600"/>
    <n v="10804"/>
    <x v="1"/>
    <n v="146"/>
    <x v="2"/>
    <x v="2"/>
    <n v="1370840400"/>
    <n v="1371704400"/>
    <b v="0"/>
    <b v="0"/>
    <s v="theater/plays"/>
    <n v="415.53846153846149"/>
    <n v="10950"/>
    <x v="3"/>
    <x v="3"/>
  </r>
  <r>
    <n v="168"/>
    <s v="Hernandez Group"/>
    <s v="Ergonomic uniform open system"/>
    <n v="128100"/>
    <n v="40107"/>
    <x v="0"/>
    <n v="955"/>
    <x v="3"/>
    <x v="3"/>
    <n v="1550815200"/>
    <n v="1552798800"/>
    <b v="0"/>
    <b v="1"/>
    <s v="music/indie rock"/>
    <n v="31.30913348946136"/>
    <n v="41062"/>
    <x v="1"/>
    <x v="7"/>
  </r>
  <r>
    <n v="169"/>
    <s v="Tran, Steele and Wilson"/>
    <s v="Profit-focused modular product"/>
    <n v="23300"/>
    <n v="98811"/>
    <x v="1"/>
    <n v="1267"/>
    <x v="1"/>
    <x v="1"/>
    <n v="1339909200"/>
    <n v="1342328400"/>
    <b v="0"/>
    <b v="1"/>
    <s v="film &amp; video/shorts"/>
    <n v="424.08154506437768"/>
    <n v="100078"/>
    <x v="4"/>
    <x v="12"/>
  </r>
  <r>
    <n v="170"/>
    <s v="Summers, Gallegos and Stein"/>
    <s v="Mandatory mobile product"/>
    <n v="188100"/>
    <n v="5528"/>
    <x v="0"/>
    <n v="67"/>
    <x v="1"/>
    <x v="1"/>
    <n v="1501736400"/>
    <n v="1502341200"/>
    <b v="0"/>
    <b v="0"/>
    <s v="music/indie rock"/>
    <n v="2.93886230728336"/>
    <n v="5595"/>
    <x v="1"/>
    <x v="7"/>
  </r>
  <r>
    <n v="171"/>
    <s v="Blair Group"/>
    <s v="Public-key 3rdgeneration budgetary management"/>
    <n v="4900"/>
    <n v="521"/>
    <x v="0"/>
    <n v="5"/>
    <x v="1"/>
    <x v="1"/>
    <n v="1395291600"/>
    <n v="1397192400"/>
    <b v="0"/>
    <b v="0"/>
    <s v="publishing/translations"/>
    <n v="10.63265306122449"/>
    <n v="526"/>
    <x v="5"/>
    <x v="18"/>
  </r>
  <r>
    <n v="172"/>
    <s v="Nixon Inc"/>
    <s v="Centralized national firmware"/>
    <n v="800"/>
    <n v="663"/>
    <x v="0"/>
    <n v="26"/>
    <x v="1"/>
    <x v="1"/>
    <n v="1405746000"/>
    <n v="1407042000"/>
    <b v="0"/>
    <b v="1"/>
    <s v="film &amp; video/documentary"/>
    <n v="82.875"/>
    <n v="689"/>
    <x v="4"/>
    <x v="4"/>
  </r>
  <r>
    <n v="173"/>
    <s v="White LLC"/>
    <s v="Cross-group 4thgeneration middleware"/>
    <n v="96700"/>
    <n v="157635"/>
    <x v="1"/>
    <n v="1561"/>
    <x v="1"/>
    <x v="1"/>
    <n v="1368853200"/>
    <n v="1369371600"/>
    <b v="0"/>
    <b v="0"/>
    <s v="theater/plays"/>
    <n v="163.01447776628748"/>
    <n v="159196"/>
    <x v="3"/>
    <x v="3"/>
  </r>
  <r>
    <n v="174"/>
    <s v="Santos, Black and Donovan"/>
    <s v="Pre-emptive scalable access"/>
    <n v="600"/>
    <n v="5368"/>
    <x v="1"/>
    <n v="48"/>
    <x v="1"/>
    <x v="1"/>
    <n v="1444021200"/>
    <n v="1444107600"/>
    <b v="0"/>
    <b v="1"/>
    <s v="technology/wearables"/>
    <n v="894.66666666666674"/>
    <n v="5416"/>
    <x v="2"/>
    <x v="8"/>
  </r>
  <r>
    <n v="175"/>
    <s v="Jones, Contreras and Burnett"/>
    <s v="Sharable intangible migration"/>
    <n v="181200"/>
    <n v="47459"/>
    <x v="0"/>
    <n v="1130"/>
    <x v="1"/>
    <x v="1"/>
    <n v="1472619600"/>
    <n v="1474261200"/>
    <b v="0"/>
    <b v="0"/>
    <s v="theater/plays"/>
    <n v="26.191501103752756"/>
    <n v="48589"/>
    <x v="3"/>
    <x v="3"/>
  </r>
  <r>
    <n v="176"/>
    <s v="Stone-Orozco"/>
    <s v="Proactive scalable Graphical User Interface"/>
    <n v="115000"/>
    <n v="86060"/>
    <x v="0"/>
    <n v="782"/>
    <x v="1"/>
    <x v="1"/>
    <n v="1472878800"/>
    <n v="1473656400"/>
    <b v="0"/>
    <b v="0"/>
    <s v="theater/plays"/>
    <n v="74.834782608695647"/>
    <n v="86842"/>
    <x v="3"/>
    <x v="3"/>
  </r>
  <r>
    <n v="177"/>
    <s v="Lee, Gibson and Morgan"/>
    <s v="Digitized solution-oriented product"/>
    <n v="38800"/>
    <n v="161593"/>
    <x v="1"/>
    <n v="2739"/>
    <x v="1"/>
    <x v="1"/>
    <n v="1289800800"/>
    <n v="1291960800"/>
    <b v="0"/>
    <b v="0"/>
    <s v="theater/plays"/>
    <n v="416.47680412371136"/>
    <n v="164332"/>
    <x v="3"/>
    <x v="3"/>
  </r>
  <r>
    <n v="178"/>
    <s v="Alexander-Williams"/>
    <s v="Triple-buffered cohesive structure"/>
    <n v="7200"/>
    <n v="6927"/>
    <x v="0"/>
    <n v="210"/>
    <x v="1"/>
    <x v="1"/>
    <n v="1505970000"/>
    <n v="1506747600"/>
    <b v="0"/>
    <b v="0"/>
    <s v="food/food trucks"/>
    <n v="96.208333333333329"/>
    <n v="7137"/>
    <x v="0"/>
    <x v="0"/>
  </r>
  <r>
    <n v="179"/>
    <s v="Marks Ltd"/>
    <s v="Realigned human-resource orchestration"/>
    <n v="44500"/>
    <n v="159185"/>
    <x v="1"/>
    <n v="3537"/>
    <x v="0"/>
    <x v="0"/>
    <n v="1363496400"/>
    <n v="1363582800"/>
    <b v="0"/>
    <b v="1"/>
    <s v="theater/plays"/>
    <n v="357.71910112359546"/>
    <n v="162722"/>
    <x v="3"/>
    <x v="3"/>
  </r>
  <r>
    <n v="180"/>
    <s v="Olsen, Edwards and Reid"/>
    <s v="Optional clear-thinking software"/>
    <n v="56000"/>
    <n v="172736"/>
    <x v="1"/>
    <n v="2107"/>
    <x v="2"/>
    <x v="2"/>
    <n v="1269234000"/>
    <n v="1269666000"/>
    <b v="0"/>
    <b v="0"/>
    <s v="technology/wearables"/>
    <n v="308.45714285714286"/>
    <n v="174843"/>
    <x v="2"/>
    <x v="8"/>
  </r>
  <r>
    <n v="181"/>
    <s v="Daniels, Rose and Tyler"/>
    <s v="Centralized global approach"/>
    <n v="8600"/>
    <n v="5315"/>
    <x v="0"/>
    <n v="136"/>
    <x v="1"/>
    <x v="1"/>
    <n v="1507093200"/>
    <n v="1508648400"/>
    <b v="0"/>
    <b v="0"/>
    <s v="technology/web"/>
    <n v="61.802325581395344"/>
    <n v="5451"/>
    <x v="2"/>
    <x v="2"/>
  </r>
  <r>
    <n v="182"/>
    <s v="Adams Group"/>
    <s v="Reverse-engineered bandwidth-monitored contingency"/>
    <n v="27100"/>
    <n v="195750"/>
    <x v="1"/>
    <n v="3318"/>
    <x v="3"/>
    <x v="3"/>
    <n v="1560574800"/>
    <n v="1561957200"/>
    <b v="0"/>
    <b v="0"/>
    <s v="theater/plays"/>
    <n v="722.32472324723244"/>
    <n v="199068"/>
    <x v="3"/>
    <x v="3"/>
  </r>
  <r>
    <n v="183"/>
    <s v="Rogers, Huerta and Medina"/>
    <s v="Pre-emptive bandwidth-monitored instruction set"/>
    <n v="5100"/>
    <n v="3525"/>
    <x v="0"/>
    <n v="86"/>
    <x v="0"/>
    <x v="0"/>
    <n v="1284008400"/>
    <n v="1285131600"/>
    <b v="0"/>
    <b v="0"/>
    <s v="music/rock"/>
    <n v="69.117647058823522"/>
    <n v="3611"/>
    <x v="1"/>
    <x v="1"/>
  </r>
  <r>
    <n v="184"/>
    <s v="Howard, Carter and Griffith"/>
    <s v="Adaptive asynchronous emulation"/>
    <n v="3600"/>
    <n v="10550"/>
    <x v="1"/>
    <n v="340"/>
    <x v="1"/>
    <x v="1"/>
    <n v="1556859600"/>
    <n v="1556946000"/>
    <b v="0"/>
    <b v="0"/>
    <s v="theater/plays"/>
    <n v="293.05555555555554"/>
    <n v="10890"/>
    <x v="3"/>
    <x v="3"/>
  </r>
  <r>
    <n v="185"/>
    <s v="Bailey PLC"/>
    <s v="Innovative actuating conglomeration"/>
    <n v="1000"/>
    <n v="718"/>
    <x v="0"/>
    <n v="19"/>
    <x v="1"/>
    <x v="1"/>
    <n v="1526187600"/>
    <n v="1527138000"/>
    <b v="0"/>
    <b v="0"/>
    <s v="film &amp; video/television"/>
    <n v="71.8"/>
    <n v="737"/>
    <x v="4"/>
    <x v="19"/>
  </r>
  <r>
    <n v="186"/>
    <s v="Parker Group"/>
    <s v="Grass-roots foreground policy"/>
    <n v="88800"/>
    <n v="28358"/>
    <x v="0"/>
    <n v="886"/>
    <x v="1"/>
    <x v="1"/>
    <n v="1400821200"/>
    <n v="1402117200"/>
    <b v="0"/>
    <b v="0"/>
    <s v="theater/plays"/>
    <n v="31.934684684684683"/>
    <n v="29244"/>
    <x v="3"/>
    <x v="3"/>
  </r>
  <r>
    <n v="187"/>
    <s v="Fox Group"/>
    <s v="Horizontal transitional paradigm"/>
    <n v="60200"/>
    <n v="138384"/>
    <x v="1"/>
    <n v="1442"/>
    <x v="0"/>
    <x v="0"/>
    <n v="1361599200"/>
    <n v="1364014800"/>
    <b v="0"/>
    <b v="1"/>
    <s v="film &amp; video/shorts"/>
    <n v="229.87375415282392"/>
    <n v="139826"/>
    <x v="4"/>
    <x v="12"/>
  </r>
  <r>
    <n v="188"/>
    <s v="Walker, Jones and Rodriguez"/>
    <s v="Networked didactic info-mediaries"/>
    <n v="8200"/>
    <n v="2625"/>
    <x v="0"/>
    <n v="35"/>
    <x v="6"/>
    <x v="6"/>
    <n v="1417500000"/>
    <n v="1417586400"/>
    <b v="0"/>
    <b v="0"/>
    <s v="theater/plays"/>
    <n v="32.012195121951223"/>
    <n v="2660"/>
    <x v="3"/>
    <x v="3"/>
  </r>
  <r>
    <n v="189"/>
    <s v="Anthony-Shaw"/>
    <s v="Switchable contextually-based access"/>
    <n v="191300"/>
    <n v="45004"/>
    <x v="3"/>
    <n v="441"/>
    <x v="1"/>
    <x v="1"/>
    <n v="1457071200"/>
    <n v="1457071200"/>
    <b v="0"/>
    <b v="0"/>
    <s v="theater/plays"/>
    <n v="23.525352848928385"/>
    <n v="45445"/>
    <x v="3"/>
    <x v="3"/>
  </r>
  <r>
    <n v="190"/>
    <s v="Cook LLC"/>
    <s v="Up-sized dynamic throughput"/>
    <n v="3700"/>
    <n v="2538"/>
    <x v="0"/>
    <n v="24"/>
    <x v="1"/>
    <x v="1"/>
    <n v="1370322000"/>
    <n v="1370408400"/>
    <b v="0"/>
    <b v="1"/>
    <s v="theater/plays"/>
    <n v="68.594594594594597"/>
    <n v="2562"/>
    <x v="3"/>
    <x v="3"/>
  </r>
  <r>
    <n v="191"/>
    <s v="Sutton PLC"/>
    <s v="Mandatory reciprocal superstructure"/>
    <n v="8400"/>
    <n v="3188"/>
    <x v="0"/>
    <n v="86"/>
    <x v="6"/>
    <x v="6"/>
    <n v="1552366800"/>
    <n v="1552626000"/>
    <b v="0"/>
    <b v="0"/>
    <s v="theater/plays"/>
    <n v="37.952380952380956"/>
    <n v="3274"/>
    <x v="3"/>
    <x v="3"/>
  </r>
  <r>
    <n v="192"/>
    <s v="Long, Morgan and Mitchell"/>
    <s v="Upgradable 4thgeneration productivity"/>
    <n v="42600"/>
    <n v="8517"/>
    <x v="0"/>
    <n v="243"/>
    <x v="1"/>
    <x v="1"/>
    <n v="1403845200"/>
    <n v="1404190800"/>
    <b v="0"/>
    <b v="0"/>
    <s v="music/rock"/>
    <n v="19.992957746478872"/>
    <n v="8760"/>
    <x v="1"/>
    <x v="1"/>
  </r>
  <r>
    <n v="193"/>
    <s v="Calhoun, Rogers and Long"/>
    <s v="Progressive discrete hub"/>
    <n v="6600"/>
    <n v="3012"/>
    <x v="0"/>
    <n v="65"/>
    <x v="1"/>
    <x v="1"/>
    <n v="1523163600"/>
    <n v="1523509200"/>
    <b v="1"/>
    <b v="0"/>
    <s v="music/indie rock"/>
    <n v="45.636363636363633"/>
    <n v="3077"/>
    <x v="1"/>
    <x v="7"/>
  </r>
  <r>
    <n v="194"/>
    <s v="Sandoval Group"/>
    <s v="Assimilated multi-tasking archive"/>
    <n v="7100"/>
    <n v="8716"/>
    <x v="1"/>
    <n v="126"/>
    <x v="1"/>
    <x v="1"/>
    <n v="1442206800"/>
    <n v="1443589200"/>
    <b v="0"/>
    <b v="0"/>
    <s v="music/metal"/>
    <n v="122.7605633802817"/>
    <n v="8842"/>
    <x v="1"/>
    <x v="16"/>
  </r>
  <r>
    <n v="195"/>
    <s v="Smith and Sons"/>
    <s v="Upgradable high-level solution"/>
    <n v="15800"/>
    <n v="57157"/>
    <x v="1"/>
    <n v="524"/>
    <x v="1"/>
    <x v="1"/>
    <n v="1532840400"/>
    <n v="1533445200"/>
    <b v="0"/>
    <b v="0"/>
    <s v="music/electric music"/>
    <n v="361.75316455696202"/>
    <n v="57681"/>
    <x v="1"/>
    <x v="5"/>
  </r>
  <r>
    <n v="196"/>
    <s v="King Inc"/>
    <s v="Organic bandwidth-monitored frame"/>
    <n v="8200"/>
    <n v="5178"/>
    <x v="0"/>
    <n v="100"/>
    <x v="3"/>
    <x v="3"/>
    <n v="1472878800"/>
    <n v="1474520400"/>
    <b v="0"/>
    <b v="0"/>
    <s v="technology/wearables"/>
    <n v="63.146341463414636"/>
    <n v="5278"/>
    <x v="2"/>
    <x v="8"/>
  </r>
  <r>
    <n v="197"/>
    <s v="Perry and Sons"/>
    <s v="Business-focused logistical framework"/>
    <n v="54700"/>
    <n v="163118"/>
    <x v="1"/>
    <n v="1989"/>
    <x v="1"/>
    <x v="1"/>
    <n v="1498194000"/>
    <n v="1499403600"/>
    <b v="0"/>
    <b v="0"/>
    <s v="film &amp; video/drama"/>
    <n v="298.20475319926874"/>
    <n v="165107"/>
    <x v="4"/>
    <x v="6"/>
  </r>
  <r>
    <n v="198"/>
    <s v="Palmer Inc"/>
    <s v="Universal multi-state capability"/>
    <n v="63200"/>
    <n v="6041"/>
    <x v="0"/>
    <n v="168"/>
    <x v="1"/>
    <x v="1"/>
    <n v="1281070800"/>
    <n v="1283576400"/>
    <b v="0"/>
    <b v="0"/>
    <s v="music/electric music"/>
    <n v="9.5585443037974684"/>
    <n v="6209"/>
    <x v="1"/>
    <x v="5"/>
  </r>
  <r>
    <n v="199"/>
    <s v="Hull, Baker and Martinez"/>
    <s v="Digitized reciprocal infrastructure"/>
    <n v="1800"/>
    <n v="968"/>
    <x v="0"/>
    <n v="13"/>
    <x v="1"/>
    <x v="1"/>
    <n v="1436245200"/>
    <n v="1436590800"/>
    <b v="0"/>
    <b v="0"/>
    <s v="music/rock"/>
    <n v="53.777777777777779"/>
    <n v="981"/>
    <x v="1"/>
    <x v="1"/>
  </r>
  <r>
    <n v="200"/>
    <s v="Becker, Rice and White"/>
    <s v="Reduced dedicated capability"/>
    <n v="100"/>
    <n v="2"/>
    <x v="0"/>
    <n v="1"/>
    <x v="0"/>
    <x v="0"/>
    <n v="1269493200"/>
    <n v="1270443600"/>
    <b v="0"/>
    <b v="0"/>
    <s v="theater/plays"/>
    <n v="2"/>
    <n v="3"/>
    <x v="3"/>
    <x v="3"/>
  </r>
  <r>
    <n v="201"/>
    <s v="Osborne, Perkins and Knox"/>
    <s v="Cross-platform bi-directional workforce"/>
    <n v="2100"/>
    <n v="14305"/>
    <x v="1"/>
    <n v="157"/>
    <x v="1"/>
    <x v="1"/>
    <n v="1406264400"/>
    <n v="1407819600"/>
    <b v="0"/>
    <b v="0"/>
    <s v="technology/web"/>
    <n v="681.19047619047615"/>
    <n v="14462"/>
    <x v="2"/>
    <x v="2"/>
  </r>
  <r>
    <n v="202"/>
    <s v="Mcknight-Freeman"/>
    <s v="Upgradable scalable methodology"/>
    <n v="8300"/>
    <n v="6543"/>
    <x v="3"/>
    <n v="82"/>
    <x v="1"/>
    <x v="1"/>
    <n v="1317531600"/>
    <n v="1317877200"/>
    <b v="0"/>
    <b v="0"/>
    <s v="food/food trucks"/>
    <n v="78.831325301204828"/>
    <n v="6625"/>
    <x v="0"/>
    <x v="0"/>
  </r>
  <r>
    <n v="203"/>
    <s v="Hayden, Shannon and Stein"/>
    <s v="Customer-focused client-server service-desk"/>
    <n v="143900"/>
    <n v="193413"/>
    <x v="1"/>
    <n v="4498"/>
    <x v="2"/>
    <x v="2"/>
    <n v="1484632800"/>
    <n v="1484805600"/>
    <b v="0"/>
    <b v="0"/>
    <s v="theater/plays"/>
    <n v="134.40792216817235"/>
    <n v="197911"/>
    <x v="3"/>
    <x v="3"/>
  </r>
  <r>
    <n v="204"/>
    <s v="Daniel-Luna"/>
    <s v="Mandatory multimedia leverage"/>
    <n v="75000"/>
    <n v="2529"/>
    <x v="0"/>
    <n v="40"/>
    <x v="1"/>
    <x v="1"/>
    <n v="1301806800"/>
    <n v="1302670800"/>
    <b v="0"/>
    <b v="0"/>
    <s v="music/jazz"/>
    <n v="3.3719999999999999"/>
    <n v="2569"/>
    <x v="1"/>
    <x v="17"/>
  </r>
  <r>
    <n v="205"/>
    <s v="Weaver-Marquez"/>
    <s v="Focused analyzing circuit"/>
    <n v="1300"/>
    <n v="5614"/>
    <x v="1"/>
    <n v="80"/>
    <x v="1"/>
    <x v="1"/>
    <n v="1539752400"/>
    <n v="1540789200"/>
    <b v="1"/>
    <b v="0"/>
    <s v="theater/plays"/>
    <n v="431.84615384615387"/>
    <n v="5694"/>
    <x v="3"/>
    <x v="3"/>
  </r>
  <r>
    <n v="206"/>
    <s v="Austin, Baker and Kelley"/>
    <s v="Fundamental grid-enabled strategy"/>
    <n v="9000"/>
    <n v="3496"/>
    <x v="3"/>
    <n v="57"/>
    <x v="1"/>
    <x v="1"/>
    <n v="1267250400"/>
    <n v="1268028000"/>
    <b v="0"/>
    <b v="0"/>
    <s v="publishing/fiction"/>
    <n v="38.844444444444441"/>
    <n v="3553"/>
    <x v="5"/>
    <x v="13"/>
  </r>
  <r>
    <n v="207"/>
    <s v="Carney-Anderson"/>
    <s v="Digitized 5thgeneration knowledgebase"/>
    <n v="1000"/>
    <n v="4257"/>
    <x v="1"/>
    <n v="43"/>
    <x v="1"/>
    <x v="1"/>
    <n v="1535432400"/>
    <n v="1537160400"/>
    <b v="0"/>
    <b v="1"/>
    <s v="music/rock"/>
    <n v="425.7"/>
    <n v="4300"/>
    <x v="1"/>
    <x v="1"/>
  </r>
  <r>
    <n v="208"/>
    <s v="Jackson Inc"/>
    <s v="Mandatory multi-tasking encryption"/>
    <n v="196900"/>
    <n v="199110"/>
    <x v="1"/>
    <n v="2053"/>
    <x v="1"/>
    <x v="1"/>
    <n v="1510207200"/>
    <n v="1512280800"/>
    <b v="0"/>
    <b v="0"/>
    <s v="film &amp; video/documentary"/>
    <n v="101.12239715591672"/>
    <n v="201163"/>
    <x v="4"/>
    <x v="4"/>
  </r>
  <r>
    <n v="209"/>
    <s v="Warren Ltd"/>
    <s v="Distributed system-worthy application"/>
    <n v="194500"/>
    <n v="41212"/>
    <x v="2"/>
    <n v="808"/>
    <x v="2"/>
    <x v="2"/>
    <n v="1462510800"/>
    <n v="1463115600"/>
    <b v="0"/>
    <b v="0"/>
    <s v="film &amp; video/documentary"/>
    <n v="21.188688946015425"/>
    <n v="42020"/>
    <x v="4"/>
    <x v="4"/>
  </r>
  <r>
    <n v="210"/>
    <s v="Schultz Inc"/>
    <s v="Synergistic tertiary time-frame"/>
    <n v="9400"/>
    <n v="6338"/>
    <x v="0"/>
    <n v="226"/>
    <x v="3"/>
    <x v="3"/>
    <n v="1488520800"/>
    <n v="1490850000"/>
    <b v="0"/>
    <b v="0"/>
    <s v="film &amp; video/science fiction"/>
    <n v="67.425531914893625"/>
    <n v="6564"/>
    <x v="4"/>
    <x v="22"/>
  </r>
  <r>
    <n v="211"/>
    <s v="Thompson LLC"/>
    <s v="Customer-focused impactful benchmark"/>
    <n v="104400"/>
    <n v="99100"/>
    <x v="0"/>
    <n v="1625"/>
    <x v="1"/>
    <x v="1"/>
    <n v="1377579600"/>
    <n v="1379653200"/>
    <b v="0"/>
    <b v="0"/>
    <s v="theater/plays"/>
    <n v="94.923371647509583"/>
    <n v="100725"/>
    <x v="3"/>
    <x v="3"/>
  </r>
  <r>
    <n v="212"/>
    <s v="Johnson Inc"/>
    <s v="Profound next generation infrastructure"/>
    <n v="8100"/>
    <n v="12300"/>
    <x v="1"/>
    <n v="168"/>
    <x v="1"/>
    <x v="1"/>
    <n v="1576389600"/>
    <n v="1580364000"/>
    <b v="0"/>
    <b v="0"/>
    <s v="theater/plays"/>
    <n v="151.85185185185185"/>
    <n v="12468"/>
    <x v="3"/>
    <x v="3"/>
  </r>
  <r>
    <n v="213"/>
    <s v="Morgan-Warren"/>
    <s v="Face-to-face encompassing info-mediaries"/>
    <n v="87900"/>
    <n v="171549"/>
    <x v="1"/>
    <n v="4289"/>
    <x v="1"/>
    <x v="1"/>
    <n v="1289019600"/>
    <n v="1289714400"/>
    <b v="0"/>
    <b v="1"/>
    <s v="music/indie rock"/>
    <n v="195.16382252559728"/>
    <n v="175838"/>
    <x v="1"/>
    <x v="7"/>
  </r>
  <r>
    <n v="214"/>
    <s v="Sullivan Group"/>
    <s v="Open-source fresh-thinking policy"/>
    <n v="1400"/>
    <n v="14324"/>
    <x v="1"/>
    <n v="165"/>
    <x v="1"/>
    <x v="1"/>
    <n v="1282194000"/>
    <n v="1282712400"/>
    <b v="0"/>
    <b v="0"/>
    <s v="music/rock"/>
    <n v="1023.1428571428571"/>
    <n v="14489"/>
    <x v="1"/>
    <x v="1"/>
  </r>
  <r>
    <n v="215"/>
    <s v="Vargas, Banks and Palmer"/>
    <s v="Extended 24/7 implementation"/>
    <n v="156800"/>
    <n v="6024"/>
    <x v="0"/>
    <n v="143"/>
    <x v="1"/>
    <x v="1"/>
    <n v="1550037600"/>
    <n v="1550210400"/>
    <b v="0"/>
    <b v="0"/>
    <s v="theater/plays"/>
    <n v="3.841836734693878"/>
    <n v="6167"/>
    <x v="3"/>
    <x v="3"/>
  </r>
  <r>
    <n v="216"/>
    <s v="Johnson, Dixon and Zimmerman"/>
    <s v="Organic dynamic algorithm"/>
    <n v="121700"/>
    <n v="188721"/>
    <x v="1"/>
    <n v="1815"/>
    <x v="1"/>
    <x v="1"/>
    <n v="1321941600"/>
    <n v="1322114400"/>
    <b v="0"/>
    <b v="0"/>
    <s v="theater/plays"/>
    <n v="155.07066557107643"/>
    <n v="190536"/>
    <x v="3"/>
    <x v="3"/>
  </r>
  <r>
    <n v="217"/>
    <s v="Moore, Dudley and Navarro"/>
    <s v="Organic multi-tasking focus group"/>
    <n v="129400"/>
    <n v="57911"/>
    <x v="0"/>
    <n v="934"/>
    <x v="1"/>
    <x v="1"/>
    <n v="1556427600"/>
    <n v="1557205200"/>
    <b v="0"/>
    <b v="0"/>
    <s v="film &amp; video/science fiction"/>
    <n v="44.753477588871718"/>
    <n v="58845"/>
    <x v="4"/>
    <x v="22"/>
  </r>
  <r>
    <n v="218"/>
    <s v="Price-Rodriguez"/>
    <s v="Adaptive logistical initiative"/>
    <n v="5700"/>
    <n v="12309"/>
    <x v="1"/>
    <n v="397"/>
    <x v="4"/>
    <x v="4"/>
    <n v="1320991200"/>
    <n v="1323928800"/>
    <b v="0"/>
    <b v="1"/>
    <s v="film &amp; video/shorts"/>
    <n v="215.94736842105263"/>
    <n v="12706"/>
    <x v="4"/>
    <x v="12"/>
  </r>
  <r>
    <n v="219"/>
    <s v="Huang-Henderson"/>
    <s v="Stand-alone mobile customer loyalty"/>
    <n v="41700"/>
    <n v="138497"/>
    <x v="1"/>
    <n v="1539"/>
    <x v="1"/>
    <x v="1"/>
    <n v="1345093200"/>
    <n v="1346130000"/>
    <b v="0"/>
    <b v="0"/>
    <s v="film &amp; video/animation"/>
    <n v="332.12709832134288"/>
    <n v="140036"/>
    <x v="4"/>
    <x v="10"/>
  </r>
  <r>
    <n v="220"/>
    <s v="Owens-Le"/>
    <s v="Focused composite approach"/>
    <n v="7900"/>
    <n v="667"/>
    <x v="0"/>
    <n v="17"/>
    <x v="1"/>
    <x v="1"/>
    <n v="1309496400"/>
    <n v="1311051600"/>
    <b v="1"/>
    <b v="0"/>
    <s v="theater/plays"/>
    <n v="8.4430379746835449"/>
    <n v="684"/>
    <x v="3"/>
    <x v="3"/>
  </r>
  <r>
    <n v="221"/>
    <s v="Huff LLC"/>
    <s v="Face-to-face clear-thinking Local Area Network"/>
    <n v="121500"/>
    <n v="119830"/>
    <x v="0"/>
    <n v="2179"/>
    <x v="1"/>
    <x v="1"/>
    <n v="1340254800"/>
    <n v="1340427600"/>
    <b v="1"/>
    <b v="0"/>
    <s v="food/food trucks"/>
    <n v="98.625514403292186"/>
    <n v="122009"/>
    <x v="0"/>
    <x v="0"/>
  </r>
  <r>
    <n v="222"/>
    <s v="Johnson LLC"/>
    <s v="Cross-group cohesive circuit"/>
    <n v="4800"/>
    <n v="6623"/>
    <x v="1"/>
    <n v="138"/>
    <x v="1"/>
    <x v="1"/>
    <n v="1412226000"/>
    <n v="1412312400"/>
    <b v="0"/>
    <b v="0"/>
    <s v="photography/photography books"/>
    <n v="137.97916666666669"/>
    <n v="6761"/>
    <x v="7"/>
    <x v="14"/>
  </r>
  <r>
    <n v="223"/>
    <s v="Chavez, Garcia and Cantu"/>
    <s v="Synergistic explicit capability"/>
    <n v="87300"/>
    <n v="81897"/>
    <x v="0"/>
    <n v="931"/>
    <x v="1"/>
    <x v="1"/>
    <n v="1458104400"/>
    <n v="1459314000"/>
    <b v="0"/>
    <b v="0"/>
    <s v="theater/plays"/>
    <n v="93.81099656357388"/>
    <n v="82828"/>
    <x v="3"/>
    <x v="3"/>
  </r>
  <r>
    <n v="224"/>
    <s v="Lester-Moore"/>
    <s v="Diverse analyzing definition"/>
    <n v="46300"/>
    <n v="186885"/>
    <x v="1"/>
    <n v="3594"/>
    <x v="1"/>
    <x v="1"/>
    <n v="1411534800"/>
    <n v="1415426400"/>
    <b v="0"/>
    <b v="0"/>
    <s v="film &amp; video/science fiction"/>
    <n v="403.63930885529157"/>
    <n v="190479"/>
    <x v="4"/>
    <x v="22"/>
  </r>
  <r>
    <n v="225"/>
    <s v="Fox-Quinn"/>
    <s v="Enterprise-wide reciprocal success"/>
    <n v="67800"/>
    <n v="176398"/>
    <x v="1"/>
    <n v="5880"/>
    <x v="1"/>
    <x v="1"/>
    <n v="1399093200"/>
    <n v="1399093200"/>
    <b v="1"/>
    <b v="0"/>
    <s v="music/rock"/>
    <n v="260.1740412979351"/>
    <n v="182278"/>
    <x v="1"/>
    <x v="1"/>
  </r>
  <r>
    <n v="226"/>
    <s v="Garcia Inc"/>
    <s v="Progressive neutral middleware"/>
    <n v="3000"/>
    <n v="10999"/>
    <x v="1"/>
    <n v="112"/>
    <x v="1"/>
    <x v="1"/>
    <n v="1270702800"/>
    <n v="1273899600"/>
    <b v="0"/>
    <b v="0"/>
    <s v="photography/photography books"/>
    <n v="366.63333333333333"/>
    <n v="11111"/>
    <x v="7"/>
    <x v="14"/>
  </r>
  <r>
    <n v="227"/>
    <s v="Johnson-Lee"/>
    <s v="Intuitive exuding process improvement"/>
    <n v="60900"/>
    <n v="102751"/>
    <x v="1"/>
    <n v="943"/>
    <x v="1"/>
    <x v="1"/>
    <n v="1431666000"/>
    <n v="1432184400"/>
    <b v="0"/>
    <b v="0"/>
    <s v="games/mobile games"/>
    <n v="168.72085385878489"/>
    <n v="103694"/>
    <x v="6"/>
    <x v="20"/>
  </r>
  <r>
    <n v="228"/>
    <s v="Pineda Group"/>
    <s v="Exclusive real-time protocol"/>
    <n v="137900"/>
    <n v="165352"/>
    <x v="1"/>
    <n v="2468"/>
    <x v="1"/>
    <x v="1"/>
    <n v="1472619600"/>
    <n v="1474779600"/>
    <b v="0"/>
    <b v="0"/>
    <s v="film &amp; video/animation"/>
    <n v="119.90717911530093"/>
    <n v="167820"/>
    <x v="4"/>
    <x v="10"/>
  </r>
  <r>
    <n v="229"/>
    <s v="Hoffman-Howard"/>
    <s v="Extended encompassing application"/>
    <n v="85600"/>
    <n v="165798"/>
    <x v="1"/>
    <n v="2551"/>
    <x v="1"/>
    <x v="1"/>
    <n v="1496293200"/>
    <n v="1500440400"/>
    <b v="0"/>
    <b v="1"/>
    <s v="games/mobile games"/>
    <n v="193.68925233644859"/>
    <n v="168349"/>
    <x v="6"/>
    <x v="20"/>
  </r>
  <r>
    <n v="230"/>
    <s v="Miranda, Hall and Mcgrath"/>
    <s v="Progressive value-added ability"/>
    <n v="2400"/>
    <n v="10084"/>
    <x v="1"/>
    <n v="101"/>
    <x v="1"/>
    <x v="1"/>
    <n v="1575612000"/>
    <n v="1575612000"/>
    <b v="0"/>
    <b v="0"/>
    <s v="games/video games"/>
    <n v="420.16666666666669"/>
    <n v="10185"/>
    <x v="6"/>
    <x v="11"/>
  </r>
  <r>
    <n v="231"/>
    <s v="Williams, Carter and Gonzalez"/>
    <s v="Cross-platform uniform hardware"/>
    <n v="7200"/>
    <n v="5523"/>
    <x v="3"/>
    <n v="67"/>
    <x v="1"/>
    <x v="1"/>
    <n v="1369112400"/>
    <n v="1374123600"/>
    <b v="0"/>
    <b v="0"/>
    <s v="theater/plays"/>
    <n v="76.708333333333329"/>
    <n v="5590"/>
    <x v="3"/>
    <x v="3"/>
  </r>
  <r>
    <n v="232"/>
    <s v="Davis-Rodriguez"/>
    <s v="Progressive secondary portal"/>
    <n v="3400"/>
    <n v="5823"/>
    <x v="1"/>
    <n v="92"/>
    <x v="1"/>
    <x v="1"/>
    <n v="1469422800"/>
    <n v="1469509200"/>
    <b v="0"/>
    <b v="0"/>
    <s v="theater/plays"/>
    <n v="171.26470588235293"/>
    <n v="5915"/>
    <x v="3"/>
    <x v="3"/>
  </r>
  <r>
    <n v="233"/>
    <s v="Reid, Rivera and Perry"/>
    <s v="Multi-lateral national adapter"/>
    <n v="3800"/>
    <n v="6000"/>
    <x v="1"/>
    <n v="62"/>
    <x v="1"/>
    <x v="1"/>
    <n v="1307854800"/>
    <n v="1309237200"/>
    <b v="0"/>
    <b v="0"/>
    <s v="film &amp; video/animation"/>
    <n v="157.89473684210526"/>
    <n v="6062"/>
    <x v="4"/>
    <x v="10"/>
  </r>
  <r>
    <n v="234"/>
    <s v="Mendoza-Parker"/>
    <s v="Enterprise-wide motivating matrices"/>
    <n v="7500"/>
    <n v="8181"/>
    <x v="1"/>
    <n v="149"/>
    <x v="6"/>
    <x v="6"/>
    <n v="1503378000"/>
    <n v="1503982800"/>
    <b v="0"/>
    <b v="1"/>
    <s v="games/video games"/>
    <n v="109.08"/>
    <n v="8330"/>
    <x v="6"/>
    <x v="11"/>
  </r>
  <r>
    <n v="235"/>
    <s v="Lee, Ali and Guzman"/>
    <s v="Polarized upward-trending Local Area Network"/>
    <n v="8600"/>
    <n v="3589"/>
    <x v="0"/>
    <n v="92"/>
    <x v="1"/>
    <x v="1"/>
    <n v="1486965600"/>
    <n v="1487397600"/>
    <b v="0"/>
    <b v="0"/>
    <s v="film &amp; video/animation"/>
    <n v="41.732558139534881"/>
    <n v="3681"/>
    <x v="4"/>
    <x v="10"/>
  </r>
  <r>
    <n v="236"/>
    <s v="Gallegos-Cobb"/>
    <s v="Object-based directional function"/>
    <n v="39500"/>
    <n v="4323"/>
    <x v="0"/>
    <n v="57"/>
    <x v="2"/>
    <x v="2"/>
    <n v="1561438800"/>
    <n v="1562043600"/>
    <b v="0"/>
    <b v="1"/>
    <s v="music/rock"/>
    <n v="10.944303797468354"/>
    <n v="4380"/>
    <x v="1"/>
    <x v="1"/>
  </r>
  <r>
    <n v="237"/>
    <s v="Ellison PLC"/>
    <s v="Re-contextualized tangible open architecture"/>
    <n v="9300"/>
    <n v="14822"/>
    <x v="1"/>
    <n v="329"/>
    <x v="1"/>
    <x v="1"/>
    <n v="1398402000"/>
    <n v="1398574800"/>
    <b v="0"/>
    <b v="0"/>
    <s v="film &amp; video/animation"/>
    <n v="159.3763440860215"/>
    <n v="15151"/>
    <x v="4"/>
    <x v="10"/>
  </r>
  <r>
    <n v="238"/>
    <s v="Bolton, Sanchez and Carrillo"/>
    <s v="Distributed systemic adapter"/>
    <n v="2400"/>
    <n v="10138"/>
    <x v="1"/>
    <n v="97"/>
    <x v="3"/>
    <x v="3"/>
    <n v="1513231200"/>
    <n v="1515391200"/>
    <b v="0"/>
    <b v="1"/>
    <s v="theater/plays"/>
    <n v="422.41666666666669"/>
    <n v="10235"/>
    <x v="3"/>
    <x v="3"/>
  </r>
  <r>
    <n v="239"/>
    <s v="Mason-Sanders"/>
    <s v="Networked web-enabled instruction set"/>
    <n v="3200"/>
    <n v="3127"/>
    <x v="0"/>
    <n v="41"/>
    <x v="1"/>
    <x v="1"/>
    <n v="1440824400"/>
    <n v="1441170000"/>
    <b v="0"/>
    <b v="0"/>
    <s v="technology/wearables"/>
    <n v="97.71875"/>
    <n v="3168"/>
    <x v="2"/>
    <x v="8"/>
  </r>
  <r>
    <n v="240"/>
    <s v="Pitts-Reed"/>
    <s v="Vision-oriented dynamic service-desk"/>
    <n v="29400"/>
    <n v="123124"/>
    <x v="1"/>
    <n v="1784"/>
    <x v="1"/>
    <x v="1"/>
    <n v="1281070800"/>
    <n v="1281157200"/>
    <b v="0"/>
    <b v="0"/>
    <s v="theater/plays"/>
    <n v="418.78911564625849"/>
    <n v="124908"/>
    <x v="3"/>
    <x v="3"/>
  </r>
  <r>
    <n v="241"/>
    <s v="Gonzalez-Martinez"/>
    <s v="Vision-oriented actuating open system"/>
    <n v="168500"/>
    <n v="171729"/>
    <x v="1"/>
    <n v="1684"/>
    <x v="2"/>
    <x v="2"/>
    <n v="1397365200"/>
    <n v="1398229200"/>
    <b v="0"/>
    <b v="1"/>
    <s v="publishing/nonfiction"/>
    <n v="101.91632047477745"/>
    <n v="173413"/>
    <x v="5"/>
    <x v="9"/>
  </r>
  <r>
    <n v="242"/>
    <s v="Hill, Martin and Garcia"/>
    <s v="Sharable scalable core"/>
    <n v="8400"/>
    <n v="10729"/>
    <x v="1"/>
    <n v="250"/>
    <x v="1"/>
    <x v="1"/>
    <n v="1494392400"/>
    <n v="1495256400"/>
    <b v="0"/>
    <b v="1"/>
    <s v="music/rock"/>
    <n v="127.72619047619047"/>
    <n v="10979"/>
    <x v="1"/>
    <x v="1"/>
  </r>
  <r>
    <n v="243"/>
    <s v="Garcia PLC"/>
    <s v="Customer-focused attitude-oriented function"/>
    <n v="2300"/>
    <n v="10240"/>
    <x v="1"/>
    <n v="238"/>
    <x v="1"/>
    <x v="1"/>
    <n v="1520143200"/>
    <n v="1520402400"/>
    <b v="0"/>
    <b v="0"/>
    <s v="theater/plays"/>
    <n v="445.21739130434781"/>
    <n v="10478"/>
    <x v="3"/>
    <x v="3"/>
  </r>
  <r>
    <n v="244"/>
    <s v="Herring-Bailey"/>
    <s v="Reverse-engineered system-worthy extranet"/>
    <n v="700"/>
    <n v="3988"/>
    <x v="1"/>
    <n v="53"/>
    <x v="1"/>
    <x v="1"/>
    <n v="1405314000"/>
    <n v="1409806800"/>
    <b v="0"/>
    <b v="0"/>
    <s v="theater/plays"/>
    <n v="569.71428571428578"/>
    <n v="4041"/>
    <x v="3"/>
    <x v="3"/>
  </r>
  <r>
    <n v="245"/>
    <s v="Russell-Gardner"/>
    <s v="Re-engineered systematic monitoring"/>
    <n v="2900"/>
    <n v="14771"/>
    <x v="1"/>
    <n v="214"/>
    <x v="1"/>
    <x v="1"/>
    <n v="1396846800"/>
    <n v="1396933200"/>
    <b v="0"/>
    <b v="0"/>
    <s v="theater/plays"/>
    <n v="509.34482758620686"/>
    <n v="14985"/>
    <x v="3"/>
    <x v="3"/>
  </r>
  <r>
    <n v="246"/>
    <s v="Walters-Carter"/>
    <s v="Seamless value-added standardization"/>
    <n v="4500"/>
    <n v="14649"/>
    <x v="1"/>
    <n v="222"/>
    <x v="1"/>
    <x v="1"/>
    <n v="1375678800"/>
    <n v="1376024400"/>
    <b v="0"/>
    <b v="0"/>
    <s v="technology/web"/>
    <n v="325.5333333333333"/>
    <n v="14871"/>
    <x v="2"/>
    <x v="2"/>
  </r>
  <r>
    <n v="247"/>
    <s v="Johnson, Patterson and Montoya"/>
    <s v="Triple-buffered fresh-thinking frame"/>
    <n v="19800"/>
    <n v="184658"/>
    <x v="1"/>
    <n v="1884"/>
    <x v="1"/>
    <x v="1"/>
    <n v="1482386400"/>
    <n v="1483682400"/>
    <b v="0"/>
    <b v="1"/>
    <s v="publishing/fiction"/>
    <n v="932.61616161616166"/>
    <n v="186542"/>
    <x v="5"/>
    <x v="13"/>
  </r>
  <r>
    <n v="248"/>
    <s v="Roberts and Sons"/>
    <s v="Streamlined holistic knowledgebase"/>
    <n v="6200"/>
    <n v="13103"/>
    <x v="1"/>
    <n v="218"/>
    <x v="2"/>
    <x v="2"/>
    <n v="1420005600"/>
    <n v="1420437600"/>
    <b v="0"/>
    <b v="0"/>
    <s v="games/mobile games"/>
    <n v="211.33870967741933"/>
    <n v="13321"/>
    <x v="6"/>
    <x v="20"/>
  </r>
  <r>
    <n v="249"/>
    <s v="Avila-Nelson"/>
    <s v="Up-sized intermediate website"/>
    <n v="61500"/>
    <n v="168095"/>
    <x v="1"/>
    <n v="6465"/>
    <x v="1"/>
    <x v="1"/>
    <n v="1420178400"/>
    <n v="1420783200"/>
    <b v="0"/>
    <b v="0"/>
    <s v="publishing/translations"/>
    <n v="273.32520325203251"/>
    <n v="174560"/>
    <x v="5"/>
    <x v="18"/>
  </r>
  <r>
    <n v="250"/>
    <s v="Robbins and Sons"/>
    <s v="Future-proofed directional synergy"/>
    <n v="100"/>
    <n v="3"/>
    <x v="0"/>
    <n v="1"/>
    <x v="1"/>
    <x v="1"/>
    <n v="1264399200"/>
    <n v="1267423200"/>
    <b v="0"/>
    <b v="0"/>
    <s v="music/rock"/>
    <n v="3"/>
    <n v="4"/>
    <x v="1"/>
    <x v="1"/>
  </r>
  <r>
    <n v="251"/>
    <s v="Singleton Ltd"/>
    <s v="Enhanced user-facing function"/>
    <n v="7100"/>
    <n v="3840"/>
    <x v="0"/>
    <n v="101"/>
    <x v="1"/>
    <x v="1"/>
    <n v="1355032800"/>
    <n v="1355205600"/>
    <b v="0"/>
    <b v="0"/>
    <s v="theater/plays"/>
    <n v="54.084507042253513"/>
    <n v="3941"/>
    <x v="3"/>
    <x v="3"/>
  </r>
  <r>
    <n v="252"/>
    <s v="Perez PLC"/>
    <s v="Operative bandwidth-monitored interface"/>
    <n v="1000"/>
    <n v="6263"/>
    <x v="1"/>
    <n v="59"/>
    <x v="1"/>
    <x v="1"/>
    <n v="1382677200"/>
    <n v="1383109200"/>
    <b v="0"/>
    <b v="0"/>
    <s v="theater/plays"/>
    <n v="626.29999999999995"/>
    <n v="6322"/>
    <x v="3"/>
    <x v="3"/>
  </r>
  <r>
    <n v="253"/>
    <s v="Rogers, Jacobs and Jackson"/>
    <s v="Upgradable multi-state instruction set"/>
    <n v="121500"/>
    <n v="108161"/>
    <x v="0"/>
    <n v="1335"/>
    <x v="0"/>
    <x v="0"/>
    <n v="1302238800"/>
    <n v="1303275600"/>
    <b v="0"/>
    <b v="0"/>
    <s v="film &amp; video/drama"/>
    <n v="89.021399176954731"/>
    <n v="109496"/>
    <x v="4"/>
    <x v="6"/>
  </r>
  <r>
    <n v="254"/>
    <s v="Barry Group"/>
    <s v="De-engineered static Local Area Network"/>
    <n v="4600"/>
    <n v="8505"/>
    <x v="1"/>
    <n v="88"/>
    <x v="1"/>
    <x v="1"/>
    <n v="1487656800"/>
    <n v="1487829600"/>
    <b v="0"/>
    <b v="0"/>
    <s v="publishing/nonfiction"/>
    <n v="184.89130434782609"/>
    <n v="8593"/>
    <x v="5"/>
    <x v="9"/>
  </r>
  <r>
    <n v="255"/>
    <s v="Rosales, Branch and Harmon"/>
    <s v="Upgradable grid-enabled superstructure"/>
    <n v="80500"/>
    <n v="96735"/>
    <x v="1"/>
    <n v="1697"/>
    <x v="1"/>
    <x v="1"/>
    <n v="1297836000"/>
    <n v="1298268000"/>
    <b v="0"/>
    <b v="1"/>
    <s v="music/rock"/>
    <n v="120.16770186335404"/>
    <n v="98432"/>
    <x v="1"/>
    <x v="1"/>
  </r>
  <r>
    <n v="256"/>
    <s v="Smith-Reid"/>
    <s v="Optimized actuating toolset"/>
    <n v="4100"/>
    <n v="959"/>
    <x v="0"/>
    <n v="15"/>
    <x v="4"/>
    <x v="4"/>
    <n v="1453615200"/>
    <n v="1456812000"/>
    <b v="0"/>
    <b v="0"/>
    <s v="music/rock"/>
    <n v="23.390243902439025"/>
    <n v="974"/>
    <x v="1"/>
    <x v="1"/>
  </r>
  <r>
    <n v="257"/>
    <s v="Williams Inc"/>
    <s v="Decentralized exuding strategy"/>
    <n v="5700"/>
    <n v="8322"/>
    <x v="1"/>
    <n v="92"/>
    <x v="1"/>
    <x v="1"/>
    <n v="1362463200"/>
    <n v="1363669200"/>
    <b v="0"/>
    <b v="0"/>
    <s v="theater/plays"/>
    <n v="146"/>
    <n v="8414"/>
    <x v="3"/>
    <x v="3"/>
  </r>
  <r>
    <n v="258"/>
    <s v="Duncan, Mcdonald and Miller"/>
    <s v="Assimilated coherent hardware"/>
    <n v="5000"/>
    <n v="13424"/>
    <x v="1"/>
    <n v="186"/>
    <x v="1"/>
    <x v="1"/>
    <n v="1481176800"/>
    <n v="1482904800"/>
    <b v="0"/>
    <b v="1"/>
    <s v="theater/plays"/>
    <n v="268.48"/>
    <n v="13610"/>
    <x v="3"/>
    <x v="3"/>
  </r>
  <r>
    <n v="259"/>
    <s v="Watkins Ltd"/>
    <s v="Multi-channeled responsive implementation"/>
    <n v="1800"/>
    <n v="10755"/>
    <x v="1"/>
    <n v="138"/>
    <x v="1"/>
    <x v="1"/>
    <n v="1354946400"/>
    <n v="1356588000"/>
    <b v="1"/>
    <b v="0"/>
    <s v="photography/photography books"/>
    <n v="597.5"/>
    <n v="10893"/>
    <x v="7"/>
    <x v="14"/>
  </r>
  <r>
    <n v="260"/>
    <s v="Allen-Jones"/>
    <s v="Centralized modular initiative"/>
    <n v="6300"/>
    <n v="9935"/>
    <x v="1"/>
    <n v="261"/>
    <x v="1"/>
    <x v="1"/>
    <n v="1348808400"/>
    <n v="1349845200"/>
    <b v="0"/>
    <b v="0"/>
    <s v="music/rock"/>
    <n v="157.69841269841268"/>
    <n v="10196"/>
    <x v="1"/>
    <x v="1"/>
  </r>
  <r>
    <n v="261"/>
    <s v="Mason-Smith"/>
    <s v="Reverse-engineered cohesive migration"/>
    <n v="84300"/>
    <n v="26303"/>
    <x v="0"/>
    <n v="454"/>
    <x v="1"/>
    <x v="1"/>
    <n v="1282712400"/>
    <n v="1283058000"/>
    <b v="0"/>
    <b v="1"/>
    <s v="music/rock"/>
    <n v="31.201660735468568"/>
    <n v="26757"/>
    <x v="1"/>
    <x v="1"/>
  </r>
  <r>
    <n v="262"/>
    <s v="Lloyd, Kennedy and Davis"/>
    <s v="Compatible multimedia hub"/>
    <n v="1700"/>
    <n v="5328"/>
    <x v="1"/>
    <n v="107"/>
    <x v="1"/>
    <x v="1"/>
    <n v="1301979600"/>
    <n v="1304226000"/>
    <b v="0"/>
    <b v="1"/>
    <s v="music/indie rock"/>
    <n v="313.41176470588238"/>
    <n v="5435"/>
    <x v="1"/>
    <x v="7"/>
  </r>
  <r>
    <n v="263"/>
    <s v="Walker Ltd"/>
    <s v="Organic eco-centric success"/>
    <n v="2900"/>
    <n v="10756"/>
    <x v="1"/>
    <n v="199"/>
    <x v="1"/>
    <x v="1"/>
    <n v="1263016800"/>
    <n v="1263016800"/>
    <b v="0"/>
    <b v="0"/>
    <s v="photography/photography books"/>
    <n v="370.89655172413791"/>
    <n v="10955"/>
    <x v="7"/>
    <x v="14"/>
  </r>
  <r>
    <n v="264"/>
    <s v="Gordon PLC"/>
    <s v="Virtual reciprocal policy"/>
    <n v="45600"/>
    <n v="165375"/>
    <x v="1"/>
    <n v="5512"/>
    <x v="1"/>
    <x v="1"/>
    <n v="1360648800"/>
    <n v="1362031200"/>
    <b v="0"/>
    <b v="0"/>
    <s v="theater/plays"/>
    <n v="362.66447368421052"/>
    <n v="170887"/>
    <x v="3"/>
    <x v="3"/>
  </r>
  <r>
    <n v="265"/>
    <s v="Lee and Sons"/>
    <s v="Persevering interactive emulation"/>
    <n v="4900"/>
    <n v="6031"/>
    <x v="1"/>
    <n v="86"/>
    <x v="1"/>
    <x v="1"/>
    <n v="1451800800"/>
    <n v="1455602400"/>
    <b v="0"/>
    <b v="0"/>
    <s v="theater/plays"/>
    <n v="123.08163265306122"/>
    <n v="6117"/>
    <x v="3"/>
    <x v="3"/>
  </r>
  <r>
    <n v="266"/>
    <s v="Cole LLC"/>
    <s v="Proactive responsive emulation"/>
    <n v="111900"/>
    <n v="85902"/>
    <x v="0"/>
    <n v="3182"/>
    <x v="6"/>
    <x v="6"/>
    <n v="1415340000"/>
    <n v="1418191200"/>
    <b v="0"/>
    <b v="1"/>
    <s v="music/jazz"/>
    <n v="76.766756032171585"/>
    <n v="89084"/>
    <x v="1"/>
    <x v="17"/>
  </r>
  <r>
    <n v="267"/>
    <s v="Acosta PLC"/>
    <s v="Extended eco-centric function"/>
    <n v="61600"/>
    <n v="143910"/>
    <x v="1"/>
    <n v="2768"/>
    <x v="2"/>
    <x v="2"/>
    <n v="1351054800"/>
    <n v="1352440800"/>
    <b v="0"/>
    <b v="0"/>
    <s v="theater/plays"/>
    <n v="233.62012987012989"/>
    <n v="146678"/>
    <x v="3"/>
    <x v="3"/>
  </r>
  <r>
    <n v="268"/>
    <s v="Brown-Mckee"/>
    <s v="Networked optimal productivity"/>
    <n v="1500"/>
    <n v="2708"/>
    <x v="1"/>
    <n v="48"/>
    <x v="1"/>
    <x v="1"/>
    <n v="1349326800"/>
    <n v="1353304800"/>
    <b v="0"/>
    <b v="0"/>
    <s v="film &amp; video/documentary"/>
    <n v="180.53333333333333"/>
    <n v="2756"/>
    <x v="4"/>
    <x v="4"/>
  </r>
  <r>
    <n v="269"/>
    <s v="Miles and Sons"/>
    <s v="Persistent attitude-oriented approach"/>
    <n v="3500"/>
    <n v="8842"/>
    <x v="1"/>
    <n v="87"/>
    <x v="1"/>
    <x v="1"/>
    <n v="1548914400"/>
    <n v="1550728800"/>
    <b v="0"/>
    <b v="0"/>
    <s v="film &amp; video/television"/>
    <n v="252.62857142857143"/>
    <n v="8929"/>
    <x v="4"/>
    <x v="19"/>
  </r>
  <r>
    <n v="270"/>
    <s v="Sawyer, Horton and Williams"/>
    <s v="Triple-buffered 4thgeneration toolset"/>
    <n v="173900"/>
    <n v="47260"/>
    <x v="3"/>
    <n v="1890"/>
    <x v="1"/>
    <x v="1"/>
    <n v="1291269600"/>
    <n v="1291442400"/>
    <b v="0"/>
    <b v="0"/>
    <s v="games/video games"/>
    <n v="27.176538240368025"/>
    <n v="49150"/>
    <x v="6"/>
    <x v="11"/>
  </r>
  <r>
    <n v="271"/>
    <s v="Foley-Cox"/>
    <s v="Progressive zero administration leverage"/>
    <n v="153700"/>
    <n v="1953"/>
    <x v="2"/>
    <n v="61"/>
    <x v="1"/>
    <x v="1"/>
    <n v="1449468000"/>
    <n v="1452146400"/>
    <b v="0"/>
    <b v="0"/>
    <s v="photography/photography books"/>
    <n v="1.2706571242680547"/>
    <n v="2014"/>
    <x v="7"/>
    <x v="14"/>
  </r>
  <r>
    <n v="272"/>
    <s v="Horton, Morrison and Clark"/>
    <s v="Networked radical neural-net"/>
    <n v="51100"/>
    <n v="155349"/>
    <x v="1"/>
    <n v="1894"/>
    <x v="1"/>
    <x v="1"/>
    <n v="1562734800"/>
    <n v="1564894800"/>
    <b v="0"/>
    <b v="1"/>
    <s v="theater/plays"/>
    <n v="304.0097847358121"/>
    <n v="157243"/>
    <x v="3"/>
    <x v="3"/>
  </r>
  <r>
    <n v="273"/>
    <s v="Thomas and Sons"/>
    <s v="Re-engineered heuristic forecast"/>
    <n v="7800"/>
    <n v="10704"/>
    <x v="1"/>
    <n v="282"/>
    <x v="0"/>
    <x v="0"/>
    <n v="1505624400"/>
    <n v="1505883600"/>
    <b v="0"/>
    <b v="0"/>
    <s v="theater/plays"/>
    <n v="137.23076923076923"/>
    <n v="10986"/>
    <x v="3"/>
    <x v="3"/>
  </r>
  <r>
    <n v="274"/>
    <s v="Morgan-Jenkins"/>
    <s v="Fully-configurable background algorithm"/>
    <n v="2400"/>
    <n v="773"/>
    <x v="0"/>
    <n v="15"/>
    <x v="1"/>
    <x v="1"/>
    <n v="1509948000"/>
    <n v="1510380000"/>
    <b v="0"/>
    <b v="0"/>
    <s v="theater/plays"/>
    <n v="32.208333333333336"/>
    <n v="788"/>
    <x v="3"/>
    <x v="3"/>
  </r>
  <r>
    <n v="275"/>
    <s v="Ward, Sanchez and Kemp"/>
    <s v="Stand-alone discrete Graphical User Interface"/>
    <n v="3900"/>
    <n v="9419"/>
    <x v="1"/>
    <n v="116"/>
    <x v="1"/>
    <x v="1"/>
    <n v="1554526800"/>
    <n v="1555218000"/>
    <b v="0"/>
    <b v="0"/>
    <s v="publishing/translations"/>
    <n v="241.51282051282053"/>
    <n v="9535"/>
    <x v="5"/>
    <x v="18"/>
  </r>
  <r>
    <n v="276"/>
    <s v="Fields Ltd"/>
    <s v="Front-line foreground project"/>
    <n v="5500"/>
    <n v="5324"/>
    <x v="0"/>
    <n v="133"/>
    <x v="1"/>
    <x v="1"/>
    <n v="1334811600"/>
    <n v="1335243600"/>
    <b v="0"/>
    <b v="1"/>
    <s v="games/video games"/>
    <n v="96.8"/>
    <n v="5457"/>
    <x v="6"/>
    <x v="11"/>
  </r>
  <r>
    <n v="277"/>
    <s v="Ramos-Mitchell"/>
    <s v="Persevering system-worthy info-mediaries"/>
    <n v="700"/>
    <n v="7465"/>
    <x v="1"/>
    <n v="83"/>
    <x v="1"/>
    <x v="1"/>
    <n v="1279515600"/>
    <n v="1279688400"/>
    <b v="0"/>
    <b v="0"/>
    <s v="theater/plays"/>
    <n v="1066.4285714285716"/>
    <n v="7548"/>
    <x v="3"/>
    <x v="3"/>
  </r>
  <r>
    <n v="278"/>
    <s v="Higgins, Davis and Salazar"/>
    <s v="Distributed multi-tasking strategy"/>
    <n v="2700"/>
    <n v="8799"/>
    <x v="1"/>
    <n v="91"/>
    <x v="1"/>
    <x v="1"/>
    <n v="1353909600"/>
    <n v="1356069600"/>
    <b v="0"/>
    <b v="0"/>
    <s v="technology/web"/>
    <n v="325.88888888888891"/>
    <n v="8890"/>
    <x v="2"/>
    <x v="2"/>
  </r>
  <r>
    <n v="279"/>
    <s v="Smith-Jenkins"/>
    <s v="Vision-oriented methodical application"/>
    <n v="8000"/>
    <n v="13656"/>
    <x v="1"/>
    <n v="546"/>
    <x v="1"/>
    <x v="1"/>
    <n v="1535950800"/>
    <n v="1536210000"/>
    <b v="0"/>
    <b v="0"/>
    <s v="theater/plays"/>
    <n v="170.70000000000002"/>
    <n v="14202"/>
    <x v="3"/>
    <x v="3"/>
  </r>
  <r>
    <n v="280"/>
    <s v="Braun PLC"/>
    <s v="Function-based high-level infrastructure"/>
    <n v="2500"/>
    <n v="14536"/>
    <x v="1"/>
    <n v="393"/>
    <x v="1"/>
    <x v="1"/>
    <n v="1511244000"/>
    <n v="1511762400"/>
    <b v="0"/>
    <b v="0"/>
    <s v="film &amp; video/animation"/>
    <n v="581.44000000000005"/>
    <n v="14929"/>
    <x v="4"/>
    <x v="10"/>
  </r>
  <r>
    <n v="281"/>
    <s v="Drake PLC"/>
    <s v="Profound object-oriented paradigm"/>
    <n v="164500"/>
    <n v="150552"/>
    <x v="0"/>
    <n v="2062"/>
    <x v="1"/>
    <x v="1"/>
    <n v="1331445600"/>
    <n v="1333256400"/>
    <b v="0"/>
    <b v="1"/>
    <s v="theater/plays"/>
    <n v="91.520972644376897"/>
    <n v="152614"/>
    <x v="3"/>
    <x v="3"/>
  </r>
  <r>
    <n v="282"/>
    <s v="Ross, Kelly and Brown"/>
    <s v="Virtual contextually-based circuit"/>
    <n v="8400"/>
    <n v="9076"/>
    <x v="1"/>
    <n v="133"/>
    <x v="1"/>
    <x v="1"/>
    <n v="1480226400"/>
    <n v="1480744800"/>
    <b v="0"/>
    <b v="1"/>
    <s v="film &amp; video/television"/>
    <n v="108.04761904761904"/>
    <n v="9209"/>
    <x v="4"/>
    <x v="19"/>
  </r>
  <r>
    <n v="283"/>
    <s v="Lucas-Mullins"/>
    <s v="Business-focused dynamic instruction set"/>
    <n v="8100"/>
    <n v="1517"/>
    <x v="0"/>
    <n v="29"/>
    <x v="3"/>
    <x v="3"/>
    <n v="1464584400"/>
    <n v="1465016400"/>
    <b v="0"/>
    <b v="0"/>
    <s v="music/rock"/>
    <n v="18.728395061728396"/>
    <n v="1546"/>
    <x v="1"/>
    <x v="1"/>
  </r>
  <r>
    <n v="284"/>
    <s v="Tran LLC"/>
    <s v="Ameliorated fresh-thinking protocol"/>
    <n v="9800"/>
    <n v="8153"/>
    <x v="0"/>
    <n v="132"/>
    <x v="1"/>
    <x v="1"/>
    <n v="1335848400"/>
    <n v="1336280400"/>
    <b v="0"/>
    <b v="0"/>
    <s v="technology/web"/>
    <n v="83.193877551020407"/>
    <n v="8285"/>
    <x v="2"/>
    <x v="2"/>
  </r>
  <r>
    <n v="285"/>
    <s v="Dawson, Brady and Gilbert"/>
    <s v="Front-line optimizing emulation"/>
    <n v="900"/>
    <n v="6357"/>
    <x v="1"/>
    <n v="254"/>
    <x v="1"/>
    <x v="1"/>
    <n v="1473483600"/>
    <n v="1476766800"/>
    <b v="0"/>
    <b v="0"/>
    <s v="theater/plays"/>
    <n v="706.33333333333337"/>
    <n v="6611"/>
    <x v="3"/>
    <x v="3"/>
  </r>
  <r>
    <n v="286"/>
    <s v="Obrien-Aguirre"/>
    <s v="Devolved uniform complexity"/>
    <n v="112100"/>
    <n v="19557"/>
    <x v="3"/>
    <n v="184"/>
    <x v="1"/>
    <x v="1"/>
    <n v="1479880800"/>
    <n v="1480485600"/>
    <b v="0"/>
    <b v="0"/>
    <s v="theater/plays"/>
    <n v="17.446030330062445"/>
    <n v="19741"/>
    <x v="3"/>
    <x v="3"/>
  </r>
  <r>
    <n v="287"/>
    <s v="Ferguson PLC"/>
    <s v="Public-key intangible superstructure"/>
    <n v="6300"/>
    <n v="13213"/>
    <x v="1"/>
    <n v="176"/>
    <x v="1"/>
    <x v="1"/>
    <n v="1430197200"/>
    <n v="1430197200"/>
    <b v="0"/>
    <b v="0"/>
    <s v="music/electric music"/>
    <n v="209.73015873015873"/>
    <n v="13389"/>
    <x v="1"/>
    <x v="5"/>
  </r>
  <r>
    <n v="288"/>
    <s v="Garcia Ltd"/>
    <s v="Secured global success"/>
    <n v="5600"/>
    <n v="5476"/>
    <x v="0"/>
    <n v="137"/>
    <x v="3"/>
    <x v="3"/>
    <n v="1331701200"/>
    <n v="1331787600"/>
    <b v="0"/>
    <b v="1"/>
    <s v="music/metal"/>
    <n v="97.785714285714292"/>
    <n v="5613"/>
    <x v="1"/>
    <x v="16"/>
  </r>
  <r>
    <n v="289"/>
    <s v="Smith, Love and Smith"/>
    <s v="Grass-roots mission-critical capability"/>
    <n v="800"/>
    <n v="13474"/>
    <x v="1"/>
    <n v="337"/>
    <x v="0"/>
    <x v="0"/>
    <n v="1438578000"/>
    <n v="1438837200"/>
    <b v="0"/>
    <b v="0"/>
    <s v="theater/plays"/>
    <n v="1684.25"/>
    <n v="13811"/>
    <x v="3"/>
    <x v="3"/>
  </r>
  <r>
    <n v="290"/>
    <s v="Wilson, Hall and Osborne"/>
    <s v="Advanced global data-warehouse"/>
    <n v="168600"/>
    <n v="91722"/>
    <x v="0"/>
    <n v="908"/>
    <x v="1"/>
    <x v="1"/>
    <n v="1368162000"/>
    <n v="1370926800"/>
    <b v="0"/>
    <b v="1"/>
    <s v="film &amp; video/documentary"/>
    <n v="54.402135231316727"/>
    <n v="92630"/>
    <x v="4"/>
    <x v="4"/>
  </r>
  <r>
    <n v="291"/>
    <s v="Bell, Grimes and Kerr"/>
    <s v="Self-enabling uniform complexity"/>
    <n v="1800"/>
    <n v="8219"/>
    <x v="1"/>
    <n v="107"/>
    <x v="1"/>
    <x v="1"/>
    <n v="1318654800"/>
    <n v="1319000400"/>
    <b v="1"/>
    <b v="0"/>
    <s v="technology/web"/>
    <n v="456.61111111111109"/>
    <n v="8326"/>
    <x v="2"/>
    <x v="2"/>
  </r>
  <r>
    <n v="292"/>
    <s v="Ho-Harris"/>
    <s v="Versatile cohesive encoding"/>
    <n v="7300"/>
    <n v="717"/>
    <x v="0"/>
    <n v="10"/>
    <x v="1"/>
    <x v="1"/>
    <n v="1331874000"/>
    <n v="1333429200"/>
    <b v="0"/>
    <b v="0"/>
    <s v="food/food trucks"/>
    <n v="9.8219178082191778"/>
    <n v="727"/>
    <x v="0"/>
    <x v="0"/>
  </r>
  <r>
    <n v="293"/>
    <s v="Ross Group"/>
    <s v="Organized executive solution"/>
    <n v="6500"/>
    <n v="1065"/>
    <x v="3"/>
    <n v="32"/>
    <x v="6"/>
    <x v="6"/>
    <n v="1286254800"/>
    <n v="1287032400"/>
    <b v="0"/>
    <b v="0"/>
    <s v="theater/plays"/>
    <n v="16.384615384615383"/>
    <n v="1097"/>
    <x v="3"/>
    <x v="3"/>
  </r>
  <r>
    <n v="294"/>
    <s v="Turner-Davis"/>
    <s v="Automated local emulation"/>
    <n v="600"/>
    <n v="8038"/>
    <x v="1"/>
    <n v="183"/>
    <x v="1"/>
    <x v="1"/>
    <n v="1540530000"/>
    <n v="1541570400"/>
    <b v="0"/>
    <b v="0"/>
    <s v="theater/plays"/>
    <n v="1339.6666666666667"/>
    <n v="8221"/>
    <x v="3"/>
    <x v="3"/>
  </r>
  <r>
    <n v="295"/>
    <s v="Smith, Jackson and Herrera"/>
    <s v="Enterprise-wide intermediate middleware"/>
    <n v="192900"/>
    <n v="68769"/>
    <x v="0"/>
    <n v="1910"/>
    <x v="5"/>
    <x v="5"/>
    <n v="1381813200"/>
    <n v="1383976800"/>
    <b v="0"/>
    <b v="0"/>
    <s v="theater/plays"/>
    <n v="35.650077760497666"/>
    <n v="70679"/>
    <x v="3"/>
    <x v="3"/>
  </r>
  <r>
    <n v="296"/>
    <s v="Smith-Hess"/>
    <s v="Grass-roots real-time Local Area Network"/>
    <n v="6100"/>
    <n v="3352"/>
    <x v="0"/>
    <n v="38"/>
    <x v="2"/>
    <x v="2"/>
    <n v="1548655200"/>
    <n v="1550556000"/>
    <b v="0"/>
    <b v="0"/>
    <s v="theater/plays"/>
    <n v="54.950819672131146"/>
    <n v="3390"/>
    <x v="3"/>
    <x v="3"/>
  </r>
  <r>
    <n v="297"/>
    <s v="Brown, Herring and Bass"/>
    <s v="Organized client-driven capacity"/>
    <n v="7200"/>
    <n v="6785"/>
    <x v="0"/>
    <n v="104"/>
    <x v="2"/>
    <x v="2"/>
    <n v="1389679200"/>
    <n v="1390456800"/>
    <b v="0"/>
    <b v="1"/>
    <s v="theater/plays"/>
    <n v="94.236111111111114"/>
    <n v="6889"/>
    <x v="3"/>
    <x v="3"/>
  </r>
  <r>
    <n v="298"/>
    <s v="Chase, Garcia and Johnson"/>
    <s v="Adaptive intangible database"/>
    <n v="3500"/>
    <n v="5037"/>
    <x v="1"/>
    <n v="72"/>
    <x v="1"/>
    <x v="1"/>
    <n v="1456466400"/>
    <n v="1458018000"/>
    <b v="0"/>
    <b v="1"/>
    <s v="music/rock"/>
    <n v="143.91428571428571"/>
    <n v="5109"/>
    <x v="1"/>
    <x v="1"/>
  </r>
  <r>
    <n v="299"/>
    <s v="Ramsey and Sons"/>
    <s v="Grass-roots contextually-based algorithm"/>
    <n v="3800"/>
    <n v="1954"/>
    <x v="0"/>
    <n v="49"/>
    <x v="1"/>
    <x v="1"/>
    <n v="1456984800"/>
    <n v="1461819600"/>
    <b v="0"/>
    <b v="0"/>
    <s v="food/food trucks"/>
    <n v="51.421052631578945"/>
    <n v="2003"/>
    <x v="0"/>
    <x v="0"/>
  </r>
  <r>
    <n v="300"/>
    <s v="Cooke PLC"/>
    <s v="Focused executive core"/>
    <n v="100"/>
    <n v="5"/>
    <x v="0"/>
    <n v="1"/>
    <x v="3"/>
    <x v="3"/>
    <n v="1504069200"/>
    <n v="1504155600"/>
    <b v="0"/>
    <b v="1"/>
    <s v="publishing/nonfiction"/>
    <n v="5"/>
    <n v="6"/>
    <x v="5"/>
    <x v="9"/>
  </r>
  <r>
    <n v="301"/>
    <s v="Wong-Walker"/>
    <s v="Multi-channeled disintermediate policy"/>
    <n v="900"/>
    <n v="12102"/>
    <x v="1"/>
    <n v="295"/>
    <x v="1"/>
    <x v="1"/>
    <n v="1424930400"/>
    <n v="1426395600"/>
    <b v="0"/>
    <b v="0"/>
    <s v="film &amp; video/documentary"/>
    <n v="1344.6666666666667"/>
    <n v="12397"/>
    <x v="4"/>
    <x v="4"/>
  </r>
  <r>
    <n v="302"/>
    <s v="Ferguson, Collins and Mata"/>
    <s v="Customizable bi-directional hardware"/>
    <n v="76100"/>
    <n v="24234"/>
    <x v="0"/>
    <n v="245"/>
    <x v="1"/>
    <x v="1"/>
    <n v="1535864400"/>
    <n v="1537074000"/>
    <b v="0"/>
    <b v="0"/>
    <s v="theater/plays"/>
    <n v="31.844940867279899"/>
    <n v="24479"/>
    <x v="3"/>
    <x v="3"/>
  </r>
  <r>
    <n v="303"/>
    <s v="Guerrero, Flores and Jenkins"/>
    <s v="Networked optimal architecture"/>
    <n v="3400"/>
    <n v="2809"/>
    <x v="0"/>
    <n v="32"/>
    <x v="1"/>
    <x v="1"/>
    <n v="1452146400"/>
    <n v="1452578400"/>
    <b v="0"/>
    <b v="0"/>
    <s v="music/indie rock"/>
    <n v="82.617647058823536"/>
    <n v="2841"/>
    <x v="1"/>
    <x v="7"/>
  </r>
  <r>
    <n v="304"/>
    <s v="Peterson PLC"/>
    <s v="User-friendly discrete benchmark"/>
    <n v="2100"/>
    <n v="11469"/>
    <x v="1"/>
    <n v="142"/>
    <x v="1"/>
    <x v="1"/>
    <n v="1470546000"/>
    <n v="1474088400"/>
    <b v="0"/>
    <b v="0"/>
    <s v="film &amp; video/documentary"/>
    <n v="546.14285714285722"/>
    <n v="11611"/>
    <x v="4"/>
    <x v="4"/>
  </r>
  <r>
    <n v="305"/>
    <s v="Townsend Ltd"/>
    <s v="Grass-roots actuating policy"/>
    <n v="2800"/>
    <n v="8014"/>
    <x v="1"/>
    <n v="85"/>
    <x v="1"/>
    <x v="1"/>
    <n v="1458363600"/>
    <n v="1461906000"/>
    <b v="0"/>
    <b v="0"/>
    <s v="theater/plays"/>
    <n v="286.21428571428572"/>
    <n v="8099"/>
    <x v="3"/>
    <x v="3"/>
  </r>
  <r>
    <n v="306"/>
    <s v="Rush, Reed and Hall"/>
    <s v="Enterprise-wide 3rdgeneration knowledge user"/>
    <n v="6500"/>
    <n v="514"/>
    <x v="0"/>
    <n v="7"/>
    <x v="1"/>
    <x v="1"/>
    <n v="1500008400"/>
    <n v="1500267600"/>
    <b v="0"/>
    <b v="1"/>
    <s v="theater/plays"/>
    <n v="7.9076923076923071"/>
    <n v="521"/>
    <x v="3"/>
    <x v="3"/>
  </r>
  <r>
    <n v="307"/>
    <s v="Salazar-Dodson"/>
    <s v="Face-to-face zero tolerance moderator"/>
    <n v="32900"/>
    <n v="43473"/>
    <x v="1"/>
    <n v="659"/>
    <x v="3"/>
    <x v="3"/>
    <n v="1338958800"/>
    <n v="1340686800"/>
    <b v="0"/>
    <b v="1"/>
    <s v="publishing/fiction"/>
    <n v="132.13677811550153"/>
    <n v="44132"/>
    <x v="5"/>
    <x v="13"/>
  </r>
  <r>
    <n v="308"/>
    <s v="Davis Ltd"/>
    <s v="Grass-roots optimizing projection"/>
    <n v="118200"/>
    <n v="87560"/>
    <x v="0"/>
    <n v="803"/>
    <x v="1"/>
    <x v="1"/>
    <n v="1303102800"/>
    <n v="1303189200"/>
    <b v="0"/>
    <b v="0"/>
    <s v="theater/plays"/>
    <n v="74.077834179357026"/>
    <n v="88363"/>
    <x v="3"/>
    <x v="3"/>
  </r>
  <r>
    <n v="309"/>
    <s v="Harris-Perry"/>
    <s v="User-centric 6thgeneration attitude"/>
    <n v="4100"/>
    <n v="3087"/>
    <x v="3"/>
    <n v="75"/>
    <x v="1"/>
    <x v="1"/>
    <n v="1316581200"/>
    <n v="1318309200"/>
    <b v="0"/>
    <b v="1"/>
    <s v="music/indie rock"/>
    <n v="75.292682926829272"/>
    <n v="3162"/>
    <x v="1"/>
    <x v="7"/>
  </r>
  <r>
    <n v="310"/>
    <s v="Velazquez, Hunt and Ortiz"/>
    <s v="Switchable zero tolerance website"/>
    <n v="7800"/>
    <n v="1586"/>
    <x v="0"/>
    <n v="16"/>
    <x v="1"/>
    <x v="1"/>
    <n v="1270789200"/>
    <n v="1272171600"/>
    <b v="0"/>
    <b v="0"/>
    <s v="games/video games"/>
    <n v="20.333333333333332"/>
    <n v="1602"/>
    <x v="6"/>
    <x v="11"/>
  </r>
  <r>
    <n v="311"/>
    <s v="Flores PLC"/>
    <s v="Focused real-time help-desk"/>
    <n v="6300"/>
    <n v="12812"/>
    <x v="1"/>
    <n v="121"/>
    <x v="1"/>
    <x v="1"/>
    <n v="1297836000"/>
    <n v="1298872800"/>
    <b v="0"/>
    <b v="0"/>
    <s v="theater/plays"/>
    <n v="203.36507936507937"/>
    <n v="12933"/>
    <x v="3"/>
    <x v="3"/>
  </r>
  <r>
    <n v="312"/>
    <s v="Martinez LLC"/>
    <s v="Robust impactful approach"/>
    <n v="59100"/>
    <n v="183345"/>
    <x v="1"/>
    <n v="3742"/>
    <x v="1"/>
    <x v="1"/>
    <n v="1382677200"/>
    <n v="1383282000"/>
    <b v="0"/>
    <b v="0"/>
    <s v="theater/plays"/>
    <n v="310.2284263959391"/>
    <n v="187087"/>
    <x v="3"/>
    <x v="3"/>
  </r>
  <r>
    <n v="313"/>
    <s v="Miller-Irwin"/>
    <s v="Secured maximized policy"/>
    <n v="2200"/>
    <n v="8697"/>
    <x v="1"/>
    <n v="223"/>
    <x v="1"/>
    <x v="1"/>
    <n v="1330322400"/>
    <n v="1330495200"/>
    <b v="0"/>
    <b v="0"/>
    <s v="music/rock"/>
    <n v="395.31818181818181"/>
    <n v="8920"/>
    <x v="1"/>
    <x v="1"/>
  </r>
  <r>
    <n v="314"/>
    <s v="Sanchez-Morgan"/>
    <s v="Realigned upward-trending strategy"/>
    <n v="1400"/>
    <n v="4126"/>
    <x v="1"/>
    <n v="133"/>
    <x v="1"/>
    <x v="1"/>
    <n v="1552366800"/>
    <n v="1552798800"/>
    <b v="0"/>
    <b v="1"/>
    <s v="film &amp; video/documentary"/>
    <n v="294.71428571428572"/>
    <n v="4259"/>
    <x v="4"/>
    <x v="4"/>
  </r>
  <r>
    <n v="315"/>
    <s v="Lopez, Adams and Johnson"/>
    <s v="Open-source interactive knowledge user"/>
    <n v="9500"/>
    <n v="3220"/>
    <x v="0"/>
    <n v="31"/>
    <x v="1"/>
    <x v="1"/>
    <n v="1400907600"/>
    <n v="1403413200"/>
    <b v="0"/>
    <b v="0"/>
    <s v="theater/plays"/>
    <n v="33.89473684210526"/>
    <n v="3251"/>
    <x v="3"/>
    <x v="3"/>
  </r>
  <r>
    <n v="316"/>
    <s v="Martin-Marshall"/>
    <s v="Configurable demand-driven matrix"/>
    <n v="9600"/>
    <n v="6401"/>
    <x v="0"/>
    <n v="108"/>
    <x v="6"/>
    <x v="6"/>
    <n v="1574143200"/>
    <n v="1574229600"/>
    <b v="0"/>
    <b v="1"/>
    <s v="food/food trucks"/>
    <n v="66.677083333333329"/>
    <n v="6509"/>
    <x v="0"/>
    <x v="0"/>
  </r>
  <r>
    <n v="317"/>
    <s v="Summers PLC"/>
    <s v="Cross-group coherent hierarchy"/>
    <n v="6600"/>
    <n v="1269"/>
    <x v="0"/>
    <n v="30"/>
    <x v="1"/>
    <x v="1"/>
    <n v="1494738000"/>
    <n v="1495861200"/>
    <b v="0"/>
    <b v="0"/>
    <s v="theater/plays"/>
    <n v="19.227272727272727"/>
    <n v="1299"/>
    <x v="3"/>
    <x v="3"/>
  </r>
  <r>
    <n v="318"/>
    <s v="Young, Hart and Ryan"/>
    <s v="Decentralized demand-driven open system"/>
    <n v="5700"/>
    <n v="903"/>
    <x v="0"/>
    <n v="17"/>
    <x v="1"/>
    <x v="1"/>
    <n v="1392357600"/>
    <n v="1392530400"/>
    <b v="0"/>
    <b v="0"/>
    <s v="music/rock"/>
    <n v="15.842105263157894"/>
    <n v="920"/>
    <x v="1"/>
    <x v="1"/>
  </r>
  <r>
    <n v="319"/>
    <s v="Mills Group"/>
    <s v="Advanced empowering matrix"/>
    <n v="8400"/>
    <n v="3251"/>
    <x v="3"/>
    <n v="64"/>
    <x v="1"/>
    <x v="1"/>
    <n v="1281589200"/>
    <n v="1283662800"/>
    <b v="0"/>
    <b v="0"/>
    <s v="technology/web"/>
    <n v="38.702380952380956"/>
    <n v="3315"/>
    <x v="2"/>
    <x v="2"/>
  </r>
  <r>
    <n v="320"/>
    <s v="Sandoval-Powell"/>
    <s v="Phased holistic implementation"/>
    <n v="84400"/>
    <n v="8092"/>
    <x v="0"/>
    <n v="80"/>
    <x v="1"/>
    <x v="1"/>
    <n v="1305003600"/>
    <n v="1305781200"/>
    <b v="0"/>
    <b v="0"/>
    <s v="publishing/fiction"/>
    <n v="9.5876777251184837"/>
    <n v="8172"/>
    <x v="5"/>
    <x v="13"/>
  </r>
  <r>
    <n v="321"/>
    <s v="Mills, Frazier and Perez"/>
    <s v="Proactive attitude-oriented knowledge user"/>
    <n v="170400"/>
    <n v="160422"/>
    <x v="0"/>
    <n v="2468"/>
    <x v="1"/>
    <x v="1"/>
    <n v="1301634000"/>
    <n v="1302325200"/>
    <b v="0"/>
    <b v="0"/>
    <s v="film &amp; video/shorts"/>
    <n v="94.144366197183089"/>
    <n v="162890"/>
    <x v="4"/>
    <x v="12"/>
  </r>
  <r>
    <n v="322"/>
    <s v="Hebert Group"/>
    <s v="Visionary asymmetric Graphical User Interface"/>
    <n v="117900"/>
    <n v="196377"/>
    <x v="1"/>
    <n v="5168"/>
    <x v="1"/>
    <x v="1"/>
    <n v="1290664800"/>
    <n v="1291788000"/>
    <b v="0"/>
    <b v="0"/>
    <s v="theater/plays"/>
    <n v="166.56234096692114"/>
    <n v="201545"/>
    <x v="3"/>
    <x v="3"/>
  </r>
  <r>
    <n v="323"/>
    <s v="Cole, Smith and Wood"/>
    <s v="Integrated zero-defect help-desk"/>
    <n v="8900"/>
    <n v="2148"/>
    <x v="0"/>
    <n v="26"/>
    <x v="4"/>
    <x v="4"/>
    <n v="1395896400"/>
    <n v="1396069200"/>
    <b v="0"/>
    <b v="0"/>
    <s v="film &amp; video/documentary"/>
    <n v="24.134831460674157"/>
    <n v="2174"/>
    <x v="4"/>
    <x v="4"/>
  </r>
  <r>
    <n v="324"/>
    <s v="Harris, Hall and Harris"/>
    <s v="Inverse analyzing matrices"/>
    <n v="7100"/>
    <n v="11648"/>
    <x v="1"/>
    <n v="307"/>
    <x v="1"/>
    <x v="1"/>
    <n v="1434862800"/>
    <n v="1435899600"/>
    <b v="0"/>
    <b v="1"/>
    <s v="theater/plays"/>
    <n v="164.05633802816902"/>
    <n v="11955"/>
    <x v="3"/>
    <x v="3"/>
  </r>
  <r>
    <n v="325"/>
    <s v="Saunders Group"/>
    <s v="Programmable systemic implementation"/>
    <n v="6500"/>
    <n v="5897"/>
    <x v="0"/>
    <n v="73"/>
    <x v="1"/>
    <x v="1"/>
    <n v="1529125200"/>
    <n v="1531112400"/>
    <b v="0"/>
    <b v="1"/>
    <s v="theater/plays"/>
    <n v="90.723076923076931"/>
    <n v="5970"/>
    <x v="3"/>
    <x v="3"/>
  </r>
  <r>
    <n v="326"/>
    <s v="Pham, Avila and Nash"/>
    <s v="Multi-channeled next generation architecture"/>
    <n v="7200"/>
    <n v="3326"/>
    <x v="0"/>
    <n v="128"/>
    <x v="1"/>
    <x v="1"/>
    <n v="1451109600"/>
    <n v="1451628000"/>
    <b v="0"/>
    <b v="0"/>
    <s v="film &amp; video/animation"/>
    <n v="46.194444444444443"/>
    <n v="3454"/>
    <x v="4"/>
    <x v="10"/>
  </r>
  <r>
    <n v="327"/>
    <s v="Patterson, Salinas and Lucas"/>
    <s v="Digitized 3rdgeneration encoding"/>
    <n v="2600"/>
    <n v="1002"/>
    <x v="0"/>
    <n v="33"/>
    <x v="1"/>
    <x v="1"/>
    <n v="1566968400"/>
    <n v="1567314000"/>
    <b v="0"/>
    <b v="1"/>
    <s v="theater/plays"/>
    <n v="38.53846153846154"/>
    <n v="1035"/>
    <x v="3"/>
    <x v="3"/>
  </r>
  <r>
    <n v="328"/>
    <s v="Young PLC"/>
    <s v="Innovative well-modulated functionalities"/>
    <n v="98700"/>
    <n v="131826"/>
    <x v="1"/>
    <n v="2441"/>
    <x v="1"/>
    <x v="1"/>
    <n v="1543557600"/>
    <n v="1544508000"/>
    <b v="0"/>
    <b v="0"/>
    <s v="music/rock"/>
    <n v="133.56231003039514"/>
    <n v="134267"/>
    <x v="1"/>
    <x v="1"/>
  </r>
  <r>
    <n v="329"/>
    <s v="Willis and Sons"/>
    <s v="Fundamental incremental database"/>
    <n v="93800"/>
    <n v="21477"/>
    <x v="2"/>
    <n v="211"/>
    <x v="1"/>
    <x v="1"/>
    <n v="1481522400"/>
    <n v="1482472800"/>
    <b v="0"/>
    <b v="0"/>
    <s v="games/video games"/>
    <n v="22.896588486140725"/>
    <n v="21688"/>
    <x v="6"/>
    <x v="11"/>
  </r>
  <r>
    <n v="330"/>
    <s v="Thompson-Bates"/>
    <s v="Expanded encompassing open architecture"/>
    <n v="33700"/>
    <n v="62330"/>
    <x v="1"/>
    <n v="1385"/>
    <x v="4"/>
    <x v="4"/>
    <n v="1512712800"/>
    <n v="1512799200"/>
    <b v="0"/>
    <b v="0"/>
    <s v="film &amp; video/documentary"/>
    <n v="184.95548961424333"/>
    <n v="63715"/>
    <x v="4"/>
    <x v="4"/>
  </r>
  <r>
    <n v="331"/>
    <s v="Rose-Silva"/>
    <s v="Intuitive static portal"/>
    <n v="3300"/>
    <n v="14643"/>
    <x v="1"/>
    <n v="190"/>
    <x v="1"/>
    <x v="1"/>
    <n v="1324274400"/>
    <n v="1324360800"/>
    <b v="0"/>
    <b v="0"/>
    <s v="food/food trucks"/>
    <n v="443.72727272727275"/>
    <n v="14833"/>
    <x v="0"/>
    <x v="0"/>
  </r>
  <r>
    <n v="332"/>
    <s v="Pacheco, Johnson and Torres"/>
    <s v="Optional bandwidth-monitored definition"/>
    <n v="20700"/>
    <n v="41396"/>
    <x v="1"/>
    <n v="470"/>
    <x v="1"/>
    <x v="1"/>
    <n v="1364446800"/>
    <n v="1364533200"/>
    <b v="0"/>
    <b v="0"/>
    <s v="technology/wearables"/>
    <n v="199.9806763285024"/>
    <n v="41866"/>
    <x v="2"/>
    <x v="8"/>
  </r>
  <r>
    <n v="333"/>
    <s v="Carlson, Dixon and Jones"/>
    <s v="Persistent well-modulated synergy"/>
    <n v="9600"/>
    <n v="11900"/>
    <x v="1"/>
    <n v="253"/>
    <x v="1"/>
    <x v="1"/>
    <n v="1542693600"/>
    <n v="1545112800"/>
    <b v="0"/>
    <b v="0"/>
    <s v="theater/plays"/>
    <n v="123.95833333333333"/>
    <n v="12153"/>
    <x v="3"/>
    <x v="3"/>
  </r>
  <r>
    <n v="334"/>
    <s v="Mcgee Group"/>
    <s v="Assimilated discrete algorithm"/>
    <n v="66200"/>
    <n v="123538"/>
    <x v="1"/>
    <n v="1113"/>
    <x v="1"/>
    <x v="1"/>
    <n v="1515564000"/>
    <n v="1516168800"/>
    <b v="0"/>
    <b v="0"/>
    <s v="music/rock"/>
    <n v="186.61329305135951"/>
    <n v="124651"/>
    <x v="1"/>
    <x v="1"/>
  </r>
  <r>
    <n v="335"/>
    <s v="Jordan-Acosta"/>
    <s v="Operative uniform hub"/>
    <n v="173800"/>
    <n v="198628"/>
    <x v="1"/>
    <n v="2283"/>
    <x v="1"/>
    <x v="1"/>
    <n v="1573797600"/>
    <n v="1574920800"/>
    <b v="0"/>
    <b v="0"/>
    <s v="music/rock"/>
    <n v="114.28538550057536"/>
    <n v="200911"/>
    <x v="1"/>
    <x v="1"/>
  </r>
  <r>
    <n v="336"/>
    <s v="Nunez Inc"/>
    <s v="Customizable intangible capability"/>
    <n v="70700"/>
    <n v="68602"/>
    <x v="0"/>
    <n v="1072"/>
    <x v="1"/>
    <x v="1"/>
    <n v="1292392800"/>
    <n v="1292479200"/>
    <b v="0"/>
    <b v="1"/>
    <s v="music/rock"/>
    <n v="97.032531824611041"/>
    <n v="69674"/>
    <x v="1"/>
    <x v="1"/>
  </r>
  <r>
    <n v="337"/>
    <s v="Hayden Ltd"/>
    <s v="Innovative didactic analyzer"/>
    <n v="94500"/>
    <n v="116064"/>
    <x v="1"/>
    <n v="1095"/>
    <x v="1"/>
    <x v="1"/>
    <n v="1573452000"/>
    <n v="1573538400"/>
    <b v="0"/>
    <b v="0"/>
    <s v="theater/plays"/>
    <n v="122.81904761904762"/>
    <n v="117159"/>
    <x v="3"/>
    <x v="3"/>
  </r>
  <r>
    <n v="338"/>
    <s v="Gonzalez-Burton"/>
    <s v="Decentralized intangible encoding"/>
    <n v="69800"/>
    <n v="125042"/>
    <x v="1"/>
    <n v="1690"/>
    <x v="1"/>
    <x v="1"/>
    <n v="1317790800"/>
    <n v="1320382800"/>
    <b v="0"/>
    <b v="0"/>
    <s v="theater/plays"/>
    <n v="179.14326647564468"/>
    <n v="126732"/>
    <x v="3"/>
    <x v="3"/>
  </r>
  <r>
    <n v="339"/>
    <s v="Lewis, Taylor and Rivers"/>
    <s v="Front-line transitional algorithm"/>
    <n v="136300"/>
    <n v="108974"/>
    <x v="3"/>
    <n v="1297"/>
    <x v="0"/>
    <x v="0"/>
    <n v="1501650000"/>
    <n v="1502859600"/>
    <b v="0"/>
    <b v="0"/>
    <s v="theater/plays"/>
    <n v="79.951577402787962"/>
    <n v="110271"/>
    <x v="3"/>
    <x v="3"/>
  </r>
  <r>
    <n v="340"/>
    <s v="Butler, Henry and Espinoza"/>
    <s v="Switchable didactic matrices"/>
    <n v="37100"/>
    <n v="34964"/>
    <x v="0"/>
    <n v="393"/>
    <x v="1"/>
    <x v="1"/>
    <n v="1323669600"/>
    <n v="1323756000"/>
    <b v="0"/>
    <b v="0"/>
    <s v="photography/photography books"/>
    <n v="94.242587601078171"/>
    <n v="35357"/>
    <x v="7"/>
    <x v="14"/>
  </r>
  <r>
    <n v="341"/>
    <s v="Guzman Group"/>
    <s v="Ameliorated disintermediate utilization"/>
    <n v="114300"/>
    <n v="96777"/>
    <x v="0"/>
    <n v="1257"/>
    <x v="1"/>
    <x v="1"/>
    <n v="1440738000"/>
    <n v="1441342800"/>
    <b v="0"/>
    <b v="0"/>
    <s v="music/indie rock"/>
    <n v="84.669291338582681"/>
    <n v="98034"/>
    <x v="1"/>
    <x v="7"/>
  </r>
  <r>
    <n v="342"/>
    <s v="Gibson-Hernandez"/>
    <s v="Visionary foreground middleware"/>
    <n v="47900"/>
    <n v="31864"/>
    <x v="0"/>
    <n v="328"/>
    <x v="1"/>
    <x v="1"/>
    <n v="1374296400"/>
    <n v="1375333200"/>
    <b v="0"/>
    <b v="0"/>
    <s v="theater/plays"/>
    <n v="66.521920668058456"/>
    <n v="32192"/>
    <x v="3"/>
    <x v="3"/>
  </r>
  <r>
    <n v="343"/>
    <s v="Spencer-Weber"/>
    <s v="Optional zero-defect task-force"/>
    <n v="9000"/>
    <n v="4853"/>
    <x v="0"/>
    <n v="147"/>
    <x v="1"/>
    <x v="1"/>
    <n v="1384840800"/>
    <n v="1389420000"/>
    <b v="0"/>
    <b v="0"/>
    <s v="theater/plays"/>
    <n v="53.922222222222224"/>
    <n v="5000"/>
    <x v="3"/>
    <x v="3"/>
  </r>
  <r>
    <n v="344"/>
    <s v="Berger, Johnson and Marshall"/>
    <s v="Devolved exuding emulation"/>
    <n v="197600"/>
    <n v="82959"/>
    <x v="0"/>
    <n v="830"/>
    <x v="1"/>
    <x v="1"/>
    <n v="1516600800"/>
    <n v="1520056800"/>
    <b v="0"/>
    <b v="0"/>
    <s v="games/video games"/>
    <n v="41.983299595141702"/>
    <n v="83789"/>
    <x v="6"/>
    <x v="11"/>
  </r>
  <r>
    <n v="345"/>
    <s v="Taylor, Cisneros and Romero"/>
    <s v="Open-source neutral task-force"/>
    <n v="157600"/>
    <n v="23159"/>
    <x v="0"/>
    <n v="331"/>
    <x v="4"/>
    <x v="4"/>
    <n v="1436418000"/>
    <n v="1436504400"/>
    <b v="0"/>
    <b v="0"/>
    <s v="film &amp; video/drama"/>
    <n v="14.69479695431472"/>
    <n v="23490"/>
    <x v="4"/>
    <x v="6"/>
  </r>
  <r>
    <n v="346"/>
    <s v="Little-Marsh"/>
    <s v="Virtual attitude-oriented migration"/>
    <n v="8000"/>
    <n v="2758"/>
    <x v="0"/>
    <n v="25"/>
    <x v="1"/>
    <x v="1"/>
    <n v="1503550800"/>
    <n v="1508302800"/>
    <b v="0"/>
    <b v="1"/>
    <s v="music/indie rock"/>
    <n v="34.475000000000001"/>
    <n v="2783"/>
    <x v="1"/>
    <x v="7"/>
  </r>
  <r>
    <n v="347"/>
    <s v="Petersen and Sons"/>
    <s v="Open-source full-range portal"/>
    <n v="900"/>
    <n v="12607"/>
    <x v="1"/>
    <n v="191"/>
    <x v="1"/>
    <x v="1"/>
    <n v="1423634400"/>
    <n v="1425708000"/>
    <b v="0"/>
    <b v="0"/>
    <s v="technology/web"/>
    <n v="1400.7777777777778"/>
    <n v="12798"/>
    <x v="2"/>
    <x v="2"/>
  </r>
  <r>
    <n v="348"/>
    <s v="Hensley Ltd"/>
    <s v="Versatile cohesive open system"/>
    <n v="199000"/>
    <n v="142823"/>
    <x v="0"/>
    <n v="3483"/>
    <x v="1"/>
    <x v="1"/>
    <n v="1487224800"/>
    <n v="1488348000"/>
    <b v="0"/>
    <b v="0"/>
    <s v="food/food trucks"/>
    <n v="71.770351758793964"/>
    <n v="146306"/>
    <x v="0"/>
    <x v="0"/>
  </r>
  <r>
    <n v="349"/>
    <s v="Navarro and Sons"/>
    <s v="Multi-layered bottom-line frame"/>
    <n v="180800"/>
    <n v="95958"/>
    <x v="0"/>
    <n v="923"/>
    <x v="1"/>
    <x v="1"/>
    <n v="1500008400"/>
    <n v="1502600400"/>
    <b v="0"/>
    <b v="0"/>
    <s v="theater/plays"/>
    <n v="53.074115044247783"/>
    <n v="96881"/>
    <x v="3"/>
    <x v="3"/>
  </r>
  <r>
    <n v="350"/>
    <s v="Shannon Ltd"/>
    <s v="Pre-emptive neutral capacity"/>
    <n v="100"/>
    <n v="5"/>
    <x v="0"/>
    <n v="1"/>
    <x v="1"/>
    <x v="1"/>
    <n v="1432098000"/>
    <n v="1433653200"/>
    <b v="0"/>
    <b v="1"/>
    <s v="music/jazz"/>
    <n v="5"/>
    <n v="6"/>
    <x v="1"/>
    <x v="17"/>
  </r>
  <r>
    <n v="351"/>
    <s v="Young LLC"/>
    <s v="Universal maximized methodology"/>
    <n v="74100"/>
    <n v="94631"/>
    <x v="1"/>
    <n v="2013"/>
    <x v="1"/>
    <x v="1"/>
    <n v="1440392400"/>
    <n v="1441602000"/>
    <b v="0"/>
    <b v="0"/>
    <s v="music/rock"/>
    <n v="127.70715249662618"/>
    <n v="96644"/>
    <x v="1"/>
    <x v="1"/>
  </r>
  <r>
    <n v="352"/>
    <s v="Adams, Willis and Sanchez"/>
    <s v="Expanded hybrid hardware"/>
    <n v="2800"/>
    <n v="977"/>
    <x v="0"/>
    <n v="33"/>
    <x v="0"/>
    <x v="0"/>
    <n v="1446876000"/>
    <n v="1447567200"/>
    <b v="0"/>
    <b v="0"/>
    <s v="theater/plays"/>
    <n v="34.892857142857139"/>
    <n v="1010"/>
    <x v="3"/>
    <x v="3"/>
  </r>
  <r>
    <n v="353"/>
    <s v="Mills-Roy"/>
    <s v="Profit-focused multi-tasking access"/>
    <n v="33600"/>
    <n v="137961"/>
    <x v="1"/>
    <n v="1703"/>
    <x v="1"/>
    <x v="1"/>
    <n v="1562302800"/>
    <n v="1562389200"/>
    <b v="0"/>
    <b v="0"/>
    <s v="theater/plays"/>
    <n v="410.59821428571428"/>
    <n v="139664"/>
    <x v="3"/>
    <x v="3"/>
  </r>
  <r>
    <n v="354"/>
    <s v="Brown Group"/>
    <s v="Profit-focused transitional capability"/>
    <n v="6100"/>
    <n v="7548"/>
    <x v="1"/>
    <n v="80"/>
    <x v="3"/>
    <x v="3"/>
    <n v="1378184400"/>
    <n v="1378789200"/>
    <b v="0"/>
    <b v="0"/>
    <s v="film &amp; video/documentary"/>
    <n v="123.73770491803278"/>
    <n v="7628"/>
    <x v="4"/>
    <x v="4"/>
  </r>
  <r>
    <n v="355"/>
    <s v="Burns-Burnett"/>
    <s v="Front-line scalable definition"/>
    <n v="3800"/>
    <n v="2241"/>
    <x v="2"/>
    <n v="86"/>
    <x v="1"/>
    <x v="1"/>
    <n v="1485064800"/>
    <n v="1488520800"/>
    <b v="0"/>
    <b v="0"/>
    <s v="technology/wearables"/>
    <n v="58.973684210526315"/>
    <n v="2327"/>
    <x v="2"/>
    <x v="8"/>
  </r>
  <r>
    <n v="356"/>
    <s v="Glass, Nunez and Mcdonald"/>
    <s v="Open-source systematic protocol"/>
    <n v="9300"/>
    <n v="3431"/>
    <x v="0"/>
    <n v="40"/>
    <x v="6"/>
    <x v="6"/>
    <n v="1326520800"/>
    <n v="1327298400"/>
    <b v="0"/>
    <b v="0"/>
    <s v="theater/plays"/>
    <n v="36.892473118279568"/>
    <n v="3471"/>
    <x v="3"/>
    <x v="3"/>
  </r>
  <r>
    <n v="357"/>
    <s v="Perez, Davis and Wilson"/>
    <s v="Implemented tangible algorithm"/>
    <n v="2300"/>
    <n v="4253"/>
    <x v="1"/>
    <n v="41"/>
    <x v="1"/>
    <x v="1"/>
    <n v="1441256400"/>
    <n v="1443416400"/>
    <b v="0"/>
    <b v="0"/>
    <s v="games/video games"/>
    <n v="184.91304347826087"/>
    <n v="4294"/>
    <x v="6"/>
    <x v="11"/>
  </r>
  <r>
    <n v="358"/>
    <s v="Diaz-Garcia"/>
    <s v="Profit-focused 3rdgeneration circuit"/>
    <n v="9700"/>
    <n v="1146"/>
    <x v="0"/>
    <n v="23"/>
    <x v="0"/>
    <x v="0"/>
    <n v="1533877200"/>
    <n v="1534136400"/>
    <b v="1"/>
    <b v="0"/>
    <s v="photography/photography books"/>
    <n v="11.814432989690722"/>
    <n v="1169"/>
    <x v="7"/>
    <x v="14"/>
  </r>
  <r>
    <n v="359"/>
    <s v="Salazar-Moon"/>
    <s v="Compatible needs-based architecture"/>
    <n v="4000"/>
    <n v="11948"/>
    <x v="1"/>
    <n v="187"/>
    <x v="1"/>
    <x v="1"/>
    <n v="1314421200"/>
    <n v="1315026000"/>
    <b v="0"/>
    <b v="0"/>
    <s v="film &amp; video/animation"/>
    <n v="298.7"/>
    <n v="12135"/>
    <x v="4"/>
    <x v="10"/>
  </r>
  <r>
    <n v="360"/>
    <s v="Larsen-Chung"/>
    <s v="Right-sized zero tolerance migration"/>
    <n v="59700"/>
    <n v="135132"/>
    <x v="1"/>
    <n v="2875"/>
    <x v="4"/>
    <x v="4"/>
    <n v="1293861600"/>
    <n v="1295071200"/>
    <b v="0"/>
    <b v="1"/>
    <s v="theater/plays"/>
    <n v="226.35175879396985"/>
    <n v="138007"/>
    <x v="3"/>
    <x v="3"/>
  </r>
  <r>
    <n v="361"/>
    <s v="Anderson and Sons"/>
    <s v="Quality-focused reciprocal structure"/>
    <n v="5500"/>
    <n v="9546"/>
    <x v="1"/>
    <n v="88"/>
    <x v="1"/>
    <x v="1"/>
    <n v="1507352400"/>
    <n v="1509426000"/>
    <b v="0"/>
    <b v="0"/>
    <s v="theater/plays"/>
    <n v="173.56363636363636"/>
    <n v="9634"/>
    <x v="3"/>
    <x v="3"/>
  </r>
  <r>
    <n v="362"/>
    <s v="Lawrence Group"/>
    <s v="Automated actuating conglomeration"/>
    <n v="3700"/>
    <n v="13755"/>
    <x v="1"/>
    <n v="191"/>
    <x v="1"/>
    <x v="1"/>
    <n v="1296108000"/>
    <n v="1299391200"/>
    <b v="0"/>
    <b v="0"/>
    <s v="music/rock"/>
    <n v="371.75675675675677"/>
    <n v="13946"/>
    <x v="1"/>
    <x v="1"/>
  </r>
  <r>
    <n v="363"/>
    <s v="Gray-Davis"/>
    <s v="Re-contextualized local initiative"/>
    <n v="5200"/>
    <n v="8330"/>
    <x v="1"/>
    <n v="139"/>
    <x v="1"/>
    <x v="1"/>
    <n v="1324965600"/>
    <n v="1325052000"/>
    <b v="0"/>
    <b v="0"/>
    <s v="music/rock"/>
    <n v="160.19230769230771"/>
    <n v="8469"/>
    <x v="1"/>
    <x v="1"/>
  </r>
  <r>
    <n v="364"/>
    <s v="Ramirez-Myers"/>
    <s v="Switchable intangible definition"/>
    <n v="900"/>
    <n v="14547"/>
    <x v="1"/>
    <n v="186"/>
    <x v="1"/>
    <x v="1"/>
    <n v="1520229600"/>
    <n v="1522818000"/>
    <b v="0"/>
    <b v="0"/>
    <s v="music/indie rock"/>
    <n v="1616.3333333333335"/>
    <n v="14733"/>
    <x v="1"/>
    <x v="7"/>
  </r>
  <r>
    <n v="365"/>
    <s v="Lucas, Hall and Bonilla"/>
    <s v="Networked bottom-line initiative"/>
    <n v="1600"/>
    <n v="11735"/>
    <x v="1"/>
    <n v="112"/>
    <x v="2"/>
    <x v="2"/>
    <n v="1482991200"/>
    <n v="1485324000"/>
    <b v="0"/>
    <b v="0"/>
    <s v="theater/plays"/>
    <n v="733.4375"/>
    <n v="11847"/>
    <x v="3"/>
    <x v="3"/>
  </r>
  <r>
    <n v="366"/>
    <s v="Williams, Perez and Villegas"/>
    <s v="Robust directional system engine"/>
    <n v="1800"/>
    <n v="10658"/>
    <x v="1"/>
    <n v="101"/>
    <x v="1"/>
    <x v="1"/>
    <n v="1294034400"/>
    <n v="1294120800"/>
    <b v="0"/>
    <b v="1"/>
    <s v="theater/plays"/>
    <n v="592.11111111111109"/>
    <n v="10759"/>
    <x v="3"/>
    <x v="3"/>
  </r>
  <r>
    <n v="367"/>
    <s v="Brooks, Jones and Ingram"/>
    <s v="Triple-buffered explicit methodology"/>
    <n v="9900"/>
    <n v="1870"/>
    <x v="0"/>
    <n v="75"/>
    <x v="1"/>
    <x v="1"/>
    <n v="1413608400"/>
    <n v="1415685600"/>
    <b v="0"/>
    <b v="1"/>
    <s v="theater/plays"/>
    <n v="18.888888888888889"/>
    <n v="1945"/>
    <x v="3"/>
    <x v="3"/>
  </r>
  <r>
    <n v="368"/>
    <s v="Whitaker, Wallace and Daniels"/>
    <s v="Reactive directional capacity"/>
    <n v="5200"/>
    <n v="14394"/>
    <x v="1"/>
    <n v="206"/>
    <x v="4"/>
    <x v="4"/>
    <n v="1286946000"/>
    <n v="1288933200"/>
    <b v="0"/>
    <b v="1"/>
    <s v="film &amp; video/documentary"/>
    <n v="276.80769230769232"/>
    <n v="14600"/>
    <x v="4"/>
    <x v="4"/>
  </r>
  <r>
    <n v="369"/>
    <s v="Smith-Gonzalez"/>
    <s v="Polarized needs-based approach"/>
    <n v="5400"/>
    <n v="14743"/>
    <x v="1"/>
    <n v="154"/>
    <x v="1"/>
    <x v="1"/>
    <n v="1359871200"/>
    <n v="1363237200"/>
    <b v="0"/>
    <b v="1"/>
    <s v="film &amp; video/television"/>
    <n v="273.01851851851848"/>
    <n v="14897"/>
    <x v="4"/>
    <x v="19"/>
  </r>
  <r>
    <n v="370"/>
    <s v="Skinner PLC"/>
    <s v="Intuitive well-modulated middleware"/>
    <n v="112300"/>
    <n v="178965"/>
    <x v="1"/>
    <n v="5966"/>
    <x v="1"/>
    <x v="1"/>
    <n v="1555304400"/>
    <n v="1555822800"/>
    <b v="0"/>
    <b v="0"/>
    <s v="theater/plays"/>
    <n v="159.36331255565449"/>
    <n v="184931"/>
    <x v="3"/>
    <x v="3"/>
  </r>
  <r>
    <n v="371"/>
    <s v="Nolan, Smith and Sanchez"/>
    <s v="Multi-channeled logistical matrices"/>
    <n v="189200"/>
    <n v="128410"/>
    <x v="0"/>
    <n v="2176"/>
    <x v="1"/>
    <x v="1"/>
    <n v="1423375200"/>
    <n v="1427778000"/>
    <b v="0"/>
    <b v="0"/>
    <s v="theater/plays"/>
    <n v="67.869978858350947"/>
    <n v="130586"/>
    <x v="3"/>
    <x v="3"/>
  </r>
  <r>
    <n v="372"/>
    <s v="Green-Carr"/>
    <s v="Pre-emptive bifurcated artificial intelligence"/>
    <n v="900"/>
    <n v="14324"/>
    <x v="1"/>
    <n v="169"/>
    <x v="1"/>
    <x v="1"/>
    <n v="1420696800"/>
    <n v="1422424800"/>
    <b v="0"/>
    <b v="1"/>
    <s v="film &amp; video/documentary"/>
    <n v="1591.5555555555554"/>
    <n v="14493"/>
    <x v="4"/>
    <x v="4"/>
  </r>
  <r>
    <n v="373"/>
    <s v="Brown-Parker"/>
    <s v="Down-sized coherent toolset"/>
    <n v="22500"/>
    <n v="164291"/>
    <x v="1"/>
    <n v="2106"/>
    <x v="1"/>
    <x v="1"/>
    <n v="1502946000"/>
    <n v="1503637200"/>
    <b v="0"/>
    <b v="0"/>
    <s v="theater/plays"/>
    <n v="730.18222222222221"/>
    <n v="166397"/>
    <x v="3"/>
    <x v="3"/>
  </r>
  <r>
    <n v="374"/>
    <s v="Marshall Inc"/>
    <s v="Open-source multi-tasking data-warehouse"/>
    <n v="167400"/>
    <n v="22073"/>
    <x v="0"/>
    <n v="441"/>
    <x v="1"/>
    <x v="1"/>
    <n v="1547186400"/>
    <n v="1547618400"/>
    <b v="0"/>
    <b v="1"/>
    <s v="film &amp; video/documentary"/>
    <n v="13.185782556750297"/>
    <n v="22514"/>
    <x v="4"/>
    <x v="4"/>
  </r>
  <r>
    <n v="375"/>
    <s v="Leblanc-Pineda"/>
    <s v="Future-proofed upward-trending contingency"/>
    <n v="2700"/>
    <n v="1479"/>
    <x v="0"/>
    <n v="25"/>
    <x v="1"/>
    <x v="1"/>
    <n v="1444971600"/>
    <n v="1449900000"/>
    <b v="0"/>
    <b v="0"/>
    <s v="music/indie rock"/>
    <n v="54.777777777777779"/>
    <n v="1504"/>
    <x v="1"/>
    <x v="7"/>
  </r>
  <r>
    <n v="376"/>
    <s v="Perry PLC"/>
    <s v="Mandatory uniform matrix"/>
    <n v="3400"/>
    <n v="12275"/>
    <x v="1"/>
    <n v="131"/>
    <x v="1"/>
    <x v="1"/>
    <n v="1404622800"/>
    <n v="1405141200"/>
    <b v="0"/>
    <b v="0"/>
    <s v="music/rock"/>
    <n v="361.02941176470591"/>
    <n v="12406"/>
    <x v="1"/>
    <x v="1"/>
  </r>
  <r>
    <n v="377"/>
    <s v="Klein, Stark and Livingston"/>
    <s v="Phased methodical initiative"/>
    <n v="49700"/>
    <n v="5098"/>
    <x v="0"/>
    <n v="127"/>
    <x v="1"/>
    <x v="1"/>
    <n v="1571720400"/>
    <n v="1572933600"/>
    <b v="0"/>
    <b v="0"/>
    <s v="theater/plays"/>
    <n v="10.257545271629779"/>
    <n v="5225"/>
    <x v="3"/>
    <x v="3"/>
  </r>
  <r>
    <n v="378"/>
    <s v="Fleming-Oliver"/>
    <s v="Managed stable function"/>
    <n v="178200"/>
    <n v="24882"/>
    <x v="0"/>
    <n v="355"/>
    <x v="1"/>
    <x v="1"/>
    <n v="1526878800"/>
    <n v="1530162000"/>
    <b v="0"/>
    <b v="0"/>
    <s v="film &amp; video/documentary"/>
    <n v="13.962962962962964"/>
    <n v="25237"/>
    <x v="4"/>
    <x v="4"/>
  </r>
  <r>
    <n v="379"/>
    <s v="Reilly, Aguirre and Johnson"/>
    <s v="Realigned clear-thinking migration"/>
    <n v="7200"/>
    <n v="2912"/>
    <x v="0"/>
    <n v="44"/>
    <x v="4"/>
    <x v="4"/>
    <n v="1319691600"/>
    <n v="1320904800"/>
    <b v="0"/>
    <b v="0"/>
    <s v="theater/plays"/>
    <n v="40.444444444444443"/>
    <n v="2956"/>
    <x v="3"/>
    <x v="3"/>
  </r>
  <r>
    <n v="380"/>
    <s v="Davidson, Wilcox and Lewis"/>
    <s v="Optional clear-thinking process improvement"/>
    <n v="2500"/>
    <n v="4008"/>
    <x v="1"/>
    <n v="84"/>
    <x v="1"/>
    <x v="1"/>
    <n v="1371963600"/>
    <n v="1372395600"/>
    <b v="0"/>
    <b v="0"/>
    <s v="theater/plays"/>
    <n v="160.32"/>
    <n v="4092"/>
    <x v="3"/>
    <x v="3"/>
  </r>
  <r>
    <n v="381"/>
    <s v="Michael, Anderson and Vincent"/>
    <s v="Cross-group global moratorium"/>
    <n v="5300"/>
    <n v="9749"/>
    <x v="1"/>
    <n v="155"/>
    <x v="1"/>
    <x v="1"/>
    <n v="1433739600"/>
    <n v="1437714000"/>
    <b v="0"/>
    <b v="0"/>
    <s v="theater/plays"/>
    <n v="183.9433962264151"/>
    <n v="9904"/>
    <x v="3"/>
    <x v="3"/>
  </r>
  <r>
    <n v="382"/>
    <s v="King Ltd"/>
    <s v="Visionary systemic process improvement"/>
    <n v="9100"/>
    <n v="5803"/>
    <x v="0"/>
    <n v="67"/>
    <x v="1"/>
    <x v="1"/>
    <n v="1508130000"/>
    <n v="1509771600"/>
    <b v="0"/>
    <b v="0"/>
    <s v="photography/photography books"/>
    <n v="63.769230769230766"/>
    <n v="5870"/>
    <x v="7"/>
    <x v="14"/>
  </r>
  <r>
    <n v="383"/>
    <s v="Baker Ltd"/>
    <s v="Progressive intangible flexibility"/>
    <n v="6300"/>
    <n v="14199"/>
    <x v="1"/>
    <n v="189"/>
    <x v="1"/>
    <x v="1"/>
    <n v="1550037600"/>
    <n v="1550556000"/>
    <b v="0"/>
    <b v="1"/>
    <s v="food/food trucks"/>
    <n v="225.38095238095238"/>
    <n v="14388"/>
    <x v="0"/>
    <x v="0"/>
  </r>
  <r>
    <n v="384"/>
    <s v="Baker, Collins and Smith"/>
    <s v="Reactive real-time software"/>
    <n v="114400"/>
    <n v="196779"/>
    <x v="1"/>
    <n v="4799"/>
    <x v="1"/>
    <x v="1"/>
    <n v="1486706400"/>
    <n v="1489039200"/>
    <b v="1"/>
    <b v="1"/>
    <s v="film &amp; video/documentary"/>
    <n v="172.00961538461539"/>
    <n v="201578"/>
    <x v="4"/>
    <x v="4"/>
  </r>
  <r>
    <n v="385"/>
    <s v="Warren-Harrison"/>
    <s v="Programmable incremental knowledge user"/>
    <n v="38900"/>
    <n v="56859"/>
    <x v="1"/>
    <n v="1137"/>
    <x v="1"/>
    <x v="1"/>
    <n v="1553835600"/>
    <n v="1556600400"/>
    <b v="0"/>
    <b v="0"/>
    <s v="publishing/nonfiction"/>
    <n v="146.16709511568124"/>
    <n v="57996"/>
    <x v="5"/>
    <x v="9"/>
  </r>
  <r>
    <n v="386"/>
    <s v="Gardner Group"/>
    <s v="Progressive 5thgeneration customer loyalty"/>
    <n v="135500"/>
    <n v="103554"/>
    <x v="0"/>
    <n v="1068"/>
    <x v="1"/>
    <x v="1"/>
    <n v="1277528400"/>
    <n v="1278565200"/>
    <b v="0"/>
    <b v="0"/>
    <s v="theater/plays"/>
    <n v="76.42361623616236"/>
    <n v="104622"/>
    <x v="3"/>
    <x v="3"/>
  </r>
  <r>
    <n v="387"/>
    <s v="Flores-Lambert"/>
    <s v="Triple-buffered logistical frame"/>
    <n v="109000"/>
    <n v="42795"/>
    <x v="0"/>
    <n v="424"/>
    <x v="1"/>
    <x v="1"/>
    <n v="1339477200"/>
    <n v="1339909200"/>
    <b v="0"/>
    <b v="0"/>
    <s v="technology/wearables"/>
    <n v="39.261467889908261"/>
    <n v="43219"/>
    <x v="2"/>
    <x v="8"/>
  </r>
  <r>
    <n v="388"/>
    <s v="Cruz Ltd"/>
    <s v="Exclusive dynamic adapter"/>
    <n v="114800"/>
    <n v="12938"/>
    <x v="3"/>
    <n v="145"/>
    <x v="5"/>
    <x v="5"/>
    <n v="1325656800"/>
    <n v="1325829600"/>
    <b v="0"/>
    <b v="0"/>
    <s v="music/indie rock"/>
    <n v="11.270034843205574"/>
    <n v="13083"/>
    <x v="1"/>
    <x v="7"/>
  </r>
  <r>
    <n v="389"/>
    <s v="Knox-Garner"/>
    <s v="Automated systemic hierarchy"/>
    <n v="83000"/>
    <n v="101352"/>
    <x v="1"/>
    <n v="1152"/>
    <x v="1"/>
    <x v="1"/>
    <n v="1288242000"/>
    <n v="1290578400"/>
    <b v="0"/>
    <b v="0"/>
    <s v="theater/plays"/>
    <n v="122.11084337349398"/>
    <n v="102504"/>
    <x v="3"/>
    <x v="3"/>
  </r>
  <r>
    <n v="390"/>
    <s v="Davis-Allen"/>
    <s v="Digitized eco-centric core"/>
    <n v="2400"/>
    <n v="4477"/>
    <x v="1"/>
    <n v="50"/>
    <x v="1"/>
    <x v="1"/>
    <n v="1379048400"/>
    <n v="1380344400"/>
    <b v="0"/>
    <b v="0"/>
    <s v="photography/photography books"/>
    <n v="186.54166666666669"/>
    <n v="4527"/>
    <x v="7"/>
    <x v="14"/>
  </r>
  <r>
    <n v="391"/>
    <s v="Miller-Patel"/>
    <s v="Mandatory uniform strategy"/>
    <n v="60400"/>
    <n v="4393"/>
    <x v="0"/>
    <n v="151"/>
    <x v="1"/>
    <x v="1"/>
    <n v="1389679200"/>
    <n v="1389852000"/>
    <b v="0"/>
    <b v="0"/>
    <s v="publishing/nonfiction"/>
    <n v="7.2731788079470201"/>
    <n v="4544"/>
    <x v="5"/>
    <x v="9"/>
  </r>
  <r>
    <n v="392"/>
    <s v="Hernandez-Grimes"/>
    <s v="Profit-focused zero administration forecast"/>
    <n v="102900"/>
    <n v="67546"/>
    <x v="0"/>
    <n v="1608"/>
    <x v="1"/>
    <x v="1"/>
    <n v="1294293600"/>
    <n v="1294466400"/>
    <b v="0"/>
    <b v="0"/>
    <s v="technology/wearables"/>
    <n v="65.642371234207957"/>
    <n v="69154"/>
    <x v="2"/>
    <x v="8"/>
  </r>
  <r>
    <n v="393"/>
    <s v="Owens, Hall and Gonzalez"/>
    <s v="De-engineered static orchestration"/>
    <n v="62800"/>
    <n v="143788"/>
    <x v="1"/>
    <n v="3059"/>
    <x v="0"/>
    <x v="0"/>
    <n v="1500267600"/>
    <n v="1500354000"/>
    <b v="0"/>
    <b v="0"/>
    <s v="music/jazz"/>
    <n v="228.96178343949046"/>
    <n v="146847"/>
    <x v="1"/>
    <x v="17"/>
  </r>
  <r>
    <n v="394"/>
    <s v="Noble-Bailey"/>
    <s v="Customizable dynamic info-mediaries"/>
    <n v="800"/>
    <n v="3755"/>
    <x v="1"/>
    <n v="34"/>
    <x v="1"/>
    <x v="1"/>
    <n v="1375074000"/>
    <n v="1375938000"/>
    <b v="0"/>
    <b v="1"/>
    <s v="film &amp; video/documentary"/>
    <n v="469.37499999999994"/>
    <n v="3789"/>
    <x v="4"/>
    <x v="4"/>
  </r>
  <r>
    <n v="395"/>
    <s v="Taylor PLC"/>
    <s v="Enhanced incremental budgetary management"/>
    <n v="7100"/>
    <n v="9238"/>
    <x v="1"/>
    <n v="220"/>
    <x v="1"/>
    <x v="1"/>
    <n v="1323324000"/>
    <n v="1323410400"/>
    <b v="1"/>
    <b v="0"/>
    <s v="theater/plays"/>
    <n v="130.11267605633802"/>
    <n v="9458"/>
    <x v="3"/>
    <x v="3"/>
  </r>
  <r>
    <n v="396"/>
    <s v="Holmes PLC"/>
    <s v="Digitized local info-mediaries"/>
    <n v="46100"/>
    <n v="77012"/>
    <x v="1"/>
    <n v="1604"/>
    <x v="2"/>
    <x v="2"/>
    <n v="1538715600"/>
    <n v="1539406800"/>
    <b v="0"/>
    <b v="0"/>
    <s v="film &amp; video/drama"/>
    <n v="167.05422993492408"/>
    <n v="78616"/>
    <x v="4"/>
    <x v="6"/>
  </r>
  <r>
    <n v="397"/>
    <s v="Jones-Martin"/>
    <s v="Virtual systematic monitoring"/>
    <n v="8100"/>
    <n v="14083"/>
    <x v="1"/>
    <n v="454"/>
    <x v="1"/>
    <x v="1"/>
    <n v="1369285200"/>
    <n v="1369803600"/>
    <b v="0"/>
    <b v="0"/>
    <s v="music/rock"/>
    <n v="173.8641975308642"/>
    <n v="14537"/>
    <x v="1"/>
    <x v="1"/>
  </r>
  <r>
    <n v="398"/>
    <s v="Myers LLC"/>
    <s v="Reactive bottom-line open architecture"/>
    <n v="1700"/>
    <n v="12202"/>
    <x v="1"/>
    <n v="123"/>
    <x v="6"/>
    <x v="6"/>
    <n v="1525755600"/>
    <n v="1525928400"/>
    <b v="0"/>
    <b v="1"/>
    <s v="film &amp; video/animation"/>
    <n v="717.76470588235293"/>
    <n v="12325"/>
    <x v="4"/>
    <x v="10"/>
  </r>
  <r>
    <n v="399"/>
    <s v="Acosta, Mullins and Morris"/>
    <s v="Pre-emptive interactive model"/>
    <n v="97300"/>
    <n v="62127"/>
    <x v="0"/>
    <n v="941"/>
    <x v="1"/>
    <x v="1"/>
    <n v="1296626400"/>
    <n v="1297231200"/>
    <b v="0"/>
    <b v="0"/>
    <s v="music/indie rock"/>
    <n v="63.850976361767728"/>
    <n v="63068"/>
    <x v="1"/>
    <x v="7"/>
  </r>
  <r>
    <n v="400"/>
    <s v="Bell PLC"/>
    <s v="Ergonomic eco-centric open architecture"/>
    <n v="100"/>
    <n v="2"/>
    <x v="0"/>
    <n v="1"/>
    <x v="1"/>
    <x v="1"/>
    <n v="1376629200"/>
    <n v="1378530000"/>
    <b v="0"/>
    <b v="1"/>
    <s v="photography/photography books"/>
    <n v="2"/>
    <n v="3"/>
    <x v="7"/>
    <x v="14"/>
  </r>
  <r>
    <n v="401"/>
    <s v="Smith-Schmidt"/>
    <s v="Inverse radical hierarchy"/>
    <n v="900"/>
    <n v="13772"/>
    <x v="1"/>
    <n v="299"/>
    <x v="1"/>
    <x v="1"/>
    <n v="1572152400"/>
    <n v="1572152400"/>
    <b v="0"/>
    <b v="0"/>
    <s v="theater/plays"/>
    <n v="1530.2222222222222"/>
    <n v="14071"/>
    <x v="3"/>
    <x v="3"/>
  </r>
  <r>
    <n v="402"/>
    <s v="Ruiz, Richardson and Cole"/>
    <s v="Team-oriented static interface"/>
    <n v="7300"/>
    <n v="2946"/>
    <x v="0"/>
    <n v="40"/>
    <x v="1"/>
    <x v="1"/>
    <n v="1325829600"/>
    <n v="1329890400"/>
    <b v="0"/>
    <b v="1"/>
    <s v="film &amp; video/shorts"/>
    <n v="40.356164383561641"/>
    <n v="2986"/>
    <x v="4"/>
    <x v="12"/>
  </r>
  <r>
    <n v="403"/>
    <s v="Leonard-Mcclain"/>
    <s v="Virtual foreground throughput"/>
    <n v="195800"/>
    <n v="168820"/>
    <x v="0"/>
    <n v="3015"/>
    <x v="0"/>
    <x v="0"/>
    <n v="1273640400"/>
    <n v="1276750800"/>
    <b v="0"/>
    <b v="1"/>
    <s v="theater/plays"/>
    <n v="86.220633299284984"/>
    <n v="171835"/>
    <x v="3"/>
    <x v="3"/>
  </r>
  <r>
    <n v="404"/>
    <s v="Bailey-Boyer"/>
    <s v="Visionary exuding Internet solution"/>
    <n v="48900"/>
    <n v="154321"/>
    <x v="1"/>
    <n v="2237"/>
    <x v="1"/>
    <x v="1"/>
    <n v="1510639200"/>
    <n v="1510898400"/>
    <b v="0"/>
    <b v="0"/>
    <s v="theater/plays"/>
    <n v="315.58486707566465"/>
    <n v="156558"/>
    <x v="3"/>
    <x v="3"/>
  </r>
  <r>
    <n v="405"/>
    <s v="Lee LLC"/>
    <s v="Synchronized secondary analyzer"/>
    <n v="29600"/>
    <n v="26527"/>
    <x v="0"/>
    <n v="435"/>
    <x v="1"/>
    <x v="1"/>
    <n v="1528088400"/>
    <n v="1532408400"/>
    <b v="0"/>
    <b v="0"/>
    <s v="theater/plays"/>
    <n v="89.618243243243242"/>
    <n v="26962"/>
    <x v="3"/>
    <x v="3"/>
  </r>
  <r>
    <n v="406"/>
    <s v="Lyons Inc"/>
    <s v="Balanced attitude-oriented parallelism"/>
    <n v="39300"/>
    <n v="71583"/>
    <x v="1"/>
    <n v="645"/>
    <x v="1"/>
    <x v="1"/>
    <n v="1359525600"/>
    <n v="1360562400"/>
    <b v="1"/>
    <b v="0"/>
    <s v="film &amp; video/documentary"/>
    <n v="182.14503816793894"/>
    <n v="72228"/>
    <x v="4"/>
    <x v="4"/>
  </r>
  <r>
    <n v="407"/>
    <s v="Herrera-Wilson"/>
    <s v="Organized bandwidth-monitored core"/>
    <n v="3400"/>
    <n v="12100"/>
    <x v="1"/>
    <n v="484"/>
    <x v="3"/>
    <x v="3"/>
    <n v="1570942800"/>
    <n v="1571547600"/>
    <b v="0"/>
    <b v="0"/>
    <s v="theater/plays"/>
    <n v="355.88235294117646"/>
    <n v="12584"/>
    <x v="3"/>
    <x v="3"/>
  </r>
  <r>
    <n v="408"/>
    <s v="Mahoney, Adams and Lucas"/>
    <s v="Cloned leadingedge utilization"/>
    <n v="9200"/>
    <n v="12129"/>
    <x v="1"/>
    <n v="154"/>
    <x v="0"/>
    <x v="0"/>
    <n v="1466398800"/>
    <n v="1468126800"/>
    <b v="0"/>
    <b v="0"/>
    <s v="film &amp; video/documentary"/>
    <n v="131.83695652173913"/>
    <n v="12283"/>
    <x v="4"/>
    <x v="4"/>
  </r>
  <r>
    <n v="409"/>
    <s v="Stewart LLC"/>
    <s v="Secured asymmetric projection"/>
    <n v="135600"/>
    <n v="62804"/>
    <x v="0"/>
    <n v="714"/>
    <x v="1"/>
    <x v="1"/>
    <n v="1492491600"/>
    <n v="1492837200"/>
    <b v="0"/>
    <b v="0"/>
    <s v="music/rock"/>
    <n v="46.315634218289084"/>
    <n v="63518"/>
    <x v="1"/>
    <x v="1"/>
  </r>
  <r>
    <n v="410"/>
    <s v="Mcmillan Group"/>
    <s v="Advanced cohesive Graphic Interface"/>
    <n v="153700"/>
    <n v="55536"/>
    <x v="2"/>
    <n v="1111"/>
    <x v="1"/>
    <x v="1"/>
    <n v="1430197200"/>
    <n v="1430197200"/>
    <b v="0"/>
    <b v="0"/>
    <s v="games/mobile games"/>
    <n v="36.132726089785294"/>
    <n v="56647"/>
    <x v="6"/>
    <x v="20"/>
  </r>
  <r>
    <n v="411"/>
    <s v="Beck, Thompson and Martinez"/>
    <s v="Down-sized maximized function"/>
    <n v="7800"/>
    <n v="8161"/>
    <x v="1"/>
    <n v="82"/>
    <x v="1"/>
    <x v="1"/>
    <n v="1496034000"/>
    <n v="1496206800"/>
    <b v="0"/>
    <b v="0"/>
    <s v="theater/plays"/>
    <n v="104.62820512820512"/>
    <n v="8243"/>
    <x v="3"/>
    <x v="3"/>
  </r>
  <r>
    <n v="412"/>
    <s v="Rodriguez-Scott"/>
    <s v="Realigned zero tolerance software"/>
    <n v="2100"/>
    <n v="14046"/>
    <x v="1"/>
    <n v="134"/>
    <x v="1"/>
    <x v="1"/>
    <n v="1388728800"/>
    <n v="1389592800"/>
    <b v="0"/>
    <b v="0"/>
    <s v="publishing/fiction"/>
    <n v="668.85714285714289"/>
    <n v="14180"/>
    <x v="5"/>
    <x v="13"/>
  </r>
  <r>
    <n v="413"/>
    <s v="Rush-Bowers"/>
    <s v="Persevering analyzing extranet"/>
    <n v="189500"/>
    <n v="117628"/>
    <x v="2"/>
    <n v="1089"/>
    <x v="1"/>
    <x v="1"/>
    <n v="1543298400"/>
    <n v="1545631200"/>
    <b v="0"/>
    <b v="0"/>
    <s v="film &amp; video/animation"/>
    <n v="62.072823218997364"/>
    <n v="118717"/>
    <x v="4"/>
    <x v="10"/>
  </r>
  <r>
    <n v="414"/>
    <s v="Davis and Sons"/>
    <s v="Innovative human-resource migration"/>
    <n v="188200"/>
    <n v="159405"/>
    <x v="0"/>
    <n v="5497"/>
    <x v="1"/>
    <x v="1"/>
    <n v="1271739600"/>
    <n v="1272430800"/>
    <b v="0"/>
    <b v="1"/>
    <s v="food/food trucks"/>
    <n v="84.699787460148784"/>
    <n v="164902"/>
    <x v="0"/>
    <x v="0"/>
  </r>
  <r>
    <n v="415"/>
    <s v="Anderson-Pham"/>
    <s v="Intuitive needs-based monitoring"/>
    <n v="113500"/>
    <n v="12552"/>
    <x v="0"/>
    <n v="418"/>
    <x v="1"/>
    <x v="1"/>
    <n v="1326434400"/>
    <n v="1327903200"/>
    <b v="0"/>
    <b v="0"/>
    <s v="theater/plays"/>
    <n v="11.059030837004405"/>
    <n v="12970"/>
    <x v="3"/>
    <x v="3"/>
  </r>
  <r>
    <n v="416"/>
    <s v="Stewart-Coleman"/>
    <s v="Customer-focused disintermediate toolset"/>
    <n v="134600"/>
    <n v="59007"/>
    <x v="0"/>
    <n v="1439"/>
    <x v="1"/>
    <x v="1"/>
    <n v="1295244000"/>
    <n v="1296021600"/>
    <b v="0"/>
    <b v="1"/>
    <s v="film &amp; video/documentary"/>
    <n v="43.838781575037146"/>
    <n v="60446"/>
    <x v="4"/>
    <x v="4"/>
  </r>
  <r>
    <n v="417"/>
    <s v="Bradshaw, Smith and Ryan"/>
    <s v="Upgradable 24/7 emulation"/>
    <n v="1700"/>
    <n v="943"/>
    <x v="0"/>
    <n v="15"/>
    <x v="1"/>
    <x v="1"/>
    <n v="1541221200"/>
    <n v="1543298400"/>
    <b v="0"/>
    <b v="0"/>
    <s v="theater/plays"/>
    <n v="55.470588235294116"/>
    <n v="958"/>
    <x v="3"/>
    <x v="3"/>
  </r>
  <r>
    <n v="418"/>
    <s v="Jackson PLC"/>
    <s v="Quality-focused client-server core"/>
    <n v="163700"/>
    <n v="93963"/>
    <x v="0"/>
    <n v="1999"/>
    <x v="0"/>
    <x v="0"/>
    <n v="1336280400"/>
    <n v="1336366800"/>
    <b v="0"/>
    <b v="0"/>
    <s v="film &amp; video/documentary"/>
    <n v="57.399511301160658"/>
    <n v="95962"/>
    <x v="4"/>
    <x v="4"/>
  </r>
  <r>
    <n v="419"/>
    <s v="Ware-Arias"/>
    <s v="Upgradable maximized protocol"/>
    <n v="113800"/>
    <n v="140469"/>
    <x v="1"/>
    <n v="5203"/>
    <x v="1"/>
    <x v="1"/>
    <n v="1324533600"/>
    <n v="1325052000"/>
    <b v="0"/>
    <b v="0"/>
    <s v="technology/web"/>
    <n v="123.43497363796135"/>
    <n v="145672"/>
    <x v="2"/>
    <x v="2"/>
  </r>
  <r>
    <n v="420"/>
    <s v="Blair, Reyes and Woods"/>
    <s v="Cross-platform interactive synergy"/>
    <n v="5000"/>
    <n v="6423"/>
    <x v="1"/>
    <n v="94"/>
    <x v="1"/>
    <x v="1"/>
    <n v="1498366800"/>
    <n v="1499576400"/>
    <b v="0"/>
    <b v="0"/>
    <s v="theater/plays"/>
    <n v="128.46"/>
    <n v="6517"/>
    <x v="3"/>
    <x v="3"/>
  </r>
  <r>
    <n v="421"/>
    <s v="Thomas-Lopez"/>
    <s v="User-centric fault-tolerant archive"/>
    <n v="9400"/>
    <n v="6015"/>
    <x v="0"/>
    <n v="118"/>
    <x v="1"/>
    <x v="1"/>
    <n v="1498712400"/>
    <n v="1501304400"/>
    <b v="0"/>
    <b v="1"/>
    <s v="technology/wearables"/>
    <n v="63.989361702127653"/>
    <n v="6133"/>
    <x v="2"/>
    <x v="8"/>
  </r>
  <r>
    <n v="422"/>
    <s v="Brown, Davies and Pacheco"/>
    <s v="Reverse-engineered regional knowledge user"/>
    <n v="8700"/>
    <n v="11075"/>
    <x v="1"/>
    <n v="205"/>
    <x v="1"/>
    <x v="1"/>
    <n v="1271480400"/>
    <n v="1273208400"/>
    <b v="0"/>
    <b v="1"/>
    <s v="theater/plays"/>
    <n v="127.29885057471265"/>
    <n v="11280"/>
    <x v="3"/>
    <x v="3"/>
  </r>
  <r>
    <n v="423"/>
    <s v="Jones-Riddle"/>
    <s v="Self-enabling real-time definition"/>
    <n v="147800"/>
    <n v="15723"/>
    <x v="0"/>
    <n v="162"/>
    <x v="1"/>
    <x v="1"/>
    <n v="1316667600"/>
    <n v="1316840400"/>
    <b v="0"/>
    <b v="1"/>
    <s v="food/food trucks"/>
    <n v="10.638024357239512"/>
    <n v="15885"/>
    <x v="0"/>
    <x v="0"/>
  </r>
  <r>
    <n v="424"/>
    <s v="Schmidt-Gomez"/>
    <s v="User-centric impactful projection"/>
    <n v="5100"/>
    <n v="2064"/>
    <x v="0"/>
    <n v="83"/>
    <x v="1"/>
    <x v="1"/>
    <n v="1524027600"/>
    <n v="1524546000"/>
    <b v="0"/>
    <b v="0"/>
    <s v="music/indie rock"/>
    <n v="40.470588235294116"/>
    <n v="2147"/>
    <x v="1"/>
    <x v="7"/>
  </r>
  <r>
    <n v="425"/>
    <s v="Sullivan, Davis and Booth"/>
    <s v="Vision-oriented actuating hardware"/>
    <n v="2700"/>
    <n v="7767"/>
    <x v="1"/>
    <n v="92"/>
    <x v="1"/>
    <x v="1"/>
    <n v="1438059600"/>
    <n v="1438578000"/>
    <b v="0"/>
    <b v="0"/>
    <s v="photography/photography books"/>
    <n v="287.66666666666663"/>
    <n v="7859"/>
    <x v="7"/>
    <x v="14"/>
  </r>
  <r>
    <n v="426"/>
    <s v="Edwards-Kane"/>
    <s v="Virtual leadingedge framework"/>
    <n v="1800"/>
    <n v="10313"/>
    <x v="1"/>
    <n v="219"/>
    <x v="1"/>
    <x v="1"/>
    <n v="1361944800"/>
    <n v="1362549600"/>
    <b v="0"/>
    <b v="0"/>
    <s v="theater/plays"/>
    <n v="572.94444444444446"/>
    <n v="10532"/>
    <x v="3"/>
    <x v="3"/>
  </r>
  <r>
    <n v="427"/>
    <s v="Hicks, Wall and Webb"/>
    <s v="Managed discrete framework"/>
    <n v="174500"/>
    <n v="197018"/>
    <x v="1"/>
    <n v="2526"/>
    <x v="1"/>
    <x v="1"/>
    <n v="1410584400"/>
    <n v="1413349200"/>
    <b v="0"/>
    <b v="1"/>
    <s v="theater/plays"/>
    <n v="112.90429799426933"/>
    <n v="199544"/>
    <x v="3"/>
    <x v="3"/>
  </r>
  <r>
    <n v="428"/>
    <s v="Mayer-Richmond"/>
    <s v="Progressive zero-defect capability"/>
    <n v="101400"/>
    <n v="47037"/>
    <x v="0"/>
    <n v="747"/>
    <x v="1"/>
    <x v="1"/>
    <n v="1297404000"/>
    <n v="1298008800"/>
    <b v="0"/>
    <b v="0"/>
    <s v="film &amp; video/animation"/>
    <n v="46.387573964497044"/>
    <n v="47784"/>
    <x v="4"/>
    <x v="10"/>
  </r>
  <r>
    <n v="429"/>
    <s v="Robles Ltd"/>
    <s v="Right-sized demand-driven adapter"/>
    <n v="191000"/>
    <n v="173191"/>
    <x v="3"/>
    <n v="2138"/>
    <x v="1"/>
    <x v="1"/>
    <n v="1392012000"/>
    <n v="1394427600"/>
    <b v="0"/>
    <b v="1"/>
    <s v="photography/photography books"/>
    <n v="90.675916230366497"/>
    <n v="175329"/>
    <x v="7"/>
    <x v="14"/>
  </r>
  <r>
    <n v="430"/>
    <s v="Cochran Ltd"/>
    <s v="Re-engineered attitude-oriented frame"/>
    <n v="8100"/>
    <n v="5487"/>
    <x v="0"/>
    <n v="84"/>
    <x v="1"/>
    <x v="1"/>
    <n v="1569733200"/>
    <n v="1572670800"/>
    <b v="0"/>
    <b v="0"/>
    <s v="theater/plays"/>
    <n v="67.740740740740748"/>
    <n v="5571"/>
    <x v="3"/>
    <x v="3"/>
  </r>
  <r>
    <n v="431"/>
    <s v="Rosales LLC"/>
    <s v="Compatible multimedia utilization"/>
    <n v="5100"/>
    <n v="9817"/>
    <x v="1"/>
    <n v="94"/>
    <x v="1"/>
    <x v="1"/>
    <n v="1529643600"/>
    <n v="1531112400"/>
    <b v="1"/>
    <b v="0"/>
    <s v="theater/plays"/>
    <n v="192.49019607843135"/>
    <n v="9911"/>
    <x v="3"/>
    <x v="3"/>
  </r>
  <r>
    <n v="432"/>
    <s v="Harper-Bryan"/>
    <s v="Re-contextualized dedicated hardware"/>
    <n v="7700"/>
    <n v="6369"/>
    <x v="0"/>
    <n v="91"/>
    <x v="1"/>
    <x v="1"/>
    <n v="1399006800"/>
    <n v="1400734800"/>
    <b v="0"/>
    <b v="0"/>
    <s v="theater/plays"/>
    <n v="82.714285714285722"/>
    <n v="6460"/>
    <x v="3"/>
    <x v="3"/>
  </r>
  <r>
    <n v="433"/>
    <s v="Potter, Harper and Everett"/>
    <s v="Decentralized composite paradigm"/>
    <n v="121400"/>
    <n v="65755"/>
    <x v="0"/>
    <n v="792"/>
    <x v="1"/>
    <x v="1"/>
    <n v="1385359200"/>
    <n v="1386741600"/>
    <b v="0"/>
    <b v="1"/>
    <s v="film &amp; video/documentary"/>
    <n v="54.163920922570021"/>
    <n v="66547"/>
    <x v="4"/>
    <x v="4"/>
  </r>
  <r>
    <n v="434"/>
    <s v="Floyd-Sims"/>
    <s v="Cloned transitional hierarchy"/>
    <n v="5400"/>
    <n v="903"/>
    <x v="3"/>
    <n v="10"/>
    <x v="0"/>
    <x v="0"/>
    <n v="1480572000"/>
    <n v="1481781600"/>
    <b v="1"/>
    <b v="0"/>
    <s v="theater/plays"/>
    <n v="16.722222222222221"/>
    <n v="913"/>
    <x v="3"/>
    <x v="3"/>
  </r>
  <r>
    <n v="435"/>
    <s v="Spence, Jackson and Kelly"/>
    <s v="Advanced discrete leverage"/>
    <n v="152400"/>
    <n v="178120"/>
    <x v="1"/>
    <n v="1713"/>
    <x v="6"/>
    <x v="6"/>
    <n v="1418623200"/>
    <n v="1419660000"/>
    <b v="0"/>
    <b v="1"/>
    <s v="theater/plays"/>
    <n v="116.87664041994749"/>
    <n v="179833"/>
    <x v="3"/>
    <x v="3"/>
  </r>
  <r>
    <n v="436"/>
    <s v="King-Nguyen"/>
    <s v="Open-source incremental throughput"/>
    <n v="1300"/>
    <n v="13678"/>
    <x v="1"/>
    <n v="249"/>
    <x v="1"/>
    <x v="1"/>
    <n v="1555736400"/>
    <n v="1555822800"/>
    <b v="0"/>
    <b v="0"/>
    <s v="music/jazz"/>
    <n v="1052.1538461538462"/>
    <n v="13927"/>
    <x v="1"/>
    <x v="17"/>
  </r>
  <r>
    <n v="437"/>
    <s v="Hansen Group"/>
    <s v="Centralized regional interface"/>
    <n v="8100"/>
    <n v="9969"/>
    <x v="1"/>
    <n v="192"/>
    <x v="1"/>
    <x v="1"/>
    <n v="1442120400"/>
    <n v="1442379600"/>
    <b v="0"/>
    <b v="1"/>
    <s v="film &amp; video/animation"/>
    <n v="123.07407407407408"/>
    <n v="10161"/>
    <x v="4"/>
    <x v="10"/>
  </r>
  <r>
    <n v="438"/>
    <s v="Mathis, Hall and Hansen"/>
    <s v="Streamlined web-enabled knowledgebase"/>
    <n v="8300"/>
    <n v="14827"/>
    <x v="1"/>
    <n v="247"/>
    <x v="1"/>
    <x v="1"/>
    <n v="1362376800"/>
    <n v="1364965200"/>
    <b v="0"/>
    <b v="0"/>
    <s v="theater/plays"/>
    <n v="178.63855421686748"/>
    <n v="15074"/>
    <x v="3"/>
    <x v="3"/>
  </r>
  <r>
    <n v="439"/>
    <s v="Cummings Inc"/>
    <s v="Digitized transitional monitoring"/>
    <n v="28400"/>
    <n v="100900"/>
    <x v="1"/>
    <n v="2293"/>
    <x v="1"/>
    <x v="1"/>
    <n v="1478408400"/>
    <n v="1479016800"/>
    <b v="0"/>
    <b v="0"/>
    <s v="film &amp; video/science fiction"/>
    <n v="355.28169014084506"/>
    <n v="103193"/>
    <x v="4"/>
    <x v="22"/>
  </r>
  <r>
    <n v="440"/>
    <s v="Miller-Poole"/>
    <s v="Networked optimal adapter"/>
    <n v="102500"/>
    <n v="165954"/>
    <x v="1"/>
    <n v="3131"/>
    <x v="1"/>
    <x v="1"/>
    <n v="1498798800"/>
    <n v="1499662800"/>
    <b v="0"/>
    <b v="0"/>
    <s v="film &amp; video/television"/>
    <n v="161.90634146341463"/>
    <n v="169085"/>
    <x v="4"/>
    <x v="19"/>
  </r>
  <r>
    <n v="441"/>
    <s v="Rodriguez-West"/>
    <s v="Automated optimal function"/>
    <n v="7000"/>
    <n v="1744"/>
    <x v="0"/>
    <n v="32"/>
    <x v="1"/>
    <x v="1"/>
    <n v="1335416400"/>
    <n v="1337835600"/>
    <b v="0"/>
    <b v="0"/>
    <s v="technology/wearables"/>
    <n v="24.914285714285715"/>
    <n v="1776"/>
    <x v="2"/>
    <x v="8"/>
  </r>
  <r>
    <n v="442"/>
    <s v="Calderon, Bradford and Dean"/>
    <s v="Devolved system-worthy framework"/>
    <n v="5400"/>
    <n v="10731"/>
    <x v="1"/>
    <n v="143"/>
    <x v="6"/>
    <x v="6"/>
    <n v="1504328400"/>
    <n v="1505710800"/>
    <b v="0"/>
    <b v="0"/>
    <s v="theater/plays"/>
    <n v="198.72222222222223"/>
    <n v="10874"/>
    <x v="3"/>
    <x v="3"/>
  </r>
  <r>
    <n v="443"/>
    <s v="Clark-Bowman"/>
    <s v="Stand-alone user-facing service-desk"/>
    <n v="9300"/>
    <n v="3232"/>
    <x v="3"/>
    <n v="90"/>
    <x v="1"/>
    <x v="1"/>
    <n v="1285822800"/>
    <n v="1287464400"/>
    <b v="0"/>
    <b v="0"/>
    <s v="theater/plays"/>
    <n v="34.752688172043008"/>
    <n v="3322"/>
    <x v="3"/>
    <x v="3"/>
  </r>
  <r>
    <n v="444"/>
    <s v="Hensley Ltd"/>
    <s v="Versatile global attitude"/>
    <n v="6200"/>
    <n v="10938"/>
    <x v="1"/>
    <n v="296"/>
    <x v="1"/>
    <x v="1"/>
    <n v="1311483600"/>
    <n v="1311656400"/>
    <b v="0"/>
    <b v="1"/>
    <s v="music/indie rock"/>
    <n v="176.41935483870967"/>
    <n v="11234"/>
    <x v="1"/>
    <x v="7"/>
  </r>
  <r>
    <n v="445"/>
    <s v="Anderson-Pearson"/>
    <s v="Intuitive demand-driven Local Area Network"/>
    <n v="2100"/>
    <n v="10739"/>
    <x v="1"/>
    <n v="170"/>
    <x v="1"/>
    <x v="1"/>
    <n v="1291356000"/>
    <n v="1293170400"/>
    <b v="0"/>
    <b v="1"/>
    <s v="theater/plays"/>
    <n v="511.38095238095235"/>
    <n v="10909"/>
    <x v="3"/>
    <x v="3"/>
  </r>
  <r>
    <n v="446"/>
    <s v="Martin, Martin and Solis"/>
    <s v="Assimilated uniform methodology"/>
    <n v="6800"/>
    <n v="5579"/>
    <x v="0"/>
    <n v="186"/>
    <x v="1"/>
    <x v="1"/>
    <n v="1355810400"/>
    <n v="1355983200"/>
    <b v="0"/>
    <b v="0"/>
    <s v="technology/wearables"/>
    <n v="82.044117647058826"/>
    <n v="5765"/>
    <x v="2"/>
    <x v="8"/>
  </r>
  <r>
    <n v="447"/>
    <s v="Harrington-Harper"/>
    <s v="Self-enabling next generation algorithm"/>
    <n v="155200"/>
    <n v="37754"/>
    <x v="3"/>
    <n v="439"/>
    <x v="4"/>
    <x v="4"/>
    <n v="1513663200"/>
    <n v="1515045600"/>
    <b v="0"/>
    <b v="0"/>
    <s v="film &amp; video/television"/>
    <n v="24.326030927835053"/>
    <n v="38193"/>
    <x v="4"/>
    <x v="19"/>
  </r>
  <r>
    <n v="448"/>
    <s v="Price and Sons"/>
    <s v="Object-based demand-driven strategy"/>
    <n v="89900"/>
    <n v="45384"/>
    <x v="0"/>
    <n v="605"/>
    <x v="1"/>
    <x v="1"/>
    <n v="1365915600"/>
    <n v="1366088400"/>
    <b v="0"/>
    <b v="1"/>
    <s v="games/video games"/>
    <n v="50.482758620689658"/>
    <n v="45989"/>
    <x v="6"/>
    <x v="11"/>
  </r>
  <r>
    <n v="449"/>
    <s v="Cuevas-Morales"/>
    <s v="Public-key coherent ability"/>
    <n v="900"/>
    <n v="8703"/>
    <x v="1"/>
    <n v="86"/>
    <x v="3"/>
    <x v="3"/>
    <n v="1551852000"/>
    <n v="1553317200"/>
    <b v="0"/>
    <b v="0"/>
    <s v="games/video games"/>
    <n v="967"/>
    <n v="8789"/>
    <x v="6"/>
    <x v="11"/>
  </r>
  <r>
    <n v="450"/>
    <s v="Delgado-Hatfield"/>
    <s v="Up-sized composite success"/>
    <n v="100"/>
    <n v="4"/>
    <x v="0"/>
    <n v="1"/>
    <x v="0"/>
    <x v="0"/>
    <n v="1540098000"/>
    <n v="1542088800"/>
    <b v="0"/>
    <b v="0"/>
    <s v="film &amp; video/animation"/>
    <n v="4"/>
    <n v="5"/>
    <x v="4"/>
    <x v="10"/>
  </r>
  <r>
    <n v="451"/>
    <s v="Padilla-Porter"/>
    <s v="Innovative exuding matrix"/>
    <n v="148400"/>
    <n v="182302"/>
    <x v="1"/>
    <n v="6286"/>
    <x v="1"/>
    <x v="1"/>
    <n v="1500440400"/>
    <n v="1503118800"/>
    <b v="0"/>
    <b v="0"/>
    <s v="music/rock"/>
    <n v="122.84501347708894"/>
    <n v="188588"/>
    <x v="1"/>
    <x v="1"/>
  </r>
  <r>
    <n v="452"/>
    <s v="Morris Group"/>
    <s v="Realigned impactful artificial intelligence"/>
    <n v="4800"/>
    <n v="3045"/>
    <x v="0"/>
    <n v="31"/>
    <x v="1"/>
    <x v="1"/>
    <n v="1278392400"/>
    <n v="1278478800"/>
    <b v="0"/>
    <b v="0"/>
    <s v="film &amp; video/drama"/>
    <n v="63.4375"/>
    <n v="3076"/>
    <x v="4"/>
    <x v="6"/>
  </r>
  <r>
    <n v="453"/>
    <s v="Saunders Ltd"/>
    <s v="Multi-layered multi-tasking secured line"/>
    <n v="182400"/>
    <n v="102749"/>
    <x v="0"/>
    <n v="1181"/>
    <x v="1"/>
    <x v="1"/>
    <n v="1480572000"/>
    <n v="1484114400"/>
    <b v="0"/>
    <b v="0"/>
    <s v="film &amp; video/science fiction"/>
    <n v="56.331688596491226"/>
    <n v="103930"/>
    <x v="4"/>
    <x v="22"/>
  </r>
  <r>
    <n v="454"/>
    <s v="Woods Inc"/>
    <s v="Upgradable upward-trending portal"/>
    <n v="4000"/>
    <n v="1763"/>
    <x v="0"/>
    <n v="39"/>
    <x v="1"/>
    <x v="1"/>
    <n v="1382331600"/>
    <n v="1385445600"/>
    <b v="0"/>
    <b v="1"/>
    <s v="film &amp; video/drama"/>
    <n v="44.074999999999996"/>
    <n v="1802"/>
    <x v="4"/>
    <x v="6"/>
  </r>
  <r>
    <n v="455"/>
    <s v="Villanueva, Wright and Richardson"/>
    <s v="Profit-focused global product"/>
    <n v="116500"/>
    <n v="137904"/>
    <x v="1"/>
    <n v="3727"/>
    <x v="1"/>
    <x v="1"/>
    <n v="1316754000"/>
    <n v="1318741200"/>
    <b v="0"/>
    <b v="0"/>
    <s v="theater/plays"/>
    <n v="118.37253218884121"/>
    <n v="141631"/>
    <x v="3"/>
    <x v="3"/>
  </r>
  <r>
    <n v="456"/>
    <s v="Wilson, Brooks and Clark"/>
    <s v="Operative well-modulated data-warehouse"/>
    <n v="146400"/>
    <n v="152438"/>
    <x v="1"/>
    <n v="1605"/>
    <x v="1"/>
    <x v="1"/>
    <n v="1518242400"/>
    <n v="1518242400"/>
    <b v="0"/>
    <b v="1"/>
    <s v="music/indie rock"/>
    <n v="104.1243169398907"/>
    <n v="154043"/>
    <x v="1"/>
    <x v="7"/>
  </r>
  <r>
    <n v="457"/>
    <s v="Sheppard, Smith and Spence"/>
    <s v="Cloned asymmetric functionalities"/>
    <n v="5000"/>
    <n v="1332"/>
    <x v="0"/>
    <n v="46"/>
    <x v="1"/>
    <x v="1"/>
    <n v="1476421200"/>
    <n v="1476594000"/>
    <b v="0"/>
    <b v="0"/>
    <s v="theater/plays"/>
    <n v="26.640000000000004"/>
    <n v="1378"/>
    <x v="3"/>
    <x v="3"/>
  </r>
  <r>
    <n v="458"/>
    <s v="Wise, Thompson and Allen"/>
    <s v="Pre-emptive neutral portal"/>
    <n v="33800"/>
    <n v="118706"/>
    <x v="1"/>
    <n v="2120"/>
    <x v="1"/>
    <x v="1"/>
    <n v="1269752400"/>
    <n v="1273554000"/>
    <b v="0"/>
    <b v="0"/>
    <s v="theater/plays"/>
    <n v="351.20118343195264"/>
    <n v="120826"/>
    <x v="3"/>
    <x v="3"/>
  </r>
  <r>
    <n v="459"/>
    <s v="Lane, Ryan and Chapman"/>
    <s v="Switchable demand-driven help-desk"/>
    <n v="6300"/>
    <n v="5674"/>
    <x v="0"/>
    <n v="105"/>
    <x v="1"/>
    <x v="1"/>
    <n v="1419746400"/>
    <n v="1421906400"/>
    <b v="0"/>
    <b v="0"/>
    <s v="film &amp; video/documentary"/>
    <n v="90.063492063492063"/>
    <n v="5779"/>
    <x v="4"/>
    <x v="4"/>
  </r>
  <r>
    <n v="460"/>
    <s v="Rich, Alvarez and King"/>
    <s v="Business-focused static ability"/>
    <n v="2400"/>
    <n v="4119"/>
    <x v="1"/>
    <n v="50"/>
    <x v="1"/>
    <x v="1"/>
    <n v="1281330000"/>
    <n v="1281589200"/>
    <b v="0"/>
    <b v="0"/>
    <s v="theater/plays"/>
    <n v="171.625"/>
    <n v="4169"/>
    <x v="3"/>
    <x v="3"/>
  </r>
  <r>
    <n v="461"/>
    <s v="Terry-Salinas"/>
    <s v="Networked secondary structure"/>
    <n v="98800"/>
    <n v="139354"/>
    <x v="1"/>
    <n v="2080"/>
    <x v="1"/>
    <x v="1"/>
    <n v="1398661200"/>
    <n v="1400389200"/>
    <b v="0"/>
    <b v="0"/>
    <s v="film &amp; video/drama"/>
    <n v="141.04655870445345"/>
    <n v="141434"/>
    <x v="4"/>
    <x v="6"/>
  </r>
  <r>
    <n v="462"/>
    <s v="Wang-Rodriguez"/>
    <s v="Total multimedia website"/>
    <n v="188800"/>
    <n v="57734"/>
    <x v="0"/>
    <n v="535"/>
    <x v="1"/>
    <x v="1"/>
    <n v="1359525600"/>
    <n v="1362808800"/>
    <b v="0"/>
    <b v="0"/>
    <s v="games/mobile games"/>
    <n v="30.57944915254237"/>
    <n v="58269"/>
    <x v="6"/>
    <x v="20"/>
  </r>
  <r>
    <n v="463"/>
    <s v="Mckee-Hill"/>
    <s v="Cross-platform upward-trending parallelism"/>
    <n v="134300"/>
    <n v="145265"/>
    <x v="1"/>
    <n v="2105"/>
    <x v="1"/>
    <x v="1"/>
    <n v="1388469600"/>
    <n v="1388815200"/>
    <b v="0"/>
    <b v="0"/>
    <s v="film &amp; video/animation"/>
    <n v="108.16455696202532"/>
    <n v="147370"/>
    <x v="4"/>
    <x v="10"/>
  </r>
  <r>
    <n v="464"/>
    <s v="Gomez LLC"/>
    <s v="Pre-emptive mission-critical hardware"/>
    <n v="71200"/>
    <n v="95020"/>
    <x v="1"/>
    <n v="2436"/>
    <x v="1"/>
    <x v="1"/>
    <n v="1518328800"/>
    <n v="1519538400"/>
    <b v="0"/>
    <b v="0"/>
    <s v="theater/plays"/>
    <n v="133.45505617977528"/>
    <n v="97456"/>
    <x v="3"/>
    <x v="3"/>
  </r>
  <r>
    <n v="465"/>
    <s v="Gonzalez-Robbins"/>
    <s v="Up-sized responsive protocol"/>
    <n v="4700"/>
    <n v="8829"/>
    <x v="1"/>
    <n v="80"/>
    <x v="1"/>
    <x v="1"/>
    <n v="1517032800"/>
    <n v="1517810400"/>
    <b v="0"/>
    <b v="0"/>
    <s v="publishing/translations"/>
    <n v="187.85106382978722"/>
    <n v="8909"/>
    <x v="5"/>
    <x v="18"/>
  </r>
  <r>
    <n v="466"/>
    <s v="Obrien and Sons"/>
    <s v="Pre-emptive transitional frame"/>
    <n v="1200"/>
    <n v="3984"/>
    <x v="1"/>
    <n v="42"/>
    <x v="1"/>
    <x v="1"/>
    <n v="1368594000"/>
    <n v="1370581200"/>
    <b v="0"/>
    <b v="1"/>
    <s v="technology/wearables"/>
    <n v="332"/>
    <n v="4026"/>
    <x v="2"/>
    <x v="8"/>
  </r>
  <r>
    <n v="467"/>
    <s v="Shaw Ltd"/>
    <s v="Profit-focused content-based application"/>
    <n v="1400"/>
    <n v="8053"/>
    <x v="1"/>
    <n v="139"/>
    <x v="0"/>
    <x v="0"/>
    <n v="1448258400"/>
    <n v="1448863200"/>
    <b v="0"/>
    <b v="1"/>
    <s v="technology/web"/>
    <n v="575.21428571428578"/>
    <n v="8192"/>
    <x v="2"/>
    <x v="2"/>
  </r>
  <r>
    <n v="468"/>
    <s v="Hughes Inc"/>
    <s v="Streamlined neutral analyzer"/>
    <n v="4000"/>
    <n v="1620"/>
    <x v="0"/>
    <n v="16"/>
    <x v="1"/>
    <x v="1"/>
    <n v="1555218000"/>
    <n v="1556600400"/>
    <b v="0"/>
    <b v="0"/>
    <s v="theater/plays"/>
    <n v="40.5"/>
    <n v="1636"/>
    <x v="3"/>
    <x v="3"/>
  </r>
  <r>
    <n v="469"/>
    <s v="Olsen-Ryan"/>
    <s v="Assimilated neutral utilization"/>
    <n v="5600"/>
    <n v="10328"/>
    <x v="1"/>
    <n v="159"/>
    <x v="1"/>
    <x v="1"/>
    <n v="1431925200"/>
    <n v="1432098000"/>
    <b v="0"/>
    <b v="0"/>
    <s v="film &amp; video/drama"/>
    <n v="184.42857142857144"/>
    <n v="10487"/>
    <x v="4"/>
    <x v="6"/>
  </r>
  <r>
    <n v="470"/>
    <s v="Grimes, Holland and Sloan"/>
    <s v="Extended dedicated archive"/>
    <n v="3600"/>
    <n v="10289"/>
    <x v="1"/>
    <n v="381"/>
    <x v="1"/>
    <x v="1"/>
    <n v="1481522400"/>
    <n v="1482127200"/>
    <b v="0"/>
    <b v="0"/>
    <s v="technology/wearables"/>
    <n v="285.80555555555554"/>
    <n v="10670"/>
    <x v="2"/>
    <x v="8"/>
  </r>
  <r>
    <n v="471"/>
    <s v="Perry and Sons"/>
    <s v="Configurable static help-desk"/>
    <n v="3100"/>
    <n v="9889"/>
    <x v="1"/>
    <n v="194"/>
    <x v="4"/>
    <x v="4"/>
    <n v="1335934800"/>
    <n v="1335934800"/>
    <b v="0"/>
    <b v="1"/>
    <s v="food/food trucks"/>
    <n v="319"/>
    <n v="10083"/>
    <x v="0"/>
    <x v="0"/>
  </r>
  <r>
    <n v="472"/>
    <s v="Turner, Young and Collins"/>
    <s v="Self-enabling clear-thinking framework"/>
    <n v="153800"/>
    <n v="60342"/>
    <x v="0"/>
    <n v="575"/>
    <x v="1"/>
    <x v="1"/>
    <n v="1552280400"/>
    <n v="1556946000"/>
    <b v="0"/>
    <b v="0"/>
    <s v="music/rock"/>
    <n v="39.234070221066318"/>
    <n v="60917"/>
    <x v="1"/>
    <x v="1"/>
  </r>
  <r>
    <n v="473"/>
    <s v="Richardson Inc"/>
    <s v="Assimilated fault-tolerant capacity"/>
    <n v="5000"/>
    <n v="8907"/>
    <x v="1"/>
    <n v="106"/>
    <x v="1"/>
    <x v="1"/>
    <n v="1529989200"/>
    <n v="1530075600"/>
    <b v="0"/>
    <b v="0"/>
    <s v="music/electric music"/>
    <n v="178.14000000000001"/>
    <n v="9013"/>
    <x v="1"/>
    <x v="5"/>
  </r>
  <r>
    <n v="474"/>
    <s v="Santos-Young"/>
    <s v="Enhanced neutral ability"/>
    <n v="4000"/>
    <n v="14606"/>
    <x v="1"/>
    <n v="142"/>
    <x v="1"/>
    <x v="1"/>
    <n v="1418709600"/>
    <n v="1418796000"/>
    <b v="0"/>
    <b v="0"/>
    <s v="film &amp; video/television"/>
    <n v="365.15"/>
    <n v="14748"/>
    <x v="4"/>
    <x v="19"/>
  </r>
  <r>
    <n v="475"/>
    <s v="Nichols Ltd"/>
    <s v="Function-based attitude-oriented groupware"/>
    <n v="7400"/>
    <n v="8432"/>
    <x v="1"/>
    <n v="211"/>
    <x v="1"/>
    <x v="1"/>
    <n v="1372136400"/>
    <n v="1372482000"/>
    <b v="0"/>
    <b v="1"/>
    <s v="publishing/translations"/>
    <n v="113.94594594594594"/>
    <n v="8643"/>
    <x v="5"/>
    <x v="18"/>
  </r>
  <r>
    <n v="476"/>
    <s v="Murphy PLC"/>
    <s v="Optional solution-oriented instruction set"/>
    <n v="191500"/>
    <n v="57122"/>
    <x v="0"/>
    <n v="1120"/>
    <x v="1"/>
    <x v="1"/>
    <n v="1533877200"/>
    <n v="1534395600"/>
    <b v="0"/>
    <b v="0"/>
    <s v="publishing/fiction"/>
    <n v="29.828720626631856"/>
    <n v="58242"/>
    <x v="5"/>
    <x v="13"/>
  </r>
  <r>
    <n v="477"/>
    <s v="Hogan, Porter and Rivera"/>
    <s v="Organic object-oriented core"/>
    <n v="8500"/>
    <n v="4613"/>
    <x v="0"/>
    <n v="113"/>
    <x v="1"/>
    <x v="1"/>
    <n v="1309064400"/>
    <n v="1311397200"/>
    <b v="0"/>
    <b v="0"/>
    <s v="film &amp; video/science fiction"/>
    <n v="54.270588235294113"/>
    <n v="4726"/>
    <x v="4"/>
    <x v="22"/>
  </r>
  <r>
    <n v="478"/>
    <s v="Lyons LLC"/>
    <s v="Balanced impactful circuit"/>
    <n v="68800"/>
    <n v="162603"/>
    <x v="1"/>
    <n v="2756"/>
    <x v="1"/>
    <x v="1"/>
    <n v="1425877200"/>
    <n v="1426914000"/>
    <b v="0"/>
    <b v="0"/>
    <s v="technology/wearables"/>
    <n v="236.34156976744185"/>
    <n v="165359"/>
    <x v="2"/>
    <x v="8"/>
  </r>
  <r>
    <n v="479"/>
    <s v="Long-Greene"/>
    <s v="Future-proofed heuristic encryption"/>
    <n v="2400"/>
    <n v="12310"/>
    <x v="1"/>
    <n v="173"/>
    <x v="4"/>
    <x v="4"/>
    <n v="1501304400"/>
    <n v="1501477200"/>
    <b v="0"/>
    <b v="0"/>
    <s v="food/food trucks"/>
    <n v="512.91666666666663"/>
    <n v="12483"/>
    <x v="0"/>
    <x v="0"/>
  </r>
  <r>
    <n v="480"/>
    <s v="Robles-Hudson"/>
    <s v="Balanced bifurcated leverage"/>
    <n v="8600"/>
    <n v="8656"/>
    <x v="1"/>
    <n v="87"/>
    <x v="1"/>
    <x v="1"/>
    <n v="1268287200"/>
    <n v="1269061200"/>
    <b v="0"/>
    <b v="1"/>
    <s v="photography/photography books"/>
    <n v="100.65116279069768"/>
    <n v="8743"/>
    <x v="7"/>
    <x v="14"/>
  </r>
  <r>
    <n v="481"/>
    <s v="Mcclure LLC"/>
    <s v="Sharable discrete budgetary management"/>
    <n v="196600"/>
    <n v="159931"/>
    <x v="0"/>
    <n v="1538"/>
    <x v="1"/>
    <x v="1"/>
    <n v="1412139600"/>
    <n v="1415772000"/>
    <b v="0"/>
    <b v="1"/>
    <s v="theater/plays"/>
    <n v="81.348423194303152"/>
    <n v="161469"/>
    <x v="3"/>
    <x v="3"/>
  </r>
  <r>
    <n v="482"/>
    <s v="Martin, Russell and Baker"/>
    <s v="Focused solution-oriented instruction set"/>
    <n v="4200"/>
    <n v="689"/>
    <x v="0"/>
    <n v="9"/>
    <x v="1"/>
    <x v="1"/>
    <n v="1330063200"/>
    <n v="1331013600"/>
    <b v="0"/>
    <b v="1"/>
    <s v="publishing/fiction"/>
    <n v="16.404761904761905"/>
    <n v="698"/>
    <x v="5"/>
    <x v="13"/>
  </r>
  <r>
    <n v="483"/>
    <s v="Rice-Parker"/>
    <s v="Down-sized actuating infrastructure"/>
    <n v="91400"/>
    <n v="48236"/>
    <x v="0"/>
    <n v="554"/>
    <x v="1"/>
    <x v="1"/>
    <n v="1576130400"/>
    <n v="1576735200"/>
    <b v="0"/>
    <b v="0"/>
    <s v="theater/plays"/>
    <n v="52.774617067833695"/>
    <n v="48790"/>
    <x v="3"/>
    <x v="3"/>
  </r>
  <r>
    <n v="484"/>
    <s v="Landry Inc"/>
    <s v="Synergistic cohesive adapter"/>
    <n v="29600"/>
    <n v="77021"/>
    <x v="1"/>
    <n v="1572"/>
    <x v="4"/>
    <x v="4"/>
    <n v="1407128400"/>
    <n v="1411362000"/>
    <b v="0"/>
    <b v="1"/>
    <s v="food/food trucks"/>
    <n v="260.20608108108109"/>
    <n v="78593"/>
    <x v="0"/>
    <x v="0"/>
  </r>
  <r>
    <n v="485"/>
    <s v="Richards-Davis"/>
    <s v="Quality-focused mission-critical structure"/>
    <n v="90600"/>
    <n v="27844"/>
    <x v="0"/>
    <n v="648"/>
    <x v="4"/>
    <x v="4"/>
    <n v="1560142800"/>
    <n v="1563685200"/>
    <b v="0"/>
    <b v="0"/>
    <s v="theater/plays"/>
    <n v="30.73289183222958"/>
    <n v="28492"/>
    <x v="3"/>
    <x v="3"/>
  </r>
  <r>
    <n v="486"/>
    <s v="Davis, Cox and Fox"/>
    <s v="Compatible exuding Graphical User Interface"/>
    <n v="5200"/>
    <n v="702"/>
    <x v="0"/>
    <n v="21"/>
    <x v="4"/>
    <x v="4"/>
    <n v="1520575200"/>
    <n v="1521867600"/>
    <b v="0"/>
    <b v="1"/>
    <s v="publishing/translations"/>
    <n v="13.5"/>
    <n v="723"/>
    <x v="5"/>
    <x v="18"/>
  </r>
  <r>
    <n v="487"/>
    <s v="Smith-Wallace"/>
    <s v="Monitored 24/7 time-frame"/>
    <n v="110300"/>
    <n v="197024"/>
    <x v="1"/>
    <n v="2346"/>
    <x v="1"/>
    <x v="1"/>
    <n v="1492664400"/>
    <n v="1495515600"/>
    <b v="0"/>
    <b v="0"/>
    <s v="theater/plays"/>
    <n v="178.62556663644605"/>
    <n v="199370"/>
    <x v="3"/>
    <x v="3"/>
  </r>
  <r>
    <n v="488"/>
    <s v="Cordova, Shaw and Wang"/>
    <s v="Virtual secondary open architecture"/>
    <n v="5300"/>
    <n v="11663"/>
    <x v="1"/>
    <n v="115"/>
    <x v="1"/>
    <x v="1"/>
    <n v="1454479200"/>
    <n v="1455948000"/>
    <b v="0"/>
    <b v="0"/>
    <s v="theater/plays"/>
    <n v="220.0566037735849"/>
    <n v="11778"/>
    <x v="3"/>
    <x v="3"/>
  </r>
  <r>
    <n v="489"/>
    <s v="Clark Inc"/>
    <s v="Down-sized mobile time-frame"/>
    <n v="9200"/>
    <n v="9339"/>
    <x v="1"/>
    <n v="85"/>
    <x v="6"/>
    <x v="6"/>
    <n v="1281934800"/>
    <n v="1282366800"/>
    <b v="0"/>
    <b v="0"/>
    <s v="technology/wearables"/>
    <n v="101.5108695652174"/>
    <n v="9424"/>
    <x v="2"/>
    <x v="8"/>
  </r>
  <r>
    <n v="490"/>
    <s v="Young and Sons"/>
    <s v="Innovative disintermediate encryption"/>
    <n v="2400"/>
    <n v="4596"/>
    <x v="1"/>
    <n v="144"/>
    <x v="1"/>
    <x v="1"/>
    <n v="1573970400"/>
    <n v="1574575200"/>
    <b v="0"/>
    <b v="0"/>
    <s v="journalism/audio"/>
    <n v="191.5"/>
    <n v="4740"/>
    <x v="8"/>
    <x v="23"/>
  </r>
  <r>
    <n v="491"/>
    <s v="Henson PLC"/>
    <s v="Universal contextually-based knowledgebase"/>
    <n v="56800"/>
    <n v="173437"/>
    <x v="1"/>
    <n v="2443"/>
    <x v="1"/>
    <x v="1"/>
    <n v="1372654800"/>
    <n v="1374901200"/>
    <b v="0"/>
    <b v="1"/>
    <s v="food/food trucks"/>
    <n v="305.34683098591546"/>
    <n v="175880"/>
    <x v="0"/>
    <x v="0"/>
  </r>
  <r>
    <n v="492"/>
    <s v="Garcia Group"/>
    <s v="Persevering interactive matrix"/>
    <n v="191000"/>
    <n v="45831"/>
    <x v="3"/>
    <n v="595"/>
    <x v="1"/>
    <x v="1"/>
    <n v="1275886800"/>
    <n v="1278910800"/>
    <b v="1"/>
    <b v="1"/>
    <s v="film &amp; video/shorts"/>
    <n v="23.995287958115181"/>
    <n v="46426"/>
    <x v="4"/>
    <x v="12"/>
  </r>
  <r>
    <n v="493"/>
    <s v="Adams, Walker and Wong"/>
    <s v="Seamless background framework"/>
    <n v="900"/>
    <n v="6514"/>
    <x v="1"/>
    <n v="64"/>
    <x v="1"/>
    <x v="1"/>
    <n v="1561784400"/>
    <n v="1562907600"/>
    <b v="0"/>
    <b v="0"/>
    <s v="photography/photography books"/>
    <n v="723.77777777777771"/>
    <n v="6578"/>
    <x v="7"/>
    <x v="14"/>
  </r>
  <r>
    <n v="494"/>
    <s v="Hopkins-Browning"/>
    <s v="Balanced upward-trending productivity"/>
    <n v="2500"/>
    <n v="13684"/>
    <x v="1"/>
    <n v="268"/>
    <x v="1"/>
    <x v="1"/>
    <n v="1332392400"/>
    <n v="1332478800"/>
    <b v="0"/>
    <b v="0"/>
    <s v="technology/wearables"/>
    <n v="547.36"/>
    <n v="13952"/>
    <x v="2"/>
    <x v="8"/>
  </r>
  <r>
    <n v="495"/>
    <s v="Bell, Edwards and Andersen"/>
    <s v="Centralized clear-thinking solution"/>
    <n v="3200"/>
    <n v="13264"/>
    <x v="1"/>
    <n v="195"/>
    <x v="3"/>
    <x v="3"/>
    <n v="1402376400"/>
    <n v="1402722000"/>
    <b v="0"/>
    <b v="0"/>
    <s v="theater/plays"/>
    <n v="414.49999999999994"/>
    <n v="13459"/>
    <x v="3"/>
    <x v="3"/>
  </r>
  <r>
    <n v="496"/>
    <s v="Morales Group"/>
    <s v="Optimized bi-directional extranet"/>
    <n v="183800"/>
    <n v="1667"/>
    <x v="0"/>
    <n v="54"/>
    <x v="1"/>
    <x v="1"/>
    <n v="1495342800"/>
    <n v="1496811600"/>
    <b v="0"/>
    <b v="0"/>
    <s v="film &amp; video/animation"/>
    <n v="0.90696409140369971"/>
    <n v="1721"/>
    <x v="4"/>
    <x v="10"/>
  </r>
  <r>
    <n v="497"/>
    <s v="Lucero Group"/>
    <s v="Intuitive actuating benchmark"/>
    <n v="9800"/>
    <n v="3349"/>
    <x v="0"/>
    <n v="120"/>
    <x v="1"/>
    <x v="1"/>
    <n v="1482213600"/>
    <n v="1482213600"/>
    <b v="0"/>
    <b v="1"/>
    <s v="technology/wearables"/>
    <n v="34.173469387755098"/>
    <n v="3469"/>
    <x v="2"/>
    <x v="8"/>
  </r>
  <r>
    <n v="498"/>
    <s v="Smith, Brown and Davis"/>
    <s v="Devolved background project"/>
    <n v="193400"/>
    <n v="46317"/>
    <x v="0"/>
    <n v="579"/>
    <x v="3"/>
    <x v="3"/>
    <n v="1420092000"/>
    <n v="1420264800"/>
    <b v="0"/>
    <b v="0"/>
    <s v="technology/web"/>
    <n v="23.948810754912099"/>
    <n v="46896"/>
    <x v="2"/>
    <x v="2"/>
  </r>
  <r>
    <n v="499"/>
    <s v="Hunt Group"/>
    <s v="Reverse-engineered executive emulation"/>
    <n v="163800"/>
    <n v="78743"/>
    <x v="0"/>
    <n v="2072"/>
    <x v="1"/>
    <x v="1"/>
    <n v="1458018000"/>
    <n v="1458450000"/>
    <b v="0"/>
    <b v="1"/>
    <s v="film &amp; video/documentary"/>
    <n v="48.072649572649574"/>
    <n v="80815"/>
    <x v="4"/>
    <x v="4"/>
  </r>
  <r>
    <n v="500"/>
    <s v="Valdez Ltd"/>
    <s v="Team-oriented clear-thinking matrix"/>
    <n v="100"/>
    <n v="0"/>
    <x v="0"/>
    <n v="0"/>
    <x v="1"/>
    <x v="1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x v="1"/>
    <n v="1363064400"/>
    <n v="1363237200"/>
    <b v="0"/>
    <b v="0"/>
    <s v="film &amp; video/documentary"/>
    <n v="70.145182291666657"/>
    <n v="109539"/>
    <x v="4"/>
    <x v="4"/>
  </r>
  <r>
    <n v="502"/>
    <s v="Johnson Inc"/>
    <s v="Reduced context-sensitive complexity"/>
    <n v="1300"/>
    <n v="6889"/>
    <x v="1"/>
    <n v="186"/>
    <x v="2"/>
    <x v="2"/>
    <n v="1343365200"/>
    <n v="1345870800"/>
    <b v="0"/>
    <b v="1"/>
    <s v="games/video games"/>
    <n v="529.92307692307691"/>
    <n v="7075"/>
    <x v="6"/>
    <x v="11"/>
  </r>
  <r>
    <n v="503"/>
    <s v="Collins LLC"/>
    <s v="Decentralized 4thgeneration time-frame"/>
    <n v="25500"/>
    <n v="45983"/>
    <x v="1"/>
    <n v="460"/>
    <x v="1"/>
    <x v="1"/>
    <n v="1435726800"/>
    <n v="1437454800"/>
    <b v="0"/>
    <b v="0"/>
    <s v="film &amp; video/drama"/>
    <n v="180.32549019607845"/>
    <n v="46443"/>
    <x v="4"/>
    <x v="6"/>
  </r>
  <r>
    <n v="504"/>
    <s v="Smith-Miller"/>
    <s v="De-engineered cohesive moderator"/>
    <n v="7500"/>
    <n v="6924"/>
    <x v="0"/>
    <n v="62"/>
    <x v="6"/>
    <x v="6"/>
    <n v="1431925200"/>
    <n v="1432011600"/>
    <b v="0"/>
    <b v="0"/>
    <s v="music/rock"/>
    <n v="92.320000000000007"/>
    <n v="6986"/>
    <x v="1"/>
    <x v="1"/>
  </r>
  <r>
    <n v="505"/>
    <s v="Jensen-Vargas"/>
    <s v="Ameliorated explicit parallelism"/>
    <n v="89900"/>
    <n v="12497"/>
    <x v="0"/>
    <n v="347"/>
    <x v="1"/>
    <x v="1"/>
    <n v="1362722400"/>
    <n v="1366347600"/>
    <b v="0"/>
    <b v="1"/>
    <s v="publishing/radio &amp; podcasts"/>
    <n v="13.901001112347053"/>
    <n v="12844"/>
    <x v="5"/>
    <x v="15"/>
  </r>
  <r>
    <n v="506"/>
    <s v="Robles, Bell and Gonzalez"/>
    <s v="Customizable background monitoring"/>
    <n v="18000"/>
    <n v="166874"/>
    <x v="1"/>
    <n v="2528"/>
    <x v="1"/>
    <x v="1"/>
    <n v="1511416800"/>
    <n v="1512885600"/>
    <b v="0"/>
    <b v="1"/>
    <s v="theater/plays"/>
    <n v="927.07777777777767"/>
    <n v="169402"/>
    <x v="3"/>
    <x v="3"/>
  </r>
  <r>
    <n v="507"/>
    <s v="Turner, Miller and Francis"/>
    <s v="Compatible well-modulated budgetary management"/>
    <n v="2100"/>
    <n v="837"/>
    <x v="0"/>
    <n v="19"/>
    <x v="1"/>
    <x v="1"/>
    <n v="1365483600"/>
    <n v="1369717200"/>
    <b v="0"/>
    <b v="1"/>
    <s v="technology/web"/>
    <n v="39.857142857142861"/>
    <n v="856"/>
    <x v="2"/>
    <x v="2"/>
  </r>
  <r>
    <n v="508"/>
    <s v="Roberts Group"/>
    <s v="Up-sized radical pricing structure"/>
    <n v="172700"/>
    <n v="193820"/>
    <x v="1"/>
    <n v="3657"/>
    <x v="1"/>
    <x v="1"/>
    <n v="1532840400"/>
    <n v="1534654800"/>
    <b v="0"/>
    <b v="0"/>
    <s v="theater/plays"/>
    <n v="112.22929936305732"/>
    <n v="197477"/>
    <x v="3"/>
    <x v="3"/>
  </r>
  <r>
    <n v="509"/>
    <s v="White LLC"/>
    <s v="Robust zero-defect project"/>
    <n v="168500"/>
    <n v="119510"/>
    <x v="0"/>
    <n v="1258"/>
    <x v="1"/>
    <x v="1"/>
    <n v="1336194000"/>
    <n v="1337058000"/>
    <b v="0"/>
    <b v="0"/>
    <s v="theater/plays"/>
    <n v="70.925816023738875"/>
    <n v="120768"/>
    <x v="3"/>
    <x v="3"/>
  </r>
  <r>
    <n v="510"/>
    <s v="Best, Miller and Thomas"/>
    <s v="Re-engineered mobile task-force"/>
    <n v="7800"/>
    <n v="9289"/>
    <x v="1"/>
    <n v="131"/>
    <x v="2"/>
    <x v="2"/>
    <n v="1527742800"/>
    <n v="1529816400"/>
    <b v="0"/>
    <b v="0"/>
    <s v="film &amp; video/drama"/>
    <n v="119.08974358974358"/>
    <n v="9420"/>
    <x v="4"/>
    <x v="6"/>
  </r>
  <r>
    <n v="511"/>
    <s v="Smith-Mullins"/>
    <s v="User-centric intangible neural-net"/>
    <n v="147800"/>
    <n v="35498"/>
    <x v="0"/>
    <n v="362"/>
    <x v="1"/>
    <x v="1"/>
    <n v="1564030800"/>
    <n v="1564894800"/>
    <b v="0"/>
    <b v="0"/>
    <s v="theater/plays"/>
    <n v="24.017591339648174"/>
    <n v="35860"/>
    <x v="3"/>
    <x v="3"/>
  </r>
  <r>
    <n v="512"/>
    <s v="Williams-Walsh"/>
    <s v="Organized explicit core"/>
    <n v="9100"/>
    <n v="12678"/>
    <x v="1"/>
    <n v="239"/>
    <x v="1"/>
    <x v="1"/>
    <n v="1404536400"/>
    <n v="1404622800"/>
    <b v="0"/>
    <b v="1"/>
    <s v="games/video games"/>
    <n v="139.31868131868131"/>
    <n v="12917"/>
    <x v="6"/>
    <x v="11"/>
  </r>
  <r>
    <n v="513"/>
    <s v="Harrison, Blackwell and Mendez"/>
    <s v="Synchronized 6thgeneration adapter"/>
    <n v="8300"/>
    <n v="3260"/>
    <x v="3"/>
    <n v="35"/>
    <x v="1"/>
    <x v="1"/>
    <n v="1284008400"/>
    <n v="1284181200"/>
    <b v="0"/>
    <b v="0"/>
    <s v="film &amp; video/television"/>
    <n v="39.277108433734945"/>
    <n v="3295"/>
    <x v="4"/>
    <x v="19"/>
  </r>
  <r>
    <n v="514"/>
    <s v="Sanchez, Bradley and Flores"/>
    <s v="Centralized motivating capacity"/>
    <n v="138700"/>
    <n v="31123"/>
    <x v="3"/>
    <n v="528"/>
    <x v="5"/>
    <x v="5"/>
    <n v="1386309600"/>
    <n v="1386741600"/>
    <b v="0"/>
    <b v="1"/>
    <s v="music/rock"/>
    <n v="22.439077144917089"/>
    <n v="31651"/>
    <x v="1"/>
    <x v="1"/>
  </r>
  <r>
    <n v="515"/>
    <s v="Cox LLC"/>
    <s v="Phased 24hour flexibility"/>
    <n v="8600"/>
    <n v="4797"/>
    <x v="0"/>
    <n v="133"/>
    <x v="0"/>
    <x v="0"/>
    <n v="1324620000"/>
    <n v="1324792800"/>
    <b v="0"/>
    <b v="1"/>
    <s v="theater/plays"/>
    <n v="55.779069767441861"/>
    <n v="4930"/>
    <x v="3"/>
    <x v="3"/>
  </r>
  <r>
    <n v="516"/>
    <s v="Morales-Odonnell"/>
    <s v="Exclusive 5thgeneration structure"/>
    <n v="125400"/>
    <n v="53324"/>
    <x v="0"/>
    <n v="846"/>
    <x v="1"/>
    <x v="1"/>
    <n v="1281070800"/>
    <n v="1284354000"/>
    <b v="0"/>
    <b v="0"/>
    <s v="publishing/nonfiction"/>
    <n v="42.523125996810208"/>
    <n v="54170"/>
    <x v="5"/>
    <x v="9"/>
  </r>
  <r>
    <n v="517"/>
    <s v="Ramirez LLC"/>
    <s v="Multi-tiered maximized orchestration"/>
    <n v="5900"/>
    <n v="6608"/>
    <x v="1"/>
    <n v="78"/>
    <x v="1"/>
    <x v="1"/>
    <n v="1493960400"/>
    <n v="1494392400"/>
    <b v="0"/>
    <b v="0"/>
    <s v="food/food trucks"/>
    <n v="112.00000000000001"/>
    <n v="6686"/>
    <x v="0"/>
    <x v="0"/>
  </r>
  <r>
    <n v="518"/>
    <s v="Ramirez Group"/>
    <s v="Open-architected uniform instruction set"/>
    <n v="8800"/>
    <n v="622"/>
    <x v="0"/>
    <n v="10"/>
    <x v="1"/>
    <x v="1"/>
    <n v="1519365600"/>
    <n v="1519538400"/>
    <b v="0"/>
    <b v="1"/>
    <s v="film &amp; video/animation"/>
    <n v="7.0681818181818183"/>
    <n v="632"/>
    <x v="4"/>
    <x v="10"/>
  </r>
  <r>
    <n v="519"/>
    <s v="Marsh-Coleman"/>
    <s v="Exclusive asymmetric analyzer"/>
    <n v="177700"/>
    <n v="180802"/>
    <x v="1"/>
    <n v="1773"/>
    <x v="1"/>
    <x v="1"/>
    <n v="1420696800"/>
    <n v="1421906400"/>
    <b v="0"/>
    <b v="1"/>
    <s v="music/rock"/>
    <n v="101.74563871693867"/>
    <n v="182575"/>
    <x v="1"/>
    <x v="1"/>
  </r>
  <r>
    <n v="520"/>
    <s v="Frederick, Jenkins and Collins"/>
    <s v="Organic radical collaboration"/>
    <n v="800"/>
    <n v="3406"/>
    <x v="1"/>
    <n v="32"/>
    <x v="1"/>
    <x v="1"/>
    <n v="1555650000"/>
    <n v="1555909200"/>
    <b v="0"/>
    <b v="0"/>
    <s v="theater/plays"/>
    <n v="425.75"/>
    <n v="3438"/>
    <x v="3"/>
    <x v="3"/>
  </r>
  <r>
    <n v="521"/>
    <s v="Wilson Ltd"/>
    <s v="Function-based multi-state software"/>
    <n v="7600"/>
    <n v="11061"/>
    <x v="1"/>
    <n v="369"/>
    <x v="1"/>
    <x v="1"/>
    <n v="1471928400"/>
    <n v="1472446800"/>
    <b v="0"/>
    <b v="1"/>
    <s v="film &amp; video/drama"/>
    <n v="145.53947368421052"/>
    <n v="11430"/>
    <x v="4"/>
    <x v="6"/>
  </r>
  <r>
    <n v="522"/>
    <s v="Cline, Peterson and Lowery"/>
    <s v="Innovative static budgetary management"/>
    <n v="50500"/>
    <n v="16389"/>
    <x v="0"/>
    <n v="191"/>
    <x v="1"/>
    <x v="1"/>
    <n v="1341291600"/>
    <n v="1342328400"/>
    <b v="0"/>
    <b v="0"/>
    <s v="film &amp; video/shorts"/>
    <n v="32.453465346534657"/>
    <n v="16580"/>
    <x v="4"/>
    <x v="12"/>
  </r>
  <r>
    <n v="523"/>
    <s v="Underwood, James and Jones"/>
    <s v="Triple-buffered holistic ability"/>
    <n v="900"/>
    <n v="6303"/>
    <x v="1"/>
    <n v="89"/>
    <x v="1"/>
    <x v="1"/>
    <n v="1267682400"/>
    <n v="1268114400"/>
    <b v="0"/>
    <b v="0"/>
    <s v="film &amp; video/shorts"/>
    <n v="700.33333333333326"/>
    <n v="6392"/>
    <x v="4"/>
    <x v="12"/>
  </r>
  <r>
    <n v="524"/>
    <s v="Johnson-Contreras"/>
    <s v="Diverse scalable superstructure"/>
    <n v="96700"/>
    <n v="81136"/>
    <x v="0"/>
    <n v="1979"/>
    <x v="1"/>
    <x v="1"/>
    <n v="1272258000"/>
    <n v="1273381200"/>
    <b v="0"/>
    <b v="0"/>
    <s v="theater/plays"/>
    <n v="83.904860392967933"/>
    <n v="83115"/>
    <x v="3"/>
    <x v="3"/>
  </r>
  <r>
    <n v="525"/>
    <s v="Greene, Lloyd and Sims"/>
    <s v="Balanced leadingedge data-warehouse"/>
    <n v="2100"/>
    <n v="1768"/>
    <x v="0"/>
    <n v="63"/>
    <x v="1"/>
    <x v="1"/>
    <n v="1290492000"/>
    <n v="1290837600"/>
    <b v="0"/>
    <b v="0"/>
    <s v="technology/wearables"/>
    <n v="84.19047619047619"/>
    <n v="1831"/>
    <x v="2"/>
    <x v="8"/>
  </r>
  <r>
    <n v="526"/>
    <s v="Smith-Sparks"/>
    <s v="Digitized bandwidth-monitored open architecture"/>
    <n v="8300"/>
    <n v="12944"/>
    <x v="1"/>
    <n v="147"/>
    <x v="1"/>
    <x v="1"/>
    <n v="1451109600"/>
    <n v="1454306400"/>
    <b v="0"/>
    <b v="1"/>
    <s v="theater/plays"/>
    <n v="155.95180722891567"/>
    <n v="13091"/>
    <x v="3"/>
    <x v="3"/>
  </r>
  <r>
    <n v="527"/>
    <s v="Rosario-Smith"/>
    <s v="Enterprise-wide intermediate portal"/>
    <n v="189200"/>
    <n v="188480"/>
    <x v="0"/>
    <n v="6080"/>
    <x v="0"/>
    <x v="0"/>
    <n v="1454652000"/>
    <n v="1457762400"/>
    <b v="0"/>
    <b v="0"/>
    <s v="film &amp; video/animation"/>
    <n v="99.619450317124731"/>
    <n v="194560"/>
    <x v="4"/>
    <x v="10"/>
  </r>
  <r>
    <n v="528"/>
    <s v="Avila, Ford and Welch"/>
    <s v="Focused leadingedge matrix"/>
    <n v="9000"/>
    <n v="7227"/>
    <x v="0"/>
    <n v="80"/>
    <x v="4"/>
    <x v="4"/>
    <n v="1385186400"/>
    <n v="1389074400"/>
    <b v="0"/>
    <b v="0"/>
    <s v="music/indie rock"/>
    <n v="80.300000000000011"/>
    <n v="7307"/>
    <x v="1"/>
    <x v="7"/>
  </r>
  <r>
    <n v="529"/>
    <s v="Gallegos Inc"/>
    <s v="Seamless logistical encryption"/>
    <n v="5100"/>
    <n v="574"/>
    <x v="0"/>
    <n v="9"/>
    <x v="1"/>
    <x v="1"/>
    <n v="1399698000"/>
    <n v="1402117200"/>
    <b v="0"/>
    <b v="0"/>
    <s v="games/video games"/>
    <n v="11.254901960784313"/>
    <n v="583"/>
    <x v="6"/>
    <x v="11"/>
  </r>
  <r>
    <n v="530"/>
    <s v="Morrow, Santiago and Soto"/>
    <s v="Stand-alone human-resource workforce"/>
    <n v="105000"/>
    <n v="96328"/>
    <x v="0"/>
    <n v="1784"/>
    <x v="1"/>
    <x v="1"/>
    <n v="1283230800"/>
    <n v="1284440400"/>
    <b v="0"/>
    <b v="1"/>
    <s v="publishing/fiction"/>
    <n v="91.740952380952379"/>
    <n v="98112"/>
    <x v="5"/>
    <x v="13"/>
  </r>
  <r>
    <n v="531"/>
    <s v="Berry-Richardson"/>
    <s v="Automated zero tolerance implementation"/>
    <n v="186700"/>
    <n v="178338"/>
    <x v="2"/>
    <n v="3640"/>
    <x v="5"/>
    <x v="5"/>
    <n v="1384149600"/>
    <n v="1388988000"/>
    <b v="0"/>
    <b v="0"/>
    <s v="games/video games"/>
    <n v="95.521156936261391"/>
    <n v="181978"/>
    <x v="6"/>
    <x v="11"/>
  </r>
  <r>
    <n v="532"/>
    <s v="Cordova-Torres"/>
    <s v="Pre-emptive grid-enabled contingency"/>
    <n v="1600"/>
    <n v="8046"/>
    <x v="1"/>
    <n v="126"/>
    <x v="0"/>
    <x v="0"/>
    <n v="1516860000"/>
    <n v="1516946400"/>
    <b v="0"/>
    <b v="0"/>
    <s v="theater/plays"/>
    <n v="502.87499999999994"/>
    <n v="8172"/>
    <x v="3"/>
    <x v="3"/>
  </r>
  <r>
    <n v="533"/>
    <s v="Holt, Bernard and Johnson"/>
    <s v="Multi-lateral didactic encoding"/>
    <n v="115600"/>
    <n v="184086"/>
    <x v="1"/>
    <n v="2218"/>
    <x v="4"/>
    <x v="4"/>
    <n v="1374642000"/>
    <n v="1377752400"/>
    <b v="0"/>
    <b v="0"/>
    <s v="music/indie rock"/>
    <n v="159.24394463667818"/>
    <n v="186304"/>
    <x v="1"/>
    <x v="7"/>
  </r>
  <r>
    <n v="534"/>
    <s v="Clark, Mccormick and Mendoza"/>
    <s v="Self-enabling didactic orchestration"/>
    <n v="89100"/>
    <n v="13385"/>
    <x v="0"/>
    <n v="243"/>
    <x v="1"/>
    <x v="1"/>
    <n v="1534482000"/>
    <n v="1534568400"/>
    <b v="0"/>
    <b v="1"/>
    <s v="film &amp; video/drama"/>
    <n v="15.022446689113355"/>
    <n v="13628"/>
    <x v="4"/>
    <x v="6"/>
  </r>
  <r>
    <n v="535"/>
    <s v="Garrison LLC"/>
    <s v="Profit-focused 24/7 data-warehouse"/>
    <n v="2600"/>
    <n v="12533"/>
    <x v="1"/>
    <n v="202"/>
    <x v="6"/>
    <x v="6"/>
    <n v="1528434000"/>
    <n v="1528606800"/>
    <b v="0"/>
    <b v="1"/>
    <s v="theater/plays"/>
    <n v="482.03846153846149"/>
    <n v="12735"/>
    <x v="3"/>
    <x v="3"/>
  </r>
  <r>
    <n v="536"/>
    <s v="Shannon-Olson"/>
    <s v="Enhanced methodical middleware"/>
    <n v="9800"/>
    <n v="14697"/>
    <x v="1"/>
    <n v="140"/>
    <x v="6"/>
    <x v="6"/>
    <n v="1282626000"/>
    <n v="1284872400"/>
    <b v="0"/>
    <b v="0"/>
    <s v="publishing/fiction"/>
    <n v="149.96938775510205"/>
    <n v="14837"/>
    <x v="5"/>
    <x v="13"/>
  </r>
  <r>
    <n v="537"/>
    <s v="Murillo-Mcfarland"/>
    <s v="Synchronized client-driven projection"/>
    <n v="84400"/>
    <n v="98935"/>
    <x v="1"/>
    <n v="1052"/>
    <x v="3"/>
    <x v="3"/>
    <n v="1535605200"/>
    <n v="1537592400"/>
    <b v="1"/>
    <b v="1"/>
    <s v="film &amp; video/documentary"/>
    <n v="117.22156398104266"/>
    <n v="99987"/>
    <x v="4"/>
    <x v="4"/>
  </r>
  <r>
    <n v="538"/>
    <s v="Young, Gilbert and Escobar"/>
    <s v="Networked didactic time-frame"/>
    <n v="151300"/>
    <n v="57034"/>
    <x v="0"/>
    <n v="1296"/>
    <x v="1"/>
    <x v="1"/>
    <n v="1379826000"/>
    <n v="1381208400"/>
    <b v="0"/>
    <b v="0"/>
    <s v="games/mobile games"/>
    <n v="37.695968274950431"/>
    <n v="58330"/>
    <x v="6"/>
    <x v="20"/>
  </r>
  <r>
    <n v="539"/>
    <s v="Thomas, Welch and Santana"/>
    <s v="Assimilated exuding toolset"/>
    <n v="9800"/>
    <n v="7120"/>
    <x v="0"/>
    <n v="77"/>
    <x v="1"/>
    <x v="1"/>
    <n v="1561957200"/>
    <n v="1562475600"/>
    <b v="0"/>
    <b v="1"/>
    <s v="food/food trucks"/>
    <n v="72.653061224489804"/>
    <n v="7197"/>
    <x v="0"/>
    <x v="0"/>
  </r>
  <r>
    <n v="540"/>
    <s v="Brown-Pena"/>
    <s v="Front-line client-server secured line"/>
    <n v="5300"/>
    <n v="14097"/>
    <x v="1"/>
    <n v="247"/>
    <x v="1"/>
    <x v="1"/>
    <n v="1525496400"/>
    <n v="1527397200"/>
    <b v="0"/>
    <b v="0"/>
    <s v="photography/photography books"/>
    <n v="265.98113207547169"/>
    <n v="14344"/>
    <x v="7"/>
    <x v="14"/>
  </r>
  <r>
    <n v="541"/>
    <s v="Holder, Caldwell and Vance"/>
    <s v="Polarized systemic Internet solution"/>
    <n v="178000"/>
    <n v="43086"/>
    <x v="0"/>
    <n v="395"/>
    <x v="6"/>
    <x v="6"/>
    <n v="1433912400"/>
    <n v="1436158800"/>
    <b v="0"/>
    <b v="0"/>
    <s v="games/mobile games"/>
    <n v="24.205617977528089"/>
    <n v="43481"/>
    <x v="6"/>
    <x v="20"/>
  </r>
  <r>
    <n v="542"/>
    <s v="Harrison-Bridges"/>
    <s v="Profit-focused exuding moderator"/>
    <n v="77000"/>
    <n v="1930"/>
    <x v="0"/>
    <n v="49"/>
    <x v="4"/>
    <x v="4"/>
    <n v="1453442400"/>
    <n v="1456034400"/>
    <b v="0"/>
    <b v="0"/>
    <s v="music/indie rock"/>
    <n v="2.5064935064935066"/>
    <n v="1979"/>
    <x v="1"/>
    <x v="7"/>
  </r>
  <r>
    <n v="543"/>
    <s v="Johnson, Murphy and Peterson"/>
    <s v="Cross-group high-level moderator"/>
    <n v="84900"/>
    <n v="13864"/>
    <x v="0"/>
    <n v="180"/>
    <x v="1"/>
    <x v="1"/>
    <n v="1378875600"/>
    <n v="1380171600"/>
    <b v="0"/>
    <b v="0"/>
    <s v="games/video games"/>
    <n v="16.329799764428738"/>
    <n v="14044"/>
    <x v="6"/>
    <x v="11"/>
  </r>
  <r>
    <n v="544"/>
    <s v="Taylor Inc"/>
    <s v="Public-key 3rdgeneration system engine"/>
    <n v="2800"/>
    <n v="7742"/>
    <x v="1"/>
    <n v="84"/>
    <x v="1"/>
    <x v="1"/>
    <n v="1452232800"/>
    <n v="1453356000"/>
    <b v="0"/>
    <b v="0"/>
    <s v="music/rock"/>
    <n v="276.5"/>
    <n v="7826"/>
    <x v="1"/>
    <x v="1"/>
  </r>
  <r>
    <n v="545"/>
    <s v="Deleon and Sons"/>
    <s v="Organized value-added access"/>
    <n v="184800"/>
    <n v="164109"/>
    <x v="0"/>
    <n v="2690"/>
    <x v="1"/>
    <x v="1"/>
    <n v="1577253600"/>
    <n v="1578981600"/>
    <b v="0"/>
    <b v="0"/>
    <s v="theater/plays"/>
    <n v="88.803571428571431"/>
    <n v="166799"/>
    <x v="3"/>
    <x v="3"/>
  </r>
  <r>
    <n v="546"/>
    <s v="Benjamin, Paul and Ferguson"/>
    <s v="Cloned global Graphical User Interface"/>
    <n v="4200"/>
    <n v="6870"/>
    <x v="1"/>
    <n v="88"/>
    <x v="1"/>
    <x v="1"/>
    <n v="1537160400"/>
    <n v="1537419600"/>
    <b v="0"/>
    <b v="1"/>
    <s v="theater/plays"/>
    <n v="163.57142857142856"/>
    <n v="6958"/>
    <x v="3"/>
    <x v="3"/>
  </r>
  <r>
    <n v="547"/>
    <s v="Hardin-Dixon"/>
    <s v="Focused solution-oriented matrix"/>
    <n v="1300"/>
    <n v="12597"/>
    <x v="1"/>
    <n v="156"/>
    <x v="1"/>
    <x v="1"/>
    <n v="1422165600"/>
    <n v="1423202400"/>
    <b v="0"/>
    <b v="0"/>
    <s v="film &amp; video/drama"/>
    <n v="969"/>
    <n v="12753"/>
    <x v="4"/>
    <x v="6"/>
  </r>
  <r>
    <n v="548"/>
    <s v="York-Pitts"/>
    <s v="Monitored discrete toolset"/>
    <n v="66100"/>
    <n v="179074"/>
    <x v="1"/>
    <n v="2985"/>
    <x v="1"/>
    <x v="1"/>
    <n v="1459486800"/>
    <n v="1460610000"/>
    <b v="0"/>
    <b v="0"/>
    <s v="theater/plays"/>
    <n v="270.91376701966715"/>
    <n v="182059"/>
    <x v="3"/>
    <x v="3"/>
  </r>
  <r>
    <n v="549"/>
    <s v="Jarvis and Sons"/>
    <s v="Business-focused intermediate system engine"/>
    <n v="29500"/>
    <n v="83843"/>
    <x v="1"/>
    <n v="762"/>
    <x v="1"/>
    <x v="1"/>
    <n v="1369717200"/>
    <n v="1370494800"/>
    <b v="0"/>
    <b v="0"/>
    <s v="technology/wearables"/>
    <n v="284.21355932203392"/>
    <n v="84605"/>
    <x v="2"/>
    <x v="8"/>
  </r>
  <r>
    <n v="550"/>
    <s v="Morrison-Henderson"/>
    <s v="De-engineered disintermediate encoding"/>
    <n v="100"/>
    <n v="4"/>
    <x v="3"/>
    <n v="1"/>
    <x v="5"/>
    <x v="5"/>
    <n v="1330495200"/>
    <n v="1332306000"/>
    <b v="0"/>
    <b v="0"/>
    <s v="music/indie rock"/>
    <n v="4"/>
    <n v="5"/>
    <x v="1"/>
    <x v="7"/>
  </r>
  <r>
    <n v="551"/>
    <s v="Martin-James"/>
    <s v="Streamlined upward-trending analyzer"/>
    <n v="180100"/>
    <n v="105598"/>
    <x v="0"/>
    <n v="2779"/>
    <x v="2"/>
    <x v="2"/>
    <n v="1419055200"/>
    <n v="1422511200"/>
    <b v="0"/>
    <b v="1"/>
    <s v="technology/web"/>
    <n v="58.6329816768462"/>
    <n v="108377"/>
    <x v="2"/>
    <x v="2"/>
  </r>
  <r>
    <n v="552"/>
    <s v="Mercer, Solomon and Singleton"/>
    <s v="Distributed human-resource policy"/>
    <n v="9000"/>
    <n v="8866"/>
    <x v="0"/>
    <n v="92"/>
    <x v="1"/>
    <x v="1"/>
    <n v="1480140000"/>
    <n v="1480312800"/>
    <b v="0"/>
    <b v="0"/>
    <s v="theater/plays"/>
    <n v="98.51111111111112"/>
    <n v="8958"/>
    <x v="3"/>
    <x v="3"/>
  </r>
  <r>
    <n v="553"/>
    <s v="Dougherty, Austin and Mills"/>
    <s v="De-engineered 5thgeneration contingency"/>
    <n v="170600"/>
    <n v="75022"/>
    <x v="0"/>
    <n v="1028"/>
    <x v="1"/>
    <x v="1"/>
    <n v="1293948000"/>
    <n v="1294034400"/>
    <b v="0"/>
    <b v="0"/>
    <s v="music/rock"/>
    <n v="43.975381008206334"/>
    <n v="76050"/>
    <x v="1"/>
    <x v="1"/>
  </r>
  <r>
    <n v="554"/>
    <s v="Ritter PLC"/>
    <s v="Multi-channeled upward-trending application"/>
    <n v="9500"/>
    <n v="14408"/>
    <x v="1"/>
    <n v="554"/>
    <x v="0"/>
    <x v="0"/>
    <n v="1482127200"/>
    <n v="1482645600"/>
    <b v="0"/>
    <b v="0"/>
    <s v="music/indie rock"/>
    <n v="151.66315789473683"/>
    <n v="14962"/>
    <x v="1"/>
    <x v="7"/>
  </r>
  <r>
    <n v="555"/>
    <s v="Anderson Group"/>
    <s v="Organic maximized database"/>
    <n v="6300"/>
    <n v="14089"/>
    <x v="1"/>
    <n v="135"/>
    <x v="3"/>
    <x v="3"/>
    <n v="1396414800"/>
    <n v="1399093200"/>
    <b v="0"/>
    <b v="0"/>
    <s v="music/rock"/>
    <n v="223.63492063492063"/>
    <n v="14224"/>
    <x v="1"/>
    <x v="1"/>
  </r>
  <r>
    <n v="556"/>
    <s v="Smith and Sons"/>
    <s v="Grass-roots 24/7 attitude"/>
    <n v="5200"/>
    <n v="12467"/>
    <x v="1"/>
    <n v="122"/>
    <x v="1"/>
    <x v="1"/>
    <n v="1315285200"/>
    <n v="1315890000"/>
    <b v="0"/>
    <b v="1"/>
    <s v="publishing/translations"/>
    <n v="239.75"/>
    <n v="12589"/>
    <x v="5"/>
    <x v="18"/>
  </r>
  <r>
    <n v="557"/>
    <s v="Lam-Hamilton"/>
    <s v="Team-oriented global strategy"/>
    <n v="6000"/>
    <n v="11960"/>
    <x v="1"/>
    <n v="221"/>
    <x v="1"/>
    <x v="1"/>
    <n v="1443762000"/>
    <n v="1444021200"/>
    <b v="0"/>
    <b v="1"/>
    <s v="film &amp; video/science fiction"/>
    <n v="199.33333333333334"/>
    <n v="12181"/>
    <x v="4"/>
    <x v="22"/>
  </r>
  <r>
    <n v="558"/>
    <s v="Ho Ltd"/>
    <s v="Enhanced client-driven capacity"/>
    <n v="5800"/>
    <n v="7966"/>
    <x v="1"/>
    <n v="126"/>
    <x v="1"/>
    <x v="1"/>
    <n v="1456293600"/>
    <n v="1460005200"/>
    <b v="0"/>
    <b v="0"/>
    <s v="theater/plays"/>
    <n v="137.34482758620689"/>
    <n v="8092"/>
    <x v="3"/>
    <x v="3"/>
  </r>
  <r>
    <n v="559"/>
    <s v="Brown, Estrada and Jensen"/>
    <s v="Exclusive systematic productivity"/>
    <n v="105300"/>
    <n v="106321"/>
    <x v="1"/>
    <n v="1022"/>
    <x v="1"/>
    <x v="1"/>
    <n v="1470114000"/>
    <n v="1470718800"/>
    <b v="0"/>
    <b v="0"/>
    <s v="theater/plays"/>
    <n v="100.9696106362773"/>
    <n v="107343"/>
    <x v="3"/>
    <x v="3"/>
  </r>
  <r>
    <n v="560"/>
    <s v="Hunt LLC"/>
    <s v="Re-engineered radical policy"/>
    <n v="20000"/>
    <n v="158832"/>
    <x v="1"/>
    <n v="3177"/>
    <x v="1"/>
    <x v="1"/>
    <n v="1321596000"/>
    <n v="1325052000"/>
    <b v="0"/>
    <b v="0"/>
    <s v="film &amp; video/animation"/>
    <n v="794.16"/>
    <n v="162009"/>
    <x v="4"/>
    <x v="10"/>
  </r>
  <r>
    <n v="561"/>
    <s v="Fowler-Smith"/>
    <s v="Down-sized logistical adapter"/>
    <n v="3000"/>
    <n v="11091"/>
    <x v="1"/>
    <n v="198"/>
    <x v="5"/>
    <x v="5"/>
    <n v="1318827600"/>
    <n v="1319000400"/>
    <b v="0"/>
    <b v="0"/>
    <s v="theater/plays"/>
    <n v="369.7"/>
    <n v="11289"/>
    <x v="3"/>
    <x v="3"/>
  </r>
  <r>
    <n v="562"/>
    <s v="Blair Inc"/>
    <s v="Configurable bandwidth-monitored throughput"/>
    <n v="9900"/>
    <n v="1269"/>
    <x v="0"/>
    <n v="26"/>
    <x v="5"/>
    <x v="5"/>
    <n v="1552366800"/>
    <n v="1552539600"/>
    <b v="0"/>
    <b v="0"/>
    <s v="music/rock"/>
    <n v="12.818181818181817"/>
    <n v="1295"/>
    <x v="1"/>
    <x v="1"/>
  </r>
  <r>
    <n v="563"/>
    <s v="Kelley, Stanton and Sanchez"/>
    <s v="Optional tangible pricing structure"/>
    <n v="3700"/>
    <n v="5107"/>
    <x v="1"/>
    <n v="85"/>
    <x v="2"/>
    <x v="2"/>
    <n v="1542088800"/>
    <n v="1543816800"/>
    <b v="0"/>
    <b v="0"/>
    <s v="film &amp; video/documentary"/>
    <n v="138.02702702702703"/>
    <n v="5192"/>
    <x v="4"/>
    <x v="4"/>
  </r>
  <r>
    <n v="564"/>
    <s v="Hernandez-Macdonald"/>
    <s v="Organic high-level implementation"/>
    <n v="168700"/>
    <n v="141393"/>
    <x v="0"/>
    <n v="1790"/>
    <x v="1"/>
    <x v="1"/>
    <n v="1426395600"/>
    <n v="1427086800"/>
    <b v="0"/>
    <b v="0"/>
    <s v="theater/plays"/>
    <n v="83.813278008298752"/>
    <n v="143183"/>
    <x v="3"/>
    <x v="3"/>
  </r>
  <r>
    <n v="565"/>
    <s v="Joseph LLC"/>
    <s v="Decentralized logistical collaboration"/>
    <n v="94900"/>
    <n v="194166"/>
    <x v="1"/>
    <n v="3596"/>
    <x v="1"/>
    <x v="1"/>
    <n v="1321336800"/>
    <n v="1323064800"/>
    <b v="0"/>
    <b v="0"/>
    <s v="theater/plays"/>
    <n v="204.60063224446787"/>
    <n v="197762"/>
    <x v="3"/>
    <x v="3"/>
  </r>
  <r>
    <n v="566"/>
    <s v="Webb-Smith"/>
    <s v="Advanced content-based installation"/>
    <n v="9300"/>
    <n v="4124"/>
    <x v="0"/>
    <n v="37"/>
    <x v="1"/>
    <x v="1"/>
    <n v="1456293600"/>
    <n v="1458277200"/>
    <b v="0"/>
    <b v="1"/>
    <s v="music/electric music"/>
    <n v="44.344086021505376"/>
    <n v="4161"/>
    <x v="1"/>
    <x v="5"/>
  </r>
  <r>
    <n v="567"/>
    <s v="Johns PLC"/>
    <s v="Distributed high-level open architecture"/>
    <n v="6800"/>
    <n v="14865"/>
    <x v="1"/>
    <n v="244"/>
    <x v="1"/>
    <x v="1"/>
    <n v="1404968400"/>
    <n v="1405141200"/>
    <b v="0"/>
    <b v="0"/>
    <s v="music/rock"/>
    <n v="218.60294117647058"/>
    <n v="15109"/>
    <x v="1"/>
    <x v="1"/>
  </r>
  <r>
    <n v="568"/>
    <s v="Hardin-Foley"/>
    <s v="Synergized zero tolerance help-desk"/>
    <n v="72400"/>
    <n v="134688"/>
    <x v="1"/>
    <n v="5180"/>
    <x v="1"/>
    <x v="1"/>
    <n v="1279170000"/>
    <n v="1283058000"/>
    <b v="0"/>
    <b v="0"/>
    <s v="theater/plays"/>
    <n v="186.03314917127071"/>
    <n v="139868"/>
    <x v="3"/>
    <x v="3"/>
  </r>
  <r>
    <n v="569"/>
    <s v="Fischer, Fowler and Arnold"/>
    <s v="Extended multi-tasking definition"/>
    <n v="20100"/>
    <n v="47705"/>
    <x v="1"/>
    <n v="589"/>
    <x v="6"/>
    <x v="6"/>
    <n v="1294725600"/>
    <n v="1295762400"/>
    <b v="0"/>
    <b v="0"/>
    <s v="film &amp; video/animation"/>
    <n v="237.33830845771143"/>
    <n v="48294"/>
    <x v="4"/>
    <x v="10"/>
  </r>
  <r>
    <n v="570"/>
    <s v="Martinez-Juarez"/>
    <s v="Realigned uniform knowledge user"/>
    <n v="31200"/>
    <n v="95364"/>
    <x v="1"/>
    <n v="2725"/>
    <x v="1"/>
    <x v="1"/>
    <n v="1419055200"/>
    <n v="1419573600"/>
    <b v="0"/>
    <b v="1"/>
    <s v="music/rock"/>
    <n v="305.65384615384613"/>
    <n v="98089"/>
    <x v="1"/>
    <x v="1"/>
  </r>
  <r>
    <n v="571"/>
    <s v="Wilson and Sons"/>
    <s v="Monitored grid-enabled model"/>
    <n v="3500"/>
    <n v="3295"/>
    <x v="0"/>
    <n v="35"/>
    <x v="6"/>
    <x v="6"/>
    <n v="1434690000"/>
    <n v="1438750800"/>
    <b v="0"/>
    <b v="0"/>
    <s v="film &amp; video/shorts"/>
    <n v="94.142857142857139"/>
    <n v="3330"/>
    <x v="4"/>
    <x v="12"/>
  </r>
  <r>
    <n v="572"/>
    <s v="Clements Group"/>
    <s v="Assimilated actuating policy"/>
    <n v="9000"/>
    <n v="4896"/>
    <x v="3"/>
    <n v="94"/>
    <x v="1"/>
    <x v="1"/>
    <n v="1443416400"/>
    <n v="1444798800"/>
    <b v="0"/>
    <b v="1"/>
    <s v="music/rock"/>
    <n v="54.400000000000006"/>
    <n v="4990"/>
    <x v="1"/>
    <x v="1"/>
  </r>
  <r>
    <n v="573"/>
    <s v="Valenzuela-Cook"/>
    <s v="Total incremental productivity"/>
    <n v="6700"/>
    <n v="7496"/>
    <x v="1"/>
    <n v="300"/>
    <x v="1"/>
    <x v="1"/>
    <n v="1399006800"/>
    <n v="1399179600"/>
    <b v="0"/>
    <b v="0"/>
    <s v="journalism/audio"/>
    <n v="111.88059701492537"/>
    <n v="7796"/>
    <x v="8"/>
    <x v="23"/>
  </r>
  <r>
    <n v="574"/>
    <s v="Parker, Haley and Foster"/>
    <s v="Adaptive local task-force"/>
    <n v="2700"/>
    <n v="9967"/>
    <x v="1"/>
    <n v="144"/>
    <x v="1"/>
    <x v="1"/>
    <n v="1575698400"/>
    <n v="1576562400"/>
    <b v="0"/>
    <b v="1"/>
    <s v="food/food trucks"/>
    <n v="369.14814814814815"/>
    <n v="10111"/>
    <x v="0"/>
    <x v="0"/>
  </r>
  <r>
    <n v="575"/>
    <s v="Fuentes LLC"/>
    <s v="Universal zero-defect concept"/>
    <n v="83300"/>
    <n v="52421"/>
    <x v="0"/>
    <n v="558"/>
    <x v="1"/>
    <x v="1"/>
    <n v="1400562000"/>
    <n v="1400821200"/>
    <b v="0"/>
    <b v="1"/>
    <s v="theater/plays"/>
    <n v="62.930372148859547"/>
    <n v="52979"/>
    <x v="3"/>
    <x v="3"/>
  </r>
  <r>
    <n v="576"/>
    <s v="Moran and Sons"/>
    <s v="Object-based bottom-line superstructure"/>
    <n v="9700"/>
    <n v="6298"/>
    <x v="0"/>
    <n v="64"/>
    <x v="1"/>
    <x v="1"/>
    <n v="1509512400"/>
    <n v="1510984800"/>
    <b v="0"/>
    <b v="0"/>
    <s v="theater/plays"/>
    <n v="64.927835051546396"/>
    <n v="6362"/>
    <x v="3"/>
    <x v="3"/>
  </r>
  <r>
    <n v="577"/>
    <s v="Stevens Inc"/>
    <s v="Adaptive 24hour projection"/>
    <n v="8200"/>
    <n v="1546"/>
    <x v="3"/>
    <n v="37"/>
    <x v="1"/>
    <x v="1"/>
    <n v="1299823200"/>
    <n v="1302066000"/>
    <b v="0"/>
    <b v="0"/>
    <s v="music/jazz"/>
    <n v="18.853658536585368"/>
    <n v="1583"/>
    <x v="1"/>
    <x v="17"/>
  </r>
  <r>
    <n v="578"/>
    <s v="Martinez-Johnson"/>
    <s v="Sharable radical toolset"/>
    <n v="96500"/>
    <n v="16168"/>
    <x v="0"/>
    <n v="245"/>
    <x v="1"/>
    <x v="1"/>
    <n v="1322719200"/>
    <n v="1322978400"/>
    <b v="0"/>
    <b v="0"/>
    <s v="film &amp; video/science fiction"/>
    <n v="16.754404145077721"/>
    <n v="16413"/>
    <x v="4"/>
    <x v="22"/>
  </r>
  <r>
    <n v="579"/>
    <s v="Franklin Inc"/>
    <s v="Focused multimedia knowledgebase"/>
    <n v="6200"/>
    <n v="6269"/>
    <x v="1"/>
    <n v="87"/>
    <x v="1"/>
    <x v="1"/>
    <n v="1312693200"/>
    <n v="1313730000"/>
    <b v="0"/>
    <b v="0"/>
    <s v="music/jazz"/>
    <n v="101.11290322580646"/>
    <n v="6356"/>
    <x v="1"/>
    <x v="17"/>
  </r>
  <r>
    <n v="580"/>
    <s v="Perez PLC"/>
    <s v="Seamless 6thgeneration extranet"/>
    <n v="43800"/>
    <n v="149578"/>
    <x v="1"/>
    <n v="3116"/>
    <x v="1"/>
    <x v="1"/>
    <n v="1393394400"/>
    <n v="1394085600"/>
    <b v="0"/>
    <b v="0"/>
    <s v="theater/plays"/>
    <n v="341.5022831050228"/>
    <n v="152694"/>
    <x v="3"/>
    <x v="3"/>
  </r>
  <r>
    <n v="581"/>
    <s v="Sanchez, Cross and Savage"/>
    <s v="Sharable mobile knowledgebase"/>
    <n v="6000"/>
    <n v="3841"/>
    <x v="0"/>
    <n v="71"/>
    <x v="1"/>
    <x v="1"/>
    <n v="1304053200"/>
    <n v="1305349200"/>
    <b v="0"/>
    <b v="0"/>
    <s v="technology/web"/>
    <n v="64.016666666666666"/>
    <n v="3912"/>
    <x v="2"/>
    <x v="2"/>
  </r>
  <r>
    <n v="582"/>
    <s v="Pineda Ltd"/>
    <s v="Cross-group global system engine"/>
    <n v="8700"/>
    <n v="4531"/>
    <x v="0"/>
    <n v="42"/>
    <x v="1"/>
    <x v="1"/>
    <n v="1433912400"/>
    <n v="1434344400"/>
    <b v="0"/>
    <b v="1"/>
    <s v="games/video games"/>
    <n v="52.080459770114942"/>
    <n v="4573"/>
    <x v="6"/>
    <x v="11"/>
  </r>
  <r>
    <n v="583"/>
    <s v="Powell and Sons"/>
    <s v="Centralized clear-thinking conglomeration"/>
    <n v="18900"/>
    <n v="60934"/>
    <x v="1"/>
    <n v="909"/>
    <x v="1"/>
    <x v="1"/>
    <n v="1329717600"/>
    <n v="1331186400"/>
    <b v="0"/>
    <b v="0"/>
    <s v="film &amp; video/documentary"/>
    <n v="322.40211640211641"/>
    <n v="61843"/>
    <x v="4"/>
    <x v="4"/>
  </r>
  <r>
    <n v="584"/>
    <s v="Nunez-Richards"/>
    <s v="De-engineered cohesive system engine"/>
    <n v="86400"/>
    <n v="103255"/>
    <x v="1"/>
    <n v="1613"/>
    <x v="1"/>
    <x v="1"/>
    <n v="1335330000"/>
    <n v="1336539600"/>
    <b v="0"/>
    <b v="0"/>
    <s v="technology/web"/>
    <n v="119.50810185185186"/>
    <n v="104868"/>
    <x v="2"/>
    <x v="2"/>
  </r>
  <r>
    <n v="585"/>
    <s v="Pugh LLC"/>
    <s v="Reactive analyzing function"/>
    <n v="8900"/>
    <n v="13065"/>
    <x v="1"/>
    <n v="136"/>
    <x v="1"/>
    <x v="1"/>
    <n v="1268888400"/>
    <n v="1269752400"/>
    <b v="0"/>
    <b v="0"/>
    <s v="publishing/translations"/>
    <n v="146.79775280898878"/>
    <n v="13201"/>
    <x v="5"/>
    <x v="18"/>
  </r>
  <r>
    <n v="586"/>
    <s v="Rowe-Wong"/>
    <s v="Robust hybrid budgetary management"/>
    <n v="700"/>
    <n v="6654"/>
    <x v="1"/>
    <n v="130"/>
    <x v="1"/>
    <x v="1"/>
    <n v="1289973600"/>
    <n v="1291615200"/>
    <b v="0"/>
    <b v="0"/>
    <s v="music/rock"/>
    <n v="950.57142857142856"/>
    <n v="6784"/>
    <x v="1"/>
    <x v="1"/>
  </r>
  <r>
    <n v="587"/>
    <s v="Williams-Santos"/>
    <s v="Open-source analyzing monitoring"/>
    <n v="9400"/>
    <n v="6852"/>
    <x v="0"/>
    <n v="156"/>
    <x v="0"/>
    <x v="0"/>
    <n v="1547877600"/>
    <n v="1552366800"/>
    <b v="0"/>
    <b v="1"/>
    <s v="food/food trucks"/>
    <n v="72.893617021276597"/>
    <n v="7008"/>
    <x v="0"/>
    <x v="0"/>
  </r>
  <r>
    <n v="588"/>
    <s v="Weber Inc"/>
    <s v="Up-sized discrete firmware"/>
    <n v="157600"/>
    <n v="124517"/>
    <x v="0"/>
    <n v="1368"/>
    <x v="4"/>
    <x v="4"/>
    <n v="1269493200"/>
    <n v="1272171600"/>
    <b v="0"/>
    <b v="0"/>
    <s v="theater/plays"/>
    <n v="79.008248730964468"/>
    <n v="125885"/>
    <x v="3"/>
    <x v="3"/>
  </r>
  <r>
    <n v="589"/>
    <s v="Avery, Brown and Parker"/>
    <s v="Exclusive intangible extranet"/>
    <n v="7900"/>
    <n v="5113"/>
    <x v="0"/>
    <n v="102"/>
    <x v="1"/>
    <x v="1"/>
    <n v="1436072400"/>
    <n v="1436677200"/>
    <b v="0"/>
    <b v="0"/>
    <s v="film &amp; video/documentary"/>
    <n v="64.721518987341781"/>
    <n v="5215"/>
    <x v="4"/>
    <x v="4"/>
  </r>
  <r>
    <n v="590"/>
    <s v="Cox Group"/>
    <s v="Synergized analyzing process improvement"/>
    <n v="7100"/>
    <n v="5824"/>
    <x v="0"/>
    <n v="86"/>
    <x v="2"/>
    <x v="2"/>
    <n v="1419141600"/>
    <n v="1420092000"/>
    <b v="0"/>
    <b v="0"/>
    <s v="publishing/radio &amp; podcasts"/>
    <n v="82.028169014084511"/>
    <n v="5910"/>
    <x v="5"/>
    <x v="15"/>
  </r>
  <r>
    <n v="591"/>
    <s v="Jensen LLC"/>
    <s v="Realigned dedicated system engine"/>
    <n v="600"/>
    <n v="6226"/>
    <x v="1"/>
    <n v="102"/>
    <x v="1"/>
    <x v="1"/>
    <n v="1279083600"/>
    <n v="1279947600"/>
    <b v="0"/>
    <b v="0"/>
    <s v="games/video games"/>
    <n v="1037.6666666666667"/>
    <n v="6328"/>
    <x v="6"/>
    <x v="11"/>
  </r>
  <r>
    <n v="592"/>
    <s v="Brown Inc"/>
    <s v="Object-based bandwidth-monitored concept"/>
    <n v="156800"/>
    <n v="20243"/>
    <x v="0"/>
    <n v="253"/>
    <x v="1"/>
    <x v="1"/>
    <n v="1401426000"/>
    <n v="1402203600"/>
    <b v="0"/>
    <b v="0"/>
    <s v="theater/plays"/>
    <n v="12.910076530612244"/>
    <n v="20496"/>
    <x v="3"/>
    <x v="3"/>
  </r>
  <r>
    <n v="593"/>
    <s v="Hale-Hayes"/>
    <s v="Ameliorated client-driven open system"/>
    <n v="121600"/>
    <n v="188288"/>
    <x v="1"/>
    <n v="4006"/>
    <x v="1"/>
    <x v="1"/>
    <n v="1395810000"/>
    <n v="1396933200"/>
    <b v="0"/>
    <b v="0"/>
    <s v="film &amp; video/animation"/>
    <n v="154.84210526315789"/>
    <n v="192294"/>
    <x v="4"/>
    <x v="10"/>
  </r>
  <r>
    <n v="594"/>
    <s v="Mcbride PLC"/>
    <s v="Upgradable leadingedge Local Area Network"/>
    <n v="157300"/>
    <n v="11167"/>
    <x v="0"/>
    <n v="157"/>
    <x v="1"/>
    <x v="1"/>
    <n v="1467003600"/>
    <n v="1467262800"/>
    <b v="0"/>
    <b v="1"/>
    <s v="theater/plays"/>
    <n v="7.0991735537190088"/>
    <n v="11324"/>
    <x v="3"/>
    <x v="3"/>
  </r>
  <r>
    <n v="595"/>
    <s v="Harris-Jennings"/>
    <s v="Customizable intermediate data-warehouse"/>
    <n v="70300"/>
    <n v="146595"/>
    <x v="1"/>
    <n v="1629"/>
    <x v="1"/>
    <x v="1"/>
    <n v="1268715600"/>
    <n v="1270530000"/>
    <b v="0"/>
    <b v="1"/>
    <s v="theater/plays"/>
    <n v="208.52773826458036"/>
    <n v="148224"/>
    <x v="3"/>
    <x v="3"/>
  </r>
  <r>
    <n v="596"/>
    <s v="Becker-Scott"/>
    <s v="Managed optimizing archive"/>
    <n v="7900"/>
    <n v="7875"/>
    <x v="0"/>
    <n v="183"/>
    <x v="1"/>
    <x v="1"/>
    <n v="1457157600"/>
    <n v="1457762400"/>
    <b v="0"/>
    <b v="1"/>
    <s v="film &amp; video/drama"/>
    <n v="99.683544303797461"/>
    <n v="8058"/>
    <x v="4"/>
    <x v="6"/>
  </r>
  <r>
    <n v="597"/>
    <s v="Todd, Freeman and Henry"/>
    <s v="Diverse systematic projection"/>
    <n v="73800"/>
    <n v="148779"/>
    <x v="1"/>
    <n v="2188"/>
    <x v="1"/>
    <x v="1"/>
    <n v="1573970400"/>
    <n v="1575525600"/>
    <b v="0"/>
    <b v="0"/>
    <s v="theater/plays"/>
    <n v="201.59756097560978"/>
    <n v="150967"/>
    <x v="3"/>
    <x v="3"/>
  </r>
  <r>
    <n v="598"/>
    <s v="Martinez, Garza and Young"/>
    <s v="Up-sized web-enabled info-mediaries"/>
    <n v="108500"/>
    <n v="175868"/>
    <x v="1"/>
    <n v="2409"/>
    <x v="6"/>
    <x v="6"/>
    <n v="1276578000"/>
    <n v="1279083600"/>
    <b v="0"/>
    <b v="0"/>
    <s v="music/rock"/>
    <n v="162.09032258064516"/>
    <n v="178277"/>
    <x v="1"/>
    <x v="1"/>
  </r>
  <r>
    <n v="599"/>
    <s v="Smith-Ramos"/>
    <s v="Persevering optimizing Graphical User Interface"/>
    <n v="140300"/>
    <n v="5112"/>
    <x v="0"/>
    <n v="82"/>
    <x v="3"/>
    <x v="3"/>
    <n v="1423720800"/>
    <n v="1424412000"/>
    <b v="0"/>
    <b v="0"/>
    <s v="film &amp; video/documentary"/>
    <n v="3.6436208125445471"/>
    <n v="5194"/>
    <x v="4"/>
    <x v="4"/>
  </r>
  <r>
    <n v="600"/>
    <s v="Brown-George"/>
    <s v="Cross-platform tertiary array"/>
    <n v="100"/>
    <n v="5"/>
    <x v="0"/>
    <n v="1"/>
    <x v="4"/>
    <x v="4"/>
    <n v="1375160400"/>
    <n v="1376197200"/>
    <b v="0"/>
    <b v="0"/>
    <s v="food/food trucks"/>
    <n v="5"/>
    <n v="6"/>
    <x v="0"/>
    <x v="0"/>
  </r>
  <r>
    <n v="601"/>
    <s v="Waters and Sons"/>
    <s v="Inverse neutral structure"/>
    <n v="6300"/>
    <n v="13018"/>
    <x v="1"/>
    <n v="194"/>
    <x v="1"/>
    <x v="1"/>
    <n v="1401426000"/>
    <n v="1402894800"/>
    <b v="1"/>
    <b v="0"/>
    <s v="technology/wearables"/>
    <n v="206.63492063492063"/>
    <n v="13212"/>
    <x v="2"/>
    <x v="8"/>
  </r>
  <r>
    <n v="602"/>
    <s v="Brown Ltd"/>
    <s v="Quality-focused system-worthy support"/>
    <n v="71100"/>
    <n v="91176"/>
    <x v="1"/>
    <n v="1140"/>
    <x v="1"/>
    <x v="1"/>
    <n v="1433480400"/>
    <n v="1434430800"/>
    <b v="0"/>
    <b v="0"/>
    <s v="theater/plays"/>
    <n v="128.23628691983123"/>
    <n v="92316"/>
    <x v="3"/>
    <x v="3"/>
  </r>
  <r>
    <n v="603"/>
    <s v="Christian, Yates and Greer"/>
    <s v="Vision-oriented 5thgeneration array"/>
    <n v="5300"/>
    <n v="6342"/>
    <x v="1"/>
    <n v="102"/>
    <x v="1"/>
    <x v="1"/>
    <n v="1555563600"/>
    <n v="1557896400"/>
    <b v="0"/>
    <b v="0"/>
    <s v="theater/plays"/>
    <n v="119.66037735849055"/>
    <n v="6444"/>
    <x v="3"/>
    <x v="3"/>
  </r>
  <r>
    <n v="604"/>
    <s v="Cole, Hernandez and Rodriguez"/>
    <s v="Cross-platform logistical circuit"/>
    <n v="88700"/>
    <n v="151438"/>
    <x v="1"/>
    <n v="2857"/>
    <x v="1"/>
    <x v="1"/>
    <n v="1295676000"/>
    <n v="1297490400"/>
    <b v="0"/>
    <b v="0"/>
    <s v="theater/plays"/>
    <n v="170.73055242390078"/>
    <n v="154295"/>
    <x v="3"/>
    <x v="3"/>
  </r>
  <r>
    <n v="605"/>
    <s v="Ortiz, Valenzuela and Collins"/>
    <s v="Profound solution-oriented matrix"/>
    <n v="3300"/>
    <n v="6178"/>
    <x v="1"/>
    <n v="107"/>
    <x v="1"/>
    <x v="1"/>
    <n v="1443848400"/>
    <n v="1447394400"/>
    <b v="0"/>
    <b v="0"/>
    <s v="publishing/nonfiction"/>
    <n v="187.21212121212122"/>
    <n v="6285"/>
    <x v="5"/>
    <x v="9"/>
  </r>
  <r>
    <n v="606"/>
    <s v="Valencia PLC"/>
    <s v="Extended asynchronous initiative"/>
    <n v="3400"/>
    <n v="6405"/>
    <x v="1"/>
    <n v="160"/>
    <x v="4"/>
    <x v="4"/>
    <n v="1457330400"/>
    <n v="1458277200"/>
    <b v="0"/>
    <b v="0"/>
    <s v="music/rock"/>
    <n v="188.38235294117646"/>
    <n v="6565"/>
    <x v="1"/>
    <x v="1"/>
  </r>
  <r>
    <n v="607"/>
    <s v="Gordon, Mendez and Johnson"/>
    <s v="Fundamental needs-based frame"/>
    <n v="137600"/>
    <n v="180667"/>
    <x v="1"/>
    <n v="2230"/>
    <x v="1"/>
    <x v="1"/>
    <n v="1395550800"/>
    <n v="1395723600"/>
    <b v="0"/>
    <b v="0"/>
    <s v="food/food trucks"/>
    <n v="131.29869186046511"/>
    <n v="182897"/>
    <x v="0"/>
    <x v="0"/>
  </r>
  <r>
    <n v="608"/>
    <s v="Johnson Group"/>
    <s v="Compatible full-range leverage"/>
    <n v="3900"/>
    <n v="11075"/>
    <x v="1"/>
    <n v="316"/>
    <x v="1"/>
    <x v="1"/>
    <n v="1551852000"/>
    <n v="1552197600"/>
    <b v="0"/>
    <b v="1"/>
    <s v="music/jazz"/>
    <n v="283.97435897435901"/>
    <n v="11391"/>
    <x v="1"/>
    <x v="17"/>
  </r>
  <r>
    <n v="609"/>
    <s v="Rose-Fuller"/>
    <s v="Upgradable holistic system engine"/>
    <n v="10000"/>
    <n v="12042"/>
    <x v="1"/>
    <n v="117"/>
    <x v="1"/>
    <x v="1"/>
    <n v="1547618400"/>
    <n v="1549087200"/>
    <b v="0"/>
    <b v="0"/>
    <s v="film &amp; video/science fiction"/>
    <n v="120.41999999999999"/>
    <n v="12159"/>
    <x v="4"/>
    <x v="22"/>
  </r>
  <r>
    <n v="610"/>
    <s v="Hughes, Mendez and Patterson"/>
    <s v="Stand-alone multi-state data-warehouse"/>
    <n v="42800"/>
    <n v="179356"/>
    <x v="1"/>
    <n v="6406"/>
    <x v="1"/>
    <x v="1"/>
    <n v="1355637600"/>
    <n v="1356847200"/>
    <b v="0"/>
    <b v="0"/>
    <s v="theater/plays"/>
    <n v="419.0560747663551"/>
    <n v="185762"/>
    <x v="3"/>
    <x v="3"/>
  </r>
  <r>
    <n v="611"/>
    <s v="Brady, Cortez and Rodriguez"/>
    <s v="Multi-lateral maximized core"/>
    <n v="8200"/>
    <n v="1136"/>
    <x v="3"/>
    <n v="15"/>
    <x v="1"/>
    <x v="1"/>
    <n v="1374728400"/>
    <n v="1375765200"/>
    <b v="0"/>
    <b v="0"/>
    <s v="theater/plays"/>
    <n v="13.853658536585368"/>
    <n v="1151"/>
    <x v="3"/>
    <x v="3"/>
  </r>
  <r>
    <n v="612"/>
    <s v="Wang, Nguyen and Horton"/>
    <s v="Innovative holistic hub"/>
    <n v="6200"/>
    <n v="8645"/>
    <x v="1"/>
    <n v="192"/>
    <x v="1"/>
    <x v="1"/>
    <n v="1287810000"/>
    <n v="1289800800"/>
    <b v="0"/>
    <b v="0"/>
    <s v="music/electric music"/>
    <n v="139.43548387096774"/>
    <n v="8837"/>
    <x v="1"/>
    <x v="5"/>
  </r>
  <r>
    <n v="613"/>
    <s v="Santos, Williams and Brown"/>
    <s v="Reverse-engineered 24/7 methodology"/>
    <n v="1100"/>
    <n v="1914"/>
    <x v="1"/>
    <n v="26"/>
    <x v="0"/>
    <x v="0"/>
    <n v="1503723600"/>
    <n v="1504501200"/>
    <b v="0"/>
    <b v="0"/>
    <s v="theater/plays"/>
    <n v="174"/>
    <n v="1940"/>
    <x v="3"/>
    <x v="3"/>
  </r>
  <r>
    <n v="614"/>
    <s v="Barnett and Sons"/>
    <s v="Business-focused dynamic info-mediaries"/>
    <n v="26500"/>
    <n v="41205"/>
    <x v="1"/>
    <n v="723"/>
    <x v="1"/>
    <x v="1"/>
    <n v="1484114400"/>
    <n v="1485669600"/>
    <b v="0"/>
    <b v="0"/>
    <s v="theater/plays"/>
    <n v="155.49056603773585"/>
    <n v="41928"/>
    <x v="3"/>
    <x v="3"/>
  </r>
  <r>
    <n v="615"/>
    <s v="Petersen-Rodriguez"/>
    <s v="Digitized clear-thinking installation"/>
    <n v="8500"/>
    <n v="14488"/>
    <x v="1"/>
    <n v="170"/>
    <x v="6"/>
    <x v="6"/>
    <n v="1461906000"/>
    <n v="1462770000"/>
    <b v="0"/>
    <b v="0"/>
    <s v="theater/plays"/>
    <n v="170.44705882352943"/>
    <n v="14658"/>
    <x v="3"/>
    <x v="3"/>
  </r>
  <r>
    <n v="616"/>
    <s v="Burnett-Mora"/>
    <s v="Quality-focused 24/7 superstructure"/>
    <n v="6400"/>
    <n v="12129"/>
    <x v="1"/>
    <n v="238"/>
    <x v="4"/>
    <x v="4"/>
    <n v="1379653200"/>
    <n v="1379739600"/>
    <b v="0"/>
    <b v="1"/>
    <s v="music/indie rock"/>
    <n v="189.515625"/>
    <n v="12367"/>
    <x v="1"/>
    <x v="7"/>
  </r>
  <r>
    <n v="617"/>
    <s v="King LLC"/>
    <s v="Multi-channeled local intranet"/>
    <n v="1400"/>
    <n v="3496"/>
    <x v="1"/>
    <n v="55"/>
    <x v="1"/>
    <x v="1"/>
    <n v="1401858000"/>
    <n v="1402722000"/>
    <b v="0"/>
    <b v="0"/>
    <s v="theater/plays"/>
    <n v="249.71428571428572"/>
    <n v="3551"/>
    <x v="3"/>
    <x v="3"/>
  </r>
  <r>
    <n v="618"/>
    <s v="Miller Ltd"/>
    <s v="Open-architected mobile emulation"/>
    <n v="198600"/>
    <n v="97037"/>
    <x v="0"/>
    <n v="1198"/>
    <x v="1"/>
    <x v="1"/>
    <n v="1367470800"/>
    <n v="1369285200"/>
    <b v="0"/>
    <b v="0"/>
    <s v="publishing/nonfiction"/>
    <n v="48.860523665659613"/>
    <n v="98235"/>
    <x v="5"/>
    <x v="9"/>
  </r>
  <r>
    <n v="619"/>
    <s v="Case LLC"/>
    <s v="Ameliorated foreground methodology"/>
    <n v="195900"/>
    <n v="55757"/>
    <x v="0"/>
    <n v="648"/>
    <x v="1"/>
    <x v="1"/>
    <n v="1304658000"/>
    <n v="1304744400"/>
    <b v="1"/>
    <b v="1"/>
    <s v="theater/plays"/>
    <n v="28.461970393057683"/>
    <n v="56405"/>
    <x v="3"/>
    <x v="3"/>
  </r>
  <r>
    <n v="620"/>
    <s v="Swanson, Wilson and Baker"/>
    <s v="Synergized well-modulated project"/>
    <n v="4300"/>
    <n v="11525"/>
    <x v="1"/>
    <n v="128"/>
    <x v="2"/>
    <x v="2"/>
    <n v="1467954000"/>
    <n v="1468299600"/>
    <b v="0"/>
    <b v="0"/>
    <s v="photography/photography books"/>
    <n v="268.02325581395348"/>
    <n v="11653"/>
    <x v="7"/>
    <x v="14"/>
  </r>
  <r>
    <n v="621"/>
    <s v="Dean, Fox and Phillips"/>
    <s v="Extended context-sensitive forecast"/>
    <n v="25600"/>
    <n v="158669"/>
    <x v="1"/>
    <n v="2144"/>
    <x v="1"/>
    <x v="1"/>
    <n v="1473742800"/>
    <n v="1474174800"/>
    <b v="0"/>
    <b v="0"/>
    <s v="theater/plays"/>
    <n v="619.80078125"/>
    <n v="160813"/>
    <x v="3"/>
    <x v="3"/>
  </r>
  <r>
    <n v="622"/>
    <s v="Smith-Smith"/>
    <s v="Total leadingedge neural-net"/>
    <n v="189000"/>
    <n v="5916"/>
    <x v="0"/>
    <n v="64"/>
    <x v="1"/>
    <x v="1"/>
    <n v="1523768400"/>
    <n v="1526014800"/>
    <b v="0"/>
    <b v="0"/>
    <s v="music/indie rock"/>
    <n v="3.1301587301587301"/>
    <n v="5980"/>
    <x v="1"/>
    <x v="7"/>
  </r>
  <r>
    <n v="623"/>
    <s v="Smith, Scott and Rodriguez"/>
    <s v="Organic actuating protocol"/>
    <n v="94300"/>
    <n v="150806"/>
    <x v="1"/>
    <n v="2693"/>
    <x v="4"/>
    <x v="4"/>
    <n v="1437022800"/>
    <n v="1437454800"/>
    <b v="0"/>
    <b v="0"/>
    <s v="theater/plays"/>
    <n v="159.92152704135739"/>
    <n v="153499"/>
    <x v="3"/>
    <x v="3"/>
  </r>
  <r>
    <n v="624"/>
    <s v="White, Robertson and Roberts"/>
    <s v="Down-sized national software"/>
    <n v="5100"/>
    <n v="14249"/>
    <x v="1"/>
    <n v="432"/>
    <x v="1"/>
    <x v="1"/>
    <n v="1422165600"/>
    <n v="1422684000"/>
    <b v="0"/>
    <b v="0"/>
    <s v="photography/photography books"/>
    <n v="279.39215686274508"/>
    <n v="14681"/>
    <x v="7"/>
    <x v="14"/>
  </r>
  <r>
    <n v="625"/>
    <s v="Martinez Inc"/>
    <s v="Organic upward-trending Graphical User Interface"/>
    <n v="7500"/>
    <n v="5803"/>
    <x v="0"/>
    <n v="62"/>
    <x v="1"/>
    <x v="1"/>
    <n v="1580104800"/>
    <n v="1581314400"/>
    <b v="0"/>
    <b v="0"/>
    <s v="theater/plays"/>
    <n v="77.373333333333335"/>
    <n v="5865"/>
    <x v="3"/>
    <x v="3"/>
  </r>
  <r>
    <n v="626"/>
    <s v="Tucker, Mccoy and Marquez"/>
    <s v="Synergistic tertiary budgetary management"/>
    <n v="6400"/>
    <n v="13205"/>
    <x v="1"/>
    <n v="189"/>
    <x v="1"/>
    <x v="1"/>
    <n v="1285650000"/>
    <n v="1286427600"/>
    <b v="0"/>
    <b v="1"/>
    <s v="theater/plays"/>
    <n v="206.32812500000003"/>
    <n v="13394"/>
    <x v="3"/>
    <x v="3"/>
  </r>
  <r>
    <n v="627"/>
    <s v="Martin, Lee and Armstrong"/>
    <s v="Open-architected incremental ability"/>
    <n v="1600"/>
    <n v="11108"/>
    <x v="1"/>
    <n v="154"/>
    <x v="4"/>
    <x v="4"/>
    <n v="1276664400"/>
    <n v="1278738000"/>
    <b v="1"/>
    <b v="0"/>
    <s v="food/food trucks"/>
    <n v="694.25"/>
    <n v="11262"/>
    <x v="0"/>
    <x v="0"/>
  </r>
  <r>
    <n v="628"/>
    <s v="Dunn, Moreno and Green"/>
    <s v="Intuitive object-oriented task-force"/>
    <n v="1900"/>
    <n v="2884"/>
    <x v="1"/>
    <n v="96"/>
    <x v="1"/>
    <x v="1"/>
    <n v="1286168400"/>
    <n v="1286427600"/>
    <b v="0"/>
    <b v="0"/>
    <s v="music/indie rock"/>
    <n v="151.78947368421052"/>
    <n v="2980"/>
    <x v="1"/>
    <x v="7"/>
  </r>
  <r>
    <n v="629"/>
    <s v="Jackson, Martinez and Ray"/>
    <s v="Multi-tiered executive toolset"/>
    <n v="85900"/>
    <n v="55476"/>
    <x v="0"/>
    <n v="750"/>
    <x v="1"/>
    <x v="1"/>
    <n v="1467781200"/>
    <n v="1467954000"/>
    <b v="0"/>
    <b v="1"/>
    <s v="theater/plays"/>
    <n v="64.58207217694995"/>
    <n v="56226"/>
    <x v="3"/>
    <x v="3"/>
  </r>
  <r>
    <n v="630"/>
    <s v="Patterson-Johnson"/>
    <s v="Grass-roots directional workforce"/>
    <n v="9500"/>
    <n v="5973"/>
    <x v="3"/>
    <n v="87"/>
    <x v="1"/>
    <x v="1"/>
    <n v="1556686800"/>
    <n v="1557637200"/>
    <b v="0"/>
    <b v="1"/>
    <s v="theater/plays"/>
    <n v="62.873684210526314"/>
    <n v="6060"/>
    <x v="3"/>
    <x v="3"/>
  </r>
  <r>
    <n v="631"/>
    <s v="Carlson-Hernandez"/>
    <s v="Quality-focused real-time solution"/>
    <n v="59200"/>
    <n v="183756"/>
    <x v="1"/>
    <n v="3063"/>
    <x v="1"/>
    <x v="1"/>
    <n v="1553576400"/>
    <n v="1553922000"/>
    <b v="0"/>
    <b v="0"/>
    <s v="theater/plays"/>
    <n v="310.39864864864865"/>
    <n v="186819"/>
    <x v="3"/>
    <x v="3"/>
  </r>
  <r>
    <n v="632"/>
    <s v="Parker PLC"/>
    <s v="Reduced interactive matrix"/>
    <n v="72100"/>
    <n v="30902"/>
    <x v="2"/>
    <n v="278"/>
    <x v="1"/>
    <x v="1"/>
    <n v="1414904400"/>
    <n v="1416463200"/>
    <b v="0"/>
    <b v="0"/>
    <s v="theater/plays"/>
    <n v="42.859916782246884"/>
    <n v="31180"/>
    <x v="3"/>
    <x v="3"/>
  </r>
  <r>
    <n v="633"/>
    <s v="Yu and Sons"/>
    <s v="Adaptive context-sensitive architecture"/>
    <n v="6700"/>
    <n v="5569"/>
    <x v="0"/>
    <n v="105"/>
    <x v="1"/>
    <x v="1"/>
    <n v="1446876000"/>
    <n v="1447221600"/>
    <b v="0"/>
    <b v="0"/>
    <s v="film &amp; video/animation"/>
    <n v="83.119402985074629"/>
    <n v="5674"/>
    <x v="4"/>
    <x v="10"/>
  </r>
  <r>
    <n v="634"/>
    <s v="Taylor, Johnson and Hernandez"/>
    <s v="Polarized incremental portal"/>
    <n v="118200"/>
    <n v="92824"/>
    <x v="3"/>
    <n v="1658"/>
    <x v="1"/>
    <x v="1"/>
    <n v="1490418000"/>
    <n v="1491627600"/>
    <b v="0"/>
    <b v="0"/>
    <s v="film &amp; video/television"/>
    <n v="78.531302876480552"/>
    <n v="94482"/>
    <x v="4"/>
    <x v="19"/>
  </r>
  <r>
    <n v="635"/>
    <s v="Mack Ltd"/>
    <s v="Reactive regional access"/>
    <n v="139000"/>
    <n v="158590"/>
    <x v="1"/>
    <n v="2266"/>
    <x v="1"/>
    <x v="1"/>
    <n v="1360389600"/>
    <n v="1363150800"/>
    <b v="0"/>
    <b v="0"/>
    <s v="film &amp; video/television"/>
    <n v="114.09352517985612"/>
    <n v="160856"/>
    <x v="4"/>
    <x v="19"/>
  </r>
  <r>
    <n v="636"/>
    <s v="Lamb-Sanders"/>
    <s v="Stand-alone reciprocal frame"/>
    <n v="197700"/>
    <n v="127591"/>
    <x v="0"/>
    <n v="2604"/>
    <x v="3"/>
    <x v="3"/>
    <n v="1326866400"/>
    <n v="1330754400"/>
    <b v="0"/>
    <b v="1"/>
    <s v="film &amp; video/animation"/>
    <n v="64.537683358624179"/>
    <n v="130195"/>
    <x v="4"/>
    <x v="10"/>
  </r>
  <r>
    <n v="637"/>
    <s v="Williams-Ramirez"/>
    <s v="Open-architected 24/7 throughput"/>
    <n v="8500"/>
    <n v="6750"/>
    <x v="0"/>
    <n v="65"/>
    <x v="1"/>
    <x v="1"/>
    <n v="1479103200"/>
    <n v="1479794400"/>
    <b v="0"/>
    <b v="0"/>
    <s v="theater/plays"/>
    <n v="79.411764705882348"/>
    <n v="6815"/>
    <x v="3"/>
    <x v="3"/>
  </r>
  <r>
    <n v="638"/>
    <s v="Weaver Ltd"/>
    <s v="Monitored 24/7 approach"/>
    <n v="81600"/>
    <n v="9318"/>
    <x v="0"/>
    <n v="94"/>
    <x v="1"/>
    <x v="1"/>
    <n v="1280206800"/>
    <n v="1281243600"/>
    <b v="0"/>
    <b v="1"/>
    <s v="theater/plays"/>
    <n v="11.419117647058824"/>
    <n v="9412"/>
    <x v="3"/>
    <x v="3"/>
  </r>
  <r>
    <n v="639"/>
    <s v="Barnes-Williams"/>
    <s v="Upgradable explicit forecast"/>
    <n v="8600"/>
    <n v="4832"/>
    <x v="2"/>
    <n v="45"/>
    <x v="1"/>
    <x v="1"/>
    <n v="1532754000"/>
    <n v="1532754000"/>
    <b v="0"/>
    <b v="1"/>
    <s v="film &amp; video/drama"/>
    <n v="56.186046511627907"/>
    <n v="4877"/>
    <x v="4"/>
    <x v="6"/>
  </r>
  <r>
    <n v="640"/>
    <s v="Richardson, Woodward and Hansen"/>
    <s v="Pre-emptive context-sensitive support"/>
    <n v="119800"/>
    <n v="19769"/>
    <x v="0"/>
    <n v="257"/>
    <x v="1"/>
    <x v="1"/>
    <n v="1453096800"/>
    <n v="1453356000"/>
    <b v="0"/>
    <b v="0"/>
    <s v="theater/plays"/>
    <n v="16.501669449081803"/>
    <n v="20026"/>
    <x v="3"/>
    <x v="3"/>
  </r>
  <r>
    <n v="641"/>
    <s v="Hunt, Barker and Baker"/>
    <s v="Business-focused leadingedge instruction set"/>
    <n v="9400"/>
    <n v="11277"/>
    <x v="1"/>
    <n v="194"/>
    <x v="5"/>
    <x v="5"/>
    <n v="1487570400"/>
    <n v="1489986000"/>
    <b v="0"/>
    <b v="0"/>
    <s v="theater/plays"/>
    <n v="119.96808510638297"/>
    <n v="11471"/>
    <x v="3"/>
    <x v="3"/>
  </r>
  <r>
    <n v="642"/>
    <s v="Ramos, Moreno and Lewis"/>
    <s v="Extended multi-state knowledge user"/>
    <n v="9200"/>
    <n v="13382"/>
    <x v="1"/>
    <n v="129"/>
    <x v="0"/>
    <x v="0"/>
    <n v="1545026400"/>
    <n v="1545804000"/>
    <b v="0"/>
    <b v="0"/>
    <s v="technology/wearables"/>
    <n v="145.45652173913044"/>
    <n v="13511"/>
    <x v="2"/>
    <x v="8"/>
  </r>
  <r>
    <n v="643"/>
    <s v="Harris Inc"/>
    <s v="Future-proofed modular groupware"/>
    <n v="14900"/>
    <n v="32986"/>
    <x v="1"/>
    <n v="375"/>
    <x v="1"/>
    <x v="1"/>
    <n v="1488348000"/>
    <n v="1489899600"/>
    <b v="0"/>
    <b v="0"/>
    <s v="theater/plays"/>
    <n v="221.38255033557047"/>
    <n v="33361"/>
    <x v="3"/>
    <x v="3"/>
  </r>
  <r>
    <n v="644"/>
    <s v="Peters-Nelson"/>
    <s v="Distributed real-time algorithm"/>
    <n v="169400"/>
    <n v="81984"/>
    <x v="0"/>
    <n v="2928"/>
    <x v="0"/>
    <x v="0"/>
    <n v="1545112800"/>
    <n v="1546495200"/>
    <b v="0"/>
    <b v="0"/>
    <s v="theater/plays"/>
    <n v="48.396694214876035"/>
    <n v="84912"/>
    <x v="3"/>
    <x v="3"/>
  </r>
  <r>
    <n v="645"/>
    <s v="Ferguson, Murphy and Bright"/>
    <s v="Multi-lateral heuristic throughput"/>
    <n v="192100"/>
    <n v="178483"/>
    <x v="0"/>
    <n v="4697"/>
    <x v="1"/>
    <x v="1"/>
    <n v="1537938000"/>
    <n v="1539752400"/>
    <b v="0"/>
    <b v="1"/>
    <s v="music/rock"/>
    <n v="92.911504424778755"/>
    <n v="183180"/>
    <x v="1"/>
    <x v="1"/>
  </r>
  <r>
    <n v="646"/>
    <s v="Robinson Group"/>
    <s v="Switchable reciprocal middleware"/>
    <n v="98700"/>
    <n v="87448"/>
    <x v="0"/>
    <n v="2915"/>
    <x v="1"/>
    <x v="1"/>
    <n v="1363150800"/>
    <n v="1364101200"/>
    <b v="0"/>
    <b v="0"/>
    <s v="games/video games"/>
    <n v="88.599797365754824"/>
    <n v="90363"/>
    <x v="6"/>
    <x v="11"/>
  </r>
  <r>
    <n v="647"/>
    <s v="Jordan-Wolfe"/>
    <s v="Inverse multimedia Graphic Interface"/>
    <n v="4500"/>
    <n v="1863"/>
    <x v="0"/>
    <n v="18"/>
    <x v="1"/>
    <x v="1"/>
    <n v="1523250000"/>
    <n v="1525323600"/>
    <b v="0"/>
    <b v="0"/>
    <s v="publishing/translations"/>
    <n v="41.4"/>
    <n v="1881"/>
    <x v="5"/>
    <x v="18"/>
  </r>
  <r>
    <n v="648"/>
    <s v="Vargas-Cox"/>
    <s v="Vision-oriented local contingency"/>
    <n v="98600"/>
    <n v="62174"/>
    <x v="3"/>
    <n v="723"/>
    <x v="1"/>
    <x v="1"/>
    <n v="1499317200"/>
    <n v="1500872400"/>
    <b v="1"/>
    <b v="0"/>
    <s v="food/food trucks"/>
    <n v="63.056795131845846"/>
    <n v="62897"/>
    <x v="0"/>
    <x v="0"/>
  </r>
  <r>
    <n v="649"/>
    <s v="Yang and Sons"/>
    <s v="Reactive 6thgeneration hub"/>
    <n v="121700"/>
    <n v="59003"/>
    <x v="0"/>
    <n v="602"/>
    <x v="5"/>
    <x v="5"/>
    <n v="1287550800"/>
    <n v="1288501200"/>
    <b v="1"/>
    <b v="1"/>
    <s v="theater/plays"/>
    <n v="48.482333607230892"/>
    <n v="59605"/>
    <x v="3"/>
    <x v="3"/>
  </r>
  <r>
    <n v="650"/>
    <s v="Wilson, Wilson and Mathis"/>
    <s v="Optional asymmetric success"/>
    <n v="100"/>
    <n v="2"/>
    <x v="0"/>
    <n v="1"/>
    <x v="1"/>
    <x v="1"/>
    <n v="1404795600"/>
    <n v="1407128400"/>
    <b v="0"/>
    <b v="0"/>
    <s v="music/jazz"/>
    <n v="2"/>
    <n v="3"/>
    <x v="1"/>
    <x v="17"/>
  </r>
  <r>
    <n v="651"/>
    <s v="Wang, Koch and Weaver"/>
    <s v="Digitized analyzing capacity"/>
    <n v="196700"/>
    <n v="174039"/>
    <x v="0"/>
    <n v="3868"/>
    <x v="6"/>
    <x v="6"/>
    <n v="1393048800"/>
    <n v="1394344800"/>
    <b v="0"/>
    <b v="0"/>
    <s v="film &amp; video/shorts"/>
    <n v="88.47941026944585"/>
    <n v="177907"/>
    <x v="4"/>
    <x v="12"/>
  </r>
  <r>
    <n v="652"/>
    <s v="Cisneros Ltd"/>
    <s v="Vision-oriented regional hub"/>
    <n v="10000"/>
    <n v="12684"/>
    <x v="1"/>
    <n v="409"/>
    <x v="1"/>
    <x v="1"/>
    <n v="1470373200"/>
    <n v="1474088400"/>
    <b v="0"/>
    <b v="0"/>
    <s v="technology/web"/>
    <n v="126.84"/>
    <n v="13093"/>
    <x v="2"/>
    <x v="2"/>
  </r>
  <r>
    <n v="653"/>
    <s v="Williams-Jones"/>
    <s v="Monitored incremental info-mediaries"/>
    <n v="600"/>
    <n v="14033"/>
    <x v="1"/>
    <n v="234"/>
    <x v="1"/>
    <x v="1"/>
    <n v="1460091600"/>
    <n v="1460264400"/>
    <b v="0"/>
    <b v="0"/>
    <s v="technology/web"/>
    <n v="2338.833333333333"/>
    <n v="14267"/>
    <x v="2"/>
    <x v="2"/>
  </r>
  <r>
    <n v="654"/>
    <s v="Roberts, Hinton and Williams"/>
    <s v="Programmable static middleware"/>
    <n v="35000"/>
    <n v="177936"/>
    <x v="1"/>
    <n v="3016"/>
    <x v="1"/>
    <x v="1"/>
    <n v="1440392400"/>
    <n v="1440824400"/>
    <b v="0"/>
    <b v="0"/>
    <s v="music/metal"/>
    <n v="508.38857142857148"/>
    <n v="180952"/>
    <x v="1"/>
    <x v="16"/>
  </r>
  <r>
    <n v="655"/>
    <s v="Gonzalez, Williams and Benson"/>
    <s v="Multi-layered bottom-line encryption"/>
    <n v="6900"/>
    <n v="13212"/>
    <x v="1"/>
    <n v="264"/>
    <x v="1"/>
    <x v="1"/>
    <n v="1488434400"/>
    <n v="1489554000"/>
    <b v="1"/>
    <b v="0"/>
    <s v="photography/photography books"/>
    <n v="191.47826086956522"/>
    <n v="13476"/>
    <x v="7"/>
    <x v="14"/>
  </r>
  <r>
    <n v="656"/>
    <s v="Hobbs, Brown and Lee"/>
    <s v="Vision-oriented systematic Graphical User Interface"/>
    <n v="118400"/>
    <n v="49879"/>
    <x v="0"/>
    <n v="504"/>
    <x v="2"/>
    <x v="2"/>
    <n v="1514440800"/>
    <n v="1514872800"/>
    <b v="0"/>
    <b v="0"/>
    <s v="food/food trucks"/>
    <n v="42.127533783783782"/>
    <n v="50383"/>
    <x v="0"/>
    <x v="0"/>
  </r>
  <r>
    <n v="657"/>
    <s v="Russo, Kim and Mccoy"/>
    <s v="Balanced optimal hardware"/>
    <n v="10000"/>
    <n v="824"/>
    <x v="0"/>
    <n v="14"/>
    <x v="1"/>
    <x v="1"/>
    <n v="1514354400"/>
    <n v="1515736800"/>
    <b v="0"/>
    <b v="0"/>
    <s v="film &amp; video/science fiction"/>
    <n v="8.24"/>
    <n v="838"/>
    <x v="4"/>
    <x v="22"/>
  </r>
  <r>
    <n v="658"/>
    <s v="Howell, Myers and Olson"/>
    <s v="Self-enabling mission-critical success"/>
    <n v="52600"/>
    <n v="31594"/>
    <x v="3"/>
    <n v="390"/>
    <x v="1"/>
    <x v="1"/>
    <n v="1440910800"/>
    <n v="1442898000"/>
    <b v="0"/>
    <b v="0"/>
    <s v="music/rock"/>
    <n v="60.064638783269963"/>
    <n v="31984"/>
    <x v="1"/>
    <x v="1"/>
  </r>
  <r>
    <n v="659"/>
    <s v="Bailey and Sons"/>
    <s v="Grass-roots dynamic emulation"/>
    <n v="120700"/>
    <n v="57010"/>
    <x v="0"/>
    <n v="750"/>
    <x v="4"/>
    <x v="4"/>
    <n v="1296108000"/>
    <n v="1296194400"/>
    <b v="0"/>
    <b v="0"/>
    <s v="film &amp; video/documentary"/>
    <n v="47.232808616404313"/>
    <n v="57760"/>
    <x v="4"/>
    <x v="4"/>
  </r>
  <r>
    <n v="660"/>
    <s v="Jensen-Brown"/>
    <s v="Fundamental disintermediate matrix"/>
    <n v="9100"/>
    <n v="7438"/>
    <x v="0"/>
    <n v="77"/>
    <x v="1"/>
    <x v="1"/>
    <n v="1440133200"/>
    <n v="1440910800"/>
    <b v="1"/>
    <b v="0"/>
    <s v="theater/plays"/>
    <n v="81.736263736263737"/>
    <n v="7515"/>
    <x v="3"/>
    <x v="3"/>
  </r>
  <r>
    <n v="661"/>
    <s v="Smith Group"/>
    <s v="Right-sized secondary challenge"/>
    <n v="106800"/>
    <n v="57872"/>
    <x v="0"/>
    <n v="752"/>
    <x v="3"/>
    <x v="3"/>
    <n v="1332910800"/>
    <n v="1335502800"/>
    <b v="0"/>
    <b v="0"/>
    <s v="music/jazz"/>
    <n v="54.187265917603"/>
    <n v="58624"/>
    <x v="1"/>
    <x v="17"/>
  </r>
  <r>
    <n v="662"/>
    <s v="Murphy-Farrell"/>
    <s v="Implemented exuding software"/>
    <n v="9100"/>
    <n v="8906"/>
    <x v="0"/>
    <n v="131"/>
    <x v="1"/>
    <x v="1"/>
    <n v="1544335200"/>
    <n v="1544680800"/>
    <b v="0"/>
    <b v="0"/>
    <s v="theater/plays"/>
    <n v="97.868131868131869"/>
    <n v="9037"/>
    <x v="3"/>
    <x v="3"/>
  </r>
  <r>
    <n v="663"/>
    <s v="Everett-Wolfe"/>
    <s v="Total optimizing software"/>
    <n v="10000"/>
    <n v="7724"/>
    <x v="0"/>
    <n v="87"/>
    <x v="1"/>
    <x v="1"/>
    <n v="1286427600"/>
    <n v="1288414800"/>
    <b v="0"/>
    <b v="0"/>
    <s v="theater/plays"/>
    <n v="77.239999999999995"/>
    <n v="7811"/>
    <x v="3"/>
    <x v="3"/>
  </r>
  <r>
    <n v="664"/>
    <s v="Young PLC"/>
    <s v="Optional maximized attitude"/>
    <n v="79400"/>
    <n v="26571"/>
    <x v="0"/>
    <n v="1063"/>
    <x v="1"/>
    <x v="1"/>
    <n v="1329717600"/>
    <n v="1330581600"/>
    <b v="0"/>
    <b v="0"/>
    <s v="music/jazz"/>
    <n v="33.464735516372798"/>
    <n v="27634"/>
    <x v="1"/>
    <x v="17"/>
  </r>
  <r>
    <n v="665"/>
    <s v="Park-Goodman"/>
    <s v="Customer-focused impactful extranet"/>
    <n v="5100"/>
    <n v="12219"/>
    <x v="1"/>
    <n v="272"/>
    <x v="1"/>
    <x v="1"/>
    <n v="1310187600"/>
    <n v="1311397200"/>
    <b v="0"/>
    <b v="1"/>
    <s v="film &amp; video/documentary"/>
    <n v="239.58823529411765"/>
    <n v="12491"/>
    <x v="4"/>
    <x v="4"/>
  </r>
  <r>
    <n v="666"/>
    <s v="York, Barr and Grant"/>
    <s v="Cloned bottom-line success"/>
    <n v="3100"/>
    <n v="1985"/>
    <x v="3"/>
    <n v="25"/>
    <x v="1"/>
    <x v="1"/>
    <n v="1377838800"/>
    <n v="1378357200"/>
    <b v="0"/>
    <b v="1"/>
    <s v="theater/plays"/>
    <n v="64.032258064516128"/>
    <n v="2010"/>
    <x v="3"/>
    <x v="3"/>
  </r>
  <r>
    <n v="667"/>
    <s v="Little Ltd"/>
    <s v="Decentralized bandwidth-monitored ability"/>
    <n v="6900"/>
    <n v="12155"/>
    <x v="1"/>
    <n v="419"/>
    <x v="1"/>
    <x v="1"/>
    <n v="1410325200"/>
    <n v="1411102800"/>
    <b v="0"/>
    <b v="0"/>
    <s v="journalism/audio"/>
    <n v="176.15942028985506"/>
    <n v="12574"/>
    <x v="8"/>
    <x v="23"/>
  </r>
  <r>
    <n v="668"/>
    <s v="Brown and Sons"/>
    <s v="Programmable leadingedge budgetary management"/>
    <n v="27500"/>
    <n v="5593"/>
    <x v="0"/>
    <n v="76"/>
    <x v="1"/>
    <x v="1"/>
    <n v="1343797200"/>
    <n v="1344834000"/>
    <b v="0"/>
    <b v="0"/>
    <s v="theater/plays"/>
    <n v="20.33818181818182"/>
    <n v="5669"/>
    <x v="3"/>
    <x v="3"/>
  </r>
  <r>
    <n v="669"/>
    <s v="Payne, Garrett and Thomas"/>
    <s v="Upgradable bi-directional concept"/>
    <n v="48800"/>
    <n v="175020"/>
    <x v="1"/>
    <n v="1621"/>
    <x v="6"/>
    <x v="6"/>
    <n v="1498453200"/>
    <n v="1499230800"/>
    <b v="0"/>
    <b v="0"/>
    <s v="theater/plays"/>
    <n v="358.64754098360658"/>
    <n v="176641"/>
    <x v="3"/>
    <x v="3"/>
  </r>
  <r>
    <n v="670"/>
    <s v="Robinson Group"/>
    <s v="Re-contextualized homogeneous flexibility"/>
    <n v="16200"/>
    <n v="75955"/>
    <x v="1"/>
    <n v="1101"/>
    <x v="1"/>
    <x v="1"/>
    <n v="1456380000"/>
    <n v="1457416800"/>
    <b v="0"/>
    <b v="0"/>
    <s v="music/indie rock"/>
    <n v="468.85802469135803"/>
    <n v="77056"/>
    <x v="1"/>
    <x v="7"/>
  </r>
  <r>
    <n v="671"/>
    <s v="Robinson-Kelly"/>
    <s v="Monitored bi-directional standardization"/>
    <n v="97600"/>
    <n v="119127"/>
    <x v="1"/>
    <n v="1073"/>
    <x v="1"/>
    <x v="1"/>
    <n v="1280552400"/>
    <n v="1280898000"/>
    <b v="0"/>
    <b v="1"/>
    <s v="theater/plays"/>
    <n v="122.05635245901641"/>
    <n v="120200"/>
    <x v="3"/>
    <x v="3"/>
  </r>
  <r>
    <n v="672"/>
    <s v="Kelly-Colon"/>
    <s v="Stand-alone grid-enabled leverage"/>
    <n v="197900"/>
    <n v="110689"/>
    <x v="0"/>
    <n v="4428"/>
    <x v="2"/>
    <x v="2"/>
    <n v="1521608400"/>
    <n v="1522472400"/>
    <b v="0"/>
    <b v="0"/>
    <s v="theater/plays"/>
    <n v="55.931783729156137"/>
    <n v="115117"/>
    <x v="3"/>
    <x v="3"/>
  </r>
  <r>
    <n v="673"/>
    <s v="Turner, Scott and Gentry"/>
    <s v="Assimilated regional groupware"/>
    <n v="5600"/>
    <n v="2445"/>
    <x v="0"/>
    <n v="58"/>
    <x v="6"/>
    <x v="6"/>
    <n v="1460696400"/>
    <n v="1462510800"/>
    <b v="0"/>
    <b v="0"/>
    <s v="music/indie rock"/>
    <n v="43.660714285714285"/>
    <n v="2503"/>
    <x v="1"/>
    <x v="7"/>
  </r>
  <r>
    <n v="674"/>
    <s v="Sanchez Ltd"/>
    <s v="Up-sized 24hour instruction set"/>
    <n v="170700"/>
    <n v="57250"/>
    <x v="3"/>
    <n v="1218"/>
    <x v="1"/>
    <x v="1"/>
    <n v="1313730000"/>
    <n v="1317790800"/>
    <b v="0"/>
    <b v="0"/>
    <s v="photography/photography books"/>
    <n v="33.53837141183363"/>
    <n v="58468"/>
    <x v="7"/>
    <x v="14"/>
  </r>
  <r>
    <n v="675"/>
    <s v="Giles-Smith"/>
    <s v="Right-sized web-enabled intranet"/>
    <n v="9700"/>
    <n v="11929"/>
    <x v="1"/>
    <n v="331"/>
    <x v="1"/>
    <x v="1"/>
    <n v="1568178000"/>
    <n v="1568782800"/>
    <b v="0"/>
    <b v="0"/>
    <s v="journalism/audio"/>
    <n v="122.97938144329896"/>
    <n v="12260"/>
    <x v="8"/>
    <x v="23"/>
  </r>
  <r>
    <n v="676"/>
    <s v="Thompson-Moreno"/>
    <s v="Expanded needs-based orchestration"/>
    <n v="62300"/>
    <n v="118214"/>
    <x v="1"/>
    <n v="1170"/>
    <x v="1"/>
    <x v="1"/>
    <n v="1348635600"/>
    <n v="1349413200"/>
    <b v="0"/>
    <b v="0"/>
    <s v="photography/photography books"/>
    <n v="189.74959871589084"/>
    <n v="119384"/>
    <x v="7"/>
    <x v="14"/>
  </r>
  <r>
    <n v="677"/>
    <s v="Murphy-Fox"/>
    <s v="Organic system-worthy orchestration"/>
    <n v="5300"/>
    <n v="4432"/>
    <x v="0"/>
    <n v="111"/>
    <x v="1"/>
    <x v="1"/>
    <n v="1468126800"/>
    <n v="1472446800"/>
    <b v="0"/>
    <b v="0"/>
    <s v="publishing/fiction"/>
    <n v="83.622641509433961"/>
    <n v="4543"/>
    <x v="5"/>
    <x v="13"/>
  </r>
  <r>
    <n v="678"/>
    <s v="Rodriguez-Patterson"/>
    <s v="Inverse static standardization"/>
    <n v="99500"/>
    <n v="17879"/>
    <x v="3"/>
    <n v="215"/>
    <x v="1"/>
    <x v="1"/>
    <n v="1547877600"/>
    <n v="1548050400"/>
    <b v="0"/>
    <b v="0"/>
    <s v="film &amp; video/drama"/>
    <n v="17.968844221105527"/>
    <n v="18094"/>
    <x v="4"/>
    <x v="6"/>
  </r>
  <r>
    <n v="679"/>
    <s v="Davis Ltd"/>
    <s v="Synchronized motivating solution"/>
    <n v="1400"/>
    <n v="14511"/>
    <x v="1"/>
    <n v="363"/>
    <x v="1"/>
    <x v="1"/>
    <n v="1571374800"/>
    <n v="1571806800"/>
    <b v="0"/>
    <b v="1"/>
    <s v="food/food trucks"/>
    <n v="1036.5"/>
    <n v="14874"/>
    <x v="0"/>
    <x v="0"/>
  </r>
  <r>
    <n v="680"/>
    <s v="Nelson-Valdez"/>
    <s v="Open-source 4thgeneration open system"/>
    <n v="145600"/>
    <n v="141822"/>
    <x v="0"/>
    <n v="2955"/>
    <x v="1"/>
    <x v="1"/>
    <n v="1576303200"/>
    <n v="1576476000"/>
    <b v="0"/>
    <b v="1"/>
    <s v="games/mobile games"/>
    <n v="97.405219780219781"/>
    <n v="144777"/>
    <x v="6"/>
    <x v="20"/>
  </r>
  <r>
    <n v="681"/>
    <s v="Kelly PLC"/>
    <s v="Decentralized context-sensitive superstructure"/>
    <n v="184100"/>
    <n v="159037"/>
    <x v="0"/>
    <n v="1657"/>
    <x v="1"/>
    <x v="1"/>
    <n v="1324447200"/>
    <n v="1324965600"/>
    <b v="0"/>
    <b v="0"/>
    <s v="theater/plays"/>
    <n v="86.386203150461711"/>
    <n v="160694"/>
    <x v="3"/>
    <x v="3"/>
  </r>
  <r>
    <n v="682"/>
    <s v="Nguyen and Sons"/>
    <s v="Compatible 5thgeneration concept"/>
    <n v="5400"/>
    <n v="8109"/>
    <x v="1"/>
    <n v="103"/>
    <x v="1"/>
    <x v="1"/>
    <n v="1386741600"/>
    <n v="1387519200"/>
    <b v="0"/>
    <b v="0"/>
    <s v="theater/plays"/>
    <n v="150.16666666666666"/>
    <n v="8212"/>
    <x v="3"/>
    <x v="3"/>
  </r>
  <r>
    <n v="683"/>
    <s v="Jones PLC"/>
    <s v="Virtual systemic intranet"/>
    <n v="2300"/>
    <n v="8244"/>
    <x v="1"/>
    <n v="147"/>
    <x v="1"/>
    <x v="1"/>
    <n v="1537074000"/>
    <n v="1537246800"/>
    <b v="0"/>
    <b v="0"/>
    <s v="theater/plays"/>
    <n v="358.43478260869563"/>
    <n v="8391"/>
    <x v="3"/>
    <x v="3"/>
  </r>
  <r>
    <n v="684"/>
    <s v="Gilmore LLC"/>
    <s v="Optimized systemic algorithm"/>
    <n v="1400"/>
    <n v="7600"/>
    <x v="1"/>
    <n v="110"/>
    <x v="0"/>
    <x v="0"/>
    <n v="1277787600"/>
    <n v="1279515600"/>
    <b v="0"/>
    <b v="0"/>
    <s v="publishing/nonfiction"/>
    <n v="542.85714285714289"/>
    <n v="7710"/>
    <x v="5"/>
    <x v="9"/>
  </r>
  <r>
    <n v="685"/>
    <s v="Lee-Cobb"/>
    <s v="Customizable homogeneous firmware"/>
    <n v="140000"/>
    <n v="94501"/>
    <x v="0"/>
    <n v="926"/>
    <x v="0"/>
    <x v="0"/>
    <n v="1440306000"/>
    <n v="1442379600"/>
    <b v="0"/>
    <b v="0"/>
    <s v="theater/plays"/>
    <n v="67.500714285714281"/>
    <n v="95427"/>
    <x v="3"/>
    <x v="3"/>
  </r>
  <r>
    <n v="686"/>
    <s v="Jones, Wiley and Robbins"/>
    <s v="Front-line cohesive extranet"/>
    <n v="7500"/>
    <n v="14381"/>
    <x v="1"/>
    <n v="134"/>
    <x v="1"/>
    <x v="1"/>
    <n v="1522126800"/>
    <n v="1523077200"/>
    <b v="0"/>
    <b v="0"/>
    <s v="technology/wearables"/>
    <n v="191.74666666666667"/>
    <n v="14515"/>
    <x v="2"/>
    <x v="8"/>
  </r>
  <r>
    <n v="687"/>
    <s v="Martin, Gates and Holt"/>
    <s v="Distributed holistic neural-net"/>
    <n v="1500"/>
    <n v="13980"/>
    <x v="1"/>
    <n v="269"/>
    <x v="1"/>
    <x v="1"/>
    <n v="1489298400"/>
    <n v="1489554000"/>
    <b v="0"/>
    <b v="0"/>
    <s v="theater/plays"/>
    <n v="932"/>
    <n v="14249"/>
    <x v="3"/>
    <x v="3"/>
  </r>
  <r>
    <n v="688"/>
    <s v="Bowen, Davies and Burns"/>
    <s v="Devolved client-server monitoring"/>
    <n v="2900"/>
    <n v="12449"/>
    <x v="1"/>
    <n v="175"/>
    <x v="1"/>
    <x v="1"/>
    <n v="1547100000"/>
    <n v="1548482400"/>
    <b v="0"/>
    <b v="1"/>
    <s v="film &amp; video/television"/>
    <n v="429.27586206896552"/>
    <n v="12624"/>
    <x v="4"/>
    <x v="19"/>
  </r>
  <r>
    <n v="689"/>
    <s v="Nguyen Inc"/>
    <s v="Seamless directional capacity"/>
    <n v="7300"/>
    <n v="7348"/>
    <x v="1"/>
    <n v="69"/>
    <x v="1"/>
    <x v="1"/>
    <n v="1383022800"/>
    <n v="1384063200"/>
    <b v="0"/>
    <b v="0"/>
    <s v="technology/web"/>
    <n v="100.65753424657535"/>
    <n v="7417"/>
    <x v="2"/>
    <x v="2"/>
  </r>
  <r>
    <n v="690"/>
    <s v="Walsh-Watts"/>
    <s v="Polarized actuating implementation"/>
    <n v="3600"/>
    <n v="8158"/>
    <x v="1"/>
    <n v="190"/>
    <x v="1"/>
    <x v="1"/>
    <n v="1322373600"/>
    <n v="1322892000"/>
    <b v="0"/>
    <b v="1"/>
    <s v="film &amp; video/documentary"/>
    <n v="226.61111111111109"/>
    <n v="8348"/>
    <x v="4"/>
    <x v="4"/>
  </r>
  <r>
    <n v="691"/>
    <s v="Ray, Li and Li"/>
    <s v="Front-line disintermediate hub"/>
    <n v="5000"/>
    <n v="7119"/>
    <x v="1"/>
    <n v="237"/>
    <x v="1"/>
    <x v="1"/>
    <n v="1349240400"/>
    <n v="1350709200"/>
    <b v="1"/>
    <b v="1"/>
    <s v="film &amp; video/documentary"/>
    <n v="142.38"/>
    <n v="7356"/>
    <x v="4"/>
    <x v="4"/>
  </r>
  <r>
    <n v="692"/>
    <s v="Murray Ltd"/>
    <s v="Decentralized 4thgeneration challenge"/>
    <n v="6000"/>
    <n v="5438"/>
    <x v="0"/>
    <n v="77"/>
    <x v="4"/>
    <x v="4"/>
    <n v="1562648400"/>
    <n v="1564203600"/>
    <b v="0"/>
    <b v="0"/>
    <s v="music/rock"/>
    <n v="90.633333333333326"/>
    <n v="5515"/>
    <x v="1"/>
    <x v="1"/>
  </r>
  <r>
    <n v="693"/>
    <s v="Bradford-Silva"/>
    <s v="Reverse-engineered composite hierarchy"/>
    <n v="180400"/>
    <n v="115396"/>
    <x v="0"/>
    <n v="1748"/>
    <x v="1"/>
    <x v="1"/>
    <n v="1508216400"/>
    <n v="1509685200"/>
    <b v="0"/>
    <b v="0"/>
    <s v="theater/plays"/>
    <n v="63.966740576496676"/>
    <n v="117144"/>
    <x v="3"/>
    <x v="3"/>
  </r>
  <r>
    <n v="694"/>
    <s v="Mora-Bradley"/>
    <s v="Programmable tangible ability"/>
    <n v="9100"/>
    <n v="7656"/>
    <x v="0"/>
    <n v="79"/>
    <x v="1"/>
    <x v="1"/>
    <n v="1511762400"/>
    <n v="1514959200"/>
    <b v="0"/>
    <b v="0"/>
    <s v="theater/plays"/>
    <n v="84.131868131868131"/>
    <n v="7735"/>
    <x v="3"/>
    <x v="3"/>
  </r>
  <r>
    <n v="695"/>
    <s v="Cardenas, Thompson and Carey"/>
    <s v="Configurable full-range emulation"/>
    <n v="9200"/>
    <n v="12322"/>
    <x v="1"/>
    <n v="196"/>
    <x v="6"/>
    <x v="6"/>
    <n v="1447480800"/>
    <n v="1448863200"/>
    <b v="1"/>
    <b v="0"/>
    <s v="music/rock"/>
    <n v="133.93478260869566"/>
    <n v="12518"/>
    <x v="1"/>
    <x v="1"/>
  </r>
  <r>
    <n v="696"/>
    <s v="Lopez, Reid and Johnson"/>
    <s v="Total real-time hardware"/>
    <n v="164100"/>
    <n v="96888"/>
    <x v="0"/>
    <n v="889"/>
    <x v="1"/>
    <x v="1"/>
    <n v="1429506000"/>
    <n v="1429592400"/>
    <b v="0"/>
    <b v="1"/>
    <s v="theater/plays"/>
    <n v="59.042047531992694"/>
    <n v="97777"/>
    <x v="3"/>
    <x v="3"/>
  </r>
  <r>
    <n v="697"/>
    <s v="Fox-Williams"/>
    <s v="Profound system-worthy functionalities"/>
    <n v="128900"/>
    <n v="196960"/>
    <x v="1"/>
    <n v="7295"/>
    <x v="1"/>
    <x v="1"/>
    <n v="1522472400"/>
    <n v="1522645200"/>
    <b v="0"/>
    <b v="0"/>
    <s v="music/electric music"/>
    <n v="152.80062063615205"/>
    <n v="204255"/>
    <x v="1"/>
    <x v="5"/>
  </r>
  <r>
    <n v="698"/>
    <s v="Taylor, Wood and Taylor"/>
    <s v="Cloned hybrid focus group"/>
    <n v="42100"/>
    <n v="188057"/>
    <x v="1"/>
    <n v="2893"/>
    <x v="0"/>
    <x v="0"/>
    <n v="1322114400"/>
    <n v="1323324000"/>
    <b v="0"/>
    <b v="0"/>
    <s v="technology/wearables"/>
    <n v="446.69121140142522"/>
    <n v="190950"/>
    <x v="2"/>
    <x v="8"/>
  </r>
  <r>
    <n v="699"/>
    <s v="King Inc"/>
    <s v="Ergonomic dedicated focus group"/>
    <n v="7400"/>
    <n v="6245"/>
    <x v="0"/>
    <n v="56"/>
    <x v="1"/>
    <x v="1"/>
    <n v="1561438800"/>
    <n v="1561525200"/>
    <b v="0"/>
    <b v="0"/>
    <s v="film &amp; video/drama"/>
    <n v="84.391891891891888"/>
    <n v="6301"/>
    <x v="4"/>
    <x v="6"/>
  </r>
  <r>
    <n v="700"/>
    <s v="Cole, Petty and Cameron"/>
    <s v="Realigned zero administration paradigm"/>
    <n v="100"/>
    <n v="3"/>
    <x v="0"/>
    <n v="1"/>
    <x v="1"/>
    <x v="1"/>
    <n v="1264399200"/>
    <n v="1265695200"/>
    <b v="0"/>
    <b v="0"/>
    <s v="technology/wearables"/>
    <n v="3"/>
    <n v="4"/>
    <x v="2"/>
    <x v="8"/>
  </r>
  <r>
    <n v="701"/>
    <s v="Mcclain LLC"/>
    <s v="Open-source multi-tasking methodology"/>
    <n v="52000"/>
    <n v="91014"/>
    <x v="1"/>
    <n v="820"/>
    <x v="1"/>
    <x v="1"/>
    <n v="1301202000"/>
    <n v="1301806800"/>
    <b v="1"/>
    <b v="0"/>
    <s v="theater/plays"/>
    <n v="175.02692307692308"/>
    <n v="91834"/>
    <x v="3"/>
    <x v="3"/>
  </r>
  <r>
    <n v="702"/>
    <s v="Sims-Gross"/>
    <s v="Object-based attitude-oriented analyzer"/>
    <n v="8700"/>
    <n v="4710"/>
    <x v="0"/>
    <n v="83"/>
    <x v="1"/>
    <x v="1"/>
    <n v="1374469200"/>
    <n v="1374901200"/>
    <b v="0"/>
    <b v="0"/>
    <s v="technology/wearables"/>
    <n v="54.137931034482754"/>
    <n v="4793"/>
    <x v="2"/>
    <x v="8"/>
  </r>
  <r>
    <n v="703"/>
    <s v="Perez Group"/>
    <s v="Cross-platform tertiary hub"/>
    <n v="63400"/>
    <n v="197728"/>
    <x v="1"/>
    <n v="2038"/>
    <x v="1"/>
    <x v="1"/>
    <n v="1334984400"/>
    <n v="1336453200"/>
    <b v="1"/>
    <b v="1"/>
    <s v="publishing/translations"/>
    <n v="311.87381703470032"/>
    <n v="199766"/>
    <x v="5"/>
    <x v="18"/>
  </r>
  <r>
    <n v="704"/>
    <s v="Haynes-Williams"/>
    <s v="Seamless clear-thinking artificial intelligence"/>
    <n v="8700"/>
    <n v="10682"/>
    <x v="1"/>
    <n v="116"/>
    <x v="1"/>
    <x v="1"/>
    <n v="1467608400"/>
    <n v="1468904400"/>
    <b v="0"/>
    <b v="0"/>
    <s v="film &amp; video/animation"/>
    <n v="122.78160919540231"/>
    <n v="10798"/>
    <x v="4"/>
    <x v="10"/>
  </r>
  <r>
    <n v="705"/>
    <s v="Ford LLC"/>
    <s v="Centralized tangible success"/>
    <n v="169700"/>
    <n v="168048"/>
    <x v="0"/>
    <n v="2025"/>
    <x v="4"/>
    <x v="4"/>
    <n v="1386741600"/>
    <n v="1387087200"/>
    <b v="0"/>
    <b v="0"/>
    <s v="publishing/nonfiction"/>
    <n v="99.026517383618156"/>
    <n v="170073"/>
    <x v="5"/>
    <x v="9"/>
  </r>
  <r>
    <n v="706"/>
    <s v="Moreno Ltd"/>
    <s v="Customer-focused multimedia methodology"/>
    <n v="108400"/>
    <n v="138586"/>
    <x v="1"/>
    <n v="1345"/>
    <x v="2"/>
    <x v="2"/>
    <n v="1546754400"/>
    <n v="1547445600"/>
    <b v="0"/>
    <b v="1"/>
    <s v="technology/web"/>
    <n v="127.84686346863469"/>
    <n v="139931"/>
    <x v="2"/>
    <x v="2"/>
  </r>
  <r>
    <n v="707"/>
    <s v="Moore, Cook and Wright"/>
    <s v="Visionary maximized Local Area Network"/>
    <n v="7300"/>
    <n v="11579"/>
    <x v="1"/>
    <n v="168"/>
    <x v="1"/>
    <x v="1"/>
    <n v="1544248800"/>
    <n v="1547359200"/>
    <b v="0"/>
    <b v="0"/>
    <s v="film &amp; video/drama"/>
    <n v="158.61643835616439"/>
    <n v="11747"/>
    <x v="4"/>
    <x v="6"/>
  </r>
  <r>
    <n v="708"/>
    <s v="Ortega LLC"/>
    <s v="Secured bifurcated intranet"/>
    <n v="1700"/>
    <n v="12020"/>
    <x v="1"/>
    <n v="137"/>
    <x v="5"/>
    <x v="5"/>
    <n v="1495429200"/>
    <n v="1496293200"/>
    <b v="0"/>
    <b v="0"/>
    <s v="theater/plays"/>
    <n v="707.05882352941171"/>
    <n v="12157"/>
    <x v="3"/>
    <x v="3"/>
  </r>
  <r>
    <n v="709"/>
    <s v="Silva, Walker and Martin"/>
    <s v="Grass-roots 4thgeneration product"/>
    <n v="9800"/>
    <n v="13954"/>
    <x v="1"/>
    <n v="186"/>
    <x v="6"/>
    <x v="6"/>
    <n v="1334811600"/>
    <n v="1335416400"/>
    <b v="0"/>
    <b v="0"/>
    <s v="theater/plays"/>
    <n v="142.38775510204081"/>
    <n v="14140"/>
    <x v="3"/>
    <x v="3"/>
  </r>
  <r>
    <n v="710"/>
    <s v="Huynh, Gallegos and Mills"/>
    <s v="Reduced next generation info-mediaries"/>
    <n v="4300"/>
    <n v="6358"/>
    <x v="1"/>
    <n v="125"/>
    <x v="1"/>
    <x v="1"/>
    <n v="1531544400"/>
    <n v="1532149200"/>
    <b v="0"/>
    <b v="1"/>
    <s v="theater/plays"/>
    <n v="147.86046511627907"/>
    <n v="6483"/>
    <x v="3"/>
    <x v="3"/>
  </r>
  <r>
    <n v="711"/>
    <s v="Anderson LLC"/>
    <s v="Customizable full-range artificial intelligence"/>
    <n v="6200"/>
    <n v="1260"/>
    <x v="0"/>
    <n v="14"/>
    <x v="6"/>
    <x v="6"/>
    <n v="1453615200"/>
    <n v="1453788000"/>
    <b v="1"/>
    <b v="1"/>
    <s v="theater/plays"/>
    <n v="20.322580645161288"/>
    <n v="1274"/>
    <x v="3"/>
    <x v="3"/>
  </r>
  <r>
    <n v="712"/>
    <s v="Garza-Bryant"/>
    <s v="Programmable leadingedge contingency"/>
    <n v="800"/>
    <n v="14725"/>
    <x v="1"/>
    <n v="202"/>
    <x v="1"/>
    <x v="1"/>
    <n v="1467954000"/>
    <n v="1471496400"/>
    <b v="0"/>
    <b v="0"/>
    <s v="theater/plays"/>
    <n v="1840.625"/>
    <n v="14927"/>
    <x v="3"/>
    <x v="3"/>
  </r>
  <r>
    <n v="713"/>
    <s v="Mays LLC"/>
    <s v="Multi-layered global groupware"/>
    <n v="6900"/>
    <n v="11174"/>
    <x v="1"/>
    <n v="103"/>
    <x v="1"/>
    <x v="1"/>
    <n v="1471842000"/>
    <n v="1472878800"/>
    <b v="0"/>
    <b v="0"/>
    <s v="publishing/radio &amp; podcasts"/>
    <n v="161.94202898550725"/>
    <n v="11277"/>
    <x v="5"/>
    <x v="15"/>
  </r>
  <r>
    <n v="714"/>
    <s v="Evans-Jones"/>
    <s v="Switchable methodical superstructure"/>
    <n v="38500"/>
    <n v="182036"/>
    <x v="1"/>
    <n v="1785"/>
    <x v="1"/>
    <x v="1"/>
    <n v="1408424400"/>
    <n v="1408510800"/>
    <b v="0"/>
    <b v="0"/>
    <s v="music/rock"/>
    <n v="472.82077922077923"/>
    <n v="183821"/>
    <x v="1"/>
    <x v="1"/>
  </r>
  <r>
    <n v="715"/>
    <s v="Fischer, Torres and Walker"/>
    <s v="Expanded even-keeled portal"/>
    <n v="118000"/>
    <n v="28870"/>
    <x v="0"/>
    <n v="656"/>
    <x v="1"/>
    <x v="1"/>
    <n v="1281157200"/>
    <n v="1281589200"/>
    <b v="0"/>
    <b v="0"/>
    <s v="games/mobile games"/>
    <n v="24.466101694915253"/>
    <n v="29526"/>
    <x v="6"/>
    <x v="20"/>
  </r>
  <r>
    <n v="716"/>
    <s v="Tapia, Kramer and Hicks"/>
    <s v="Advanced modular moderator"/>
    <n v="2000"/>
    <n v="10353"/>
    <x v="1"/>
    <n v="157"/>
    <x v="1"/>
    <x v="1"/>
    <n v="1373432400"/>
    <n v="1375851600"/>
    <b v="0"/>
    <b v="1"/>
    <s v="theater/plays"/>
    <n v="517.65"/>
    <n v="10510"/>
    <x v="3"/>
    <x v="3"/>
  </r>
  <r>
    <n v="717"/>
    <s v="Barnes, Wilcox and Riley"/>
    <s v="Reverse-engineered well-modulated ability"/>
    <n v="5600"/>
    <n v="13868"/>
    <x v="1"/>
    <n v="555"/>
    <x v="1"/>
    <x v="1"/>
    <n v="1313989200"/>
    <n v="1315803600"/>
    <b v="0"/>
    <b v="0"/>
    <s v="film &amp; video/documentary"/>
    <n v="247.64285714285714"/>
    <n v="14423"/>
    <x v="4"/>
    <x v="4"/>
  </r>
  <r>
    <n v="718"/>
    <s v="Reyes PLC"/>
    <s v="Expanded optimal pricing structure"/>
    <n v="8300"/>
    <n v="8317"/>
    <x v="1"/>
    <n v="297"/>
    <x v="1"/>
    <x v="1"/>
    <n v="1371445200"/>
    <n v="1373691600"/>
    <b v="0"/>
    <b v="0"/>
    <s v="technology/wearables"/>
    <n v="100.20481927710843"/>
    <n v="8614"/>
    <x v="2"/>
    <x v="8"/>
  </r>
  <r>
    <n v="719"/>
    <s v="Pace, Simpson and Watkins"/>
    <s v="Down-sized uniform ability"/>
    <n v="6900"/>
    <n v="10557"/>
    <x v="1"/>
    <n v="123"/>
    <x v="1"/>
    <x v="1"/>
    <n v="1338267600"/>
    <n v="1339218000"/>
    <b v="0"/>
    <b v="0"/>
    <s v="publishing/fiction"/>
    <n v="153"/>
    <n v="10680"/>
    <x v="5"/>
    <x v="13"/>
  </r>
  <r>
    <n v="720"/>
    <s v="Valenzuela, Davidson and Castro"/>
    <s v="Multi-layered upward-trending conglomeration"/>
    <n v="8700"/>
    <n v="3227"/>
    <x v="3"/>
    <n v="38"/>
    <x v="3"/>
    <x v="3"/>
    <n v="1519192800"/>
    <n v="1520402400"/>
    <b v="0"/>
    <b v="1"/>
    <s v="theater/plays"/>
    <n v="37.091954022988503"/>
    <n v="3265"/>
    <x v="3"/>
    <x v="3"/>
  </r>
  <r>
    <n v="721"/>
    <s v="Dominguez-Owens"/>
    <s v="Open-architected systematic intranet"/>
    <n v="123600"/>
    <n v="5429"/>
    <x v="3"/>
    <n v="60"/>
    <x v="1"/>
    <x v="1"/>
    <n v="1522818000"/>
    <n v="1523336400"/>
    <b v="0"/>
    <b v="0"/>
    <s v="music/rock"/>
    <n v="4.392394822006473"/>
    <n v="5489"/>
    <x v="1"/>
    <x v="1"/>
  </r>
  <r>
    <n v="722"/>
    <s v="Thomas-Simmons"/>
    <s v="Proactive 24hour frame"/>
    <n v="48500"/>
    <n v="75906"/>
    <x v="1"/>
    <n v="3036"/>
    <x v="1"/>
    <x v="1"/>
    <n v="1509948000"/>
    <n v="1512280800"/>
    <b v="0"/>
    <b v="0"/>
    <s v="film &amp; video/documentary"/>
    <n v="156.50721649484535"/>
    <n v="78942"/>
    <x v="4"/>
    <x v="4"/>
  </r>
  <r>
    <n v="723"/>
    <s v="Beck-Knight"/>
    <s v="Exclusive fresh-thinking model"/>
    <n v="4900"/>
    <n v="13250"/>
    <x v="1"/>
    <n v="144"/>
    <x v="2"/>
    <x v="2"/>
    <n v="1456898400"/>
    <n v="1458709200"/>
    <b v="0"/>
    <b v="0"/>
    <s v="theater/plays"/>
    <n v="270.40816326530609"/>
    <n v="13394"/>
    <x v="3"/>
    <x v="3"/>
  </r>
  <r>
    <n v="724"/>
    <s v="Mccoy Ltd"/>
    <s v="Business-focused encompassing intranet"/>
    <n v="8400"/>
    <n v="11261"/>
    <x v="1"/>
    <n v="121"/>
    <x v="4"/>
    <x v="4"/>
    <n v="1413954000"/>
    <n v="1414126800"/>
    <b v="0"/>
    <b v="1"/>
    <s v="theater/plays"/>
    <n v="134.05952380952382"/>
    <n v="11382"/>
    <x v="3"/>
    <x v="3"/>
  </r>
  <r>
    <n v="725"/>
    <s v="Dawson-Tyler"/>
    <s v="Optional 6thgeneration access"/>
    <n v="193200"/>
    <n v="97369"/>
    <x v="0"/>
    <n v="1596"/>
    <x v="1"/>
    <x v="1"/>
    <n v="1416031200"/>
    <n v="1416204000"/>
    <b v="0"/>
    <b v="0"/>
    <s v="games/mobile games"/>
    <n v="50.398033126293996"/>
    <n v="98965"/>
    <x v="6"/>
    <x v="20"/>
  </r>
  <r>
    <n v="726"/>
    <s v="Johns-Thomas"/>
    <s v="Realigned web-enabled functionalities"/>
    <n v="54300"/>
    <n v="48227"/>
    <x v="3"/>
    <n v="524"/>
    <x v="1"/>
    <x v="1"/>
    <n v="1287982800"/>
    <n v="1288501200"/>
    <b v="0"/>
    <b v="1"/>
    <s v="theater/plays"/>
    <n v="88.815837937384899"/>
    <n v="48751"/>
    <x v="3"/>
    <x v="3"/>
  </r>
  <r>
    <n v="727"/>
    <s v="Quinn, Cruz and Schmidt"/>
    <s v="Enterprise-wide multimedia software"/>
    <n v="8900"/>
    <n v="14685"/>
    <x v="1"/>
    <n v="181"/>
    <x v="1"/>
    <x v="1"/>
    <n v="1547964000"/>
    <n v="1552971600"/>
    <b v="0"/>
    <b v="0"/>
    <s v="technology/web"/>
    <n v="165"/>
    <n v="14866"/>
    <x v="2"/>
    <x v="2"/>
  </r>
  <r>
    <n v="728"/>
    <s v="Stewart Inc"/>
    <s v="Versatile mission-critical knowledgebase"/>
    <n v="4200"/>
    <n v="735"/>
    <x v="0"/>
    <n v="10"/>
    <x v="1"/>
    <x v="1"/>
    <n v="1464152400"/>
    <n v="1465102800"/>
    <b v="0"/>
    <b v="0"/>
    <s v="theater/plays"/>
    <n v="17.5"/>
    <n v="745"/>
    <x v="3"/>
    <x v="3"/>
  </r>
  <r>
    <n v="729"/>
    <s v="Moore Group"/>
    <s v="Multi-lateral object-oriented open system"/>
    <n v="5600"/>
    <n v="10397"/>
    <x v="1"/>
    <n v="122"/>
    <x v="1"/>
    <x v="1"/>
    <n v="1359957600"/>
    <n v="1360130400"/>
    <b v="0"/>
    <b v="0"/>
    <s v="film &amp; video/drama"/>
    <n v="185.66071428571428"/>
    <n v="10519"/>
    <x v="4"/>
    <x v="6"/>
  </r>
  <r>
    <n v="730"/>
    <s v="Carson PLC"/>
    <s v="Visionary system-worthy attitude"/>
    <n v="28800"/>
    <n v="118847"/>
    <x v="1"/>
    <n v="1071"/>
    <x v="0"/>
    <x v="0"/>
    <n v="1432357200"/>
    <n v="1432875600"/>
    <b v="0"/>
    <b v="0"/>
    <s v="technology/wearables"/>
    <n v="412.6631944444444"/>
    <n v="119918"/>
    <x v="2"/>
    <x v="8"/>
  </r>
  <r>
    <n v="731"/>
    <s v="Cruz, Hall and Mason"/>
    <s v="Synergized content-based hierarchy"/>
    <n v="8000"/>
    <n v="7220"/>
    <x v="3"/>
    <n v="219"/>
    <x v="1"/>
    <x v="1"/>
    <n v="1500786000"/>
    <n v="1500872400"/>
    <b v="0"/>
    <b v="0"/>
    <s v="technology/web"/>
    <n v="90.25"/>
    <n v="7439"/>
    <x v="2"/>
    <x v="2"/>
  </r>
  <r>
    <n v="732"/>
    <s v="Glass, Baker and Jones"/>
    <s v="Business-focused 24hour access"/>
    <n v="117000"/>
    <n v="107622"/>
    <x v="0"/>
    <n v="1121"/>
    <x v="1"/>
    <x v="1"/>
    <n v="1490158800"/>
    <n v="1492146000"/>
    <b v="0"/>
    <b v="1"/>
    <s v="music/rock"/>
    <n v="91.984615384615381"/>
    <n v="108743"/>
    <x v="1"/>
    <x v="1"/>
  </r>
  <r>
    <n v="733"/>
    <s v="Marquez-Kerr"/>
    <s v="Automated hybrid orchestration"/>
    <n v="15800"/>
    <n v="83267"/>
    <x v="1"/>
    <n v="980"/>
    <x v="1"/>
    <x v="1"/>
    <n v="1406178000"/>
    <n v="1407301200"/>
    <b v="0"/>
    <b v="0"/>
    <s v="music/metal"/>
    <n v="527.00632911392404"/>
    <n v="84247"/>
    <x v="1"/>
    <x v="16"/>
  </r>
  <r>
    <n v="734"/>
    <s v="Stone PLC"/>
    <s v="Exclusive 5thgeneration leverage"/>
    <n v="4200"/>
    <n v="13404"/>
    <x v="1"/>
    <n v="536"/>
    <x v="1"/>
    <x v="1"/>
    <n v="1485583200"/>
    <n v="1486620000"/>
    <b v="0"/>
    <b v="1"/>
    <s v="theater/plays"/>
    <n v="319.14285714285711"/>
    <n v="13940"/>
    <x v="3"/>
    <x v="3"/>
  </r>
  <r>
    <n v="735"/>
    <s v="Caldwell PLC"/>
    <s v="Grass-roots zero administration alliance"/>
    <n v="37100"/>
    <n v="131404"/>
    <x v="1"/>
    <n v="1991"/>
    <x v="1"/>
    <x v="1"/>
    <n v="1459314000"/>
    <n v="1459918800"/>
    <b v="0"/>
    <b v="0"/>
    <s v="photography/photography books"/>
    <n v="354.18867924528303"/>
    <n v="133395"/>
    <x v="7"/>
    <x v="14"/>
  </r>
  <r>
    <n v="736"/>
    <s v="Silva-Hawkins"/>
    <s v="Proactive heuristic orchestration"/>
    <n v="7700"/>
    <n v="2533"/>
    <x v="3"/>
    <n v="29"/>
    <x v="1"/>
    <x v="1"/>
    <n v="1424412000"/>
    <n v="1424757600"/>
    <b v="0"/>
    <b v="0"/>
    <s v="publishing/nonfiction"/>
    <n v="32.896103896103895"/>
    <n v="2562"/>
    <x v="5"/>
    <x v="9"/>
  </r>
  <r>
    <n v="737"/>
    <s v="Gardner Inc"/>
    <s v="Function-based systematic Graphical User Interface"/>
    <n v="3700"/>
    <n v="5028"/>
    <x v="1"/>
    <n v="180"/>
    <x v="1"/>
    <x v="1"/>
    <n v="1478844000"/>
    <n v="1479880800"/>
    <b v="0"/>
    <b v="0"/>
    <s v="music/indie rock"/>
    <n v="135.8918918918919"/>
    <n v="5208"/>
    <x v="1"/>
    <x v="7"/>
  </r>
  <r>
    <n v="738"/>
    <s v="Garcia Group"/>
    <s v="Extended zero administration software"/>
    <n v="74700"/>
    <n v="1557"/>
    <x v="0"/>
    <n v="15"/>
    <x v="1"/>
    <x v="1"/>
    <n v="1416117600"/>
    <n v="1418018400"/>
    <b v="0"/>
    <b v="1"/>
    <s v="theater/plays"/>
    <n v="2.0843373493975905"/>
    <n v="1572"/>
    <x v="3"/>
    <x v="3"/>
  </r>
  <r>
    <n v="739"/>
    <s v="Meyer-Avila"/>
    <s v="Multi-tiered discrete support"/>
    <n v="10000"/>
    <n v="6100"/>
    <x v="0"/>
    <n v="191"/>
    <x v="1"/>
    <x v="1"/>
    <n v="1340946000"/>
    <n v="1341032400"/>
    <b v="0"/>
    <b v="0"/>
    <s v="music/indie rock"/>
    <n v="61"/>
    <n v="6291"/>
    <x v="1"/>
    <x v="7"/>
  </r>
  <r>
    <n v="740"/>
    <s v="Nelson, Smith and Graham"/>
    <s v="Phased system-worthy conglomeration"/>
    <n v="5300"/>
    <n v="1592"/>
    <x v="0"/>
    <n v="16"/>
    <x v="1"/>
    <x v="1"/>
    <n v="1486101600"/>
    <n v="1486360800"/>
    <b v="0"/>
    <b v="0"/>
    <s v="theater/plays"/>
    <n v="30.037735849056602"/>
    <n v="1608"/>
    <x v="3"/>
    <x v="3"/>
  </r>
  <r>
    <n v="741"/>
    <s v="Garcia Ltd"/>
    <s v="Balanced mobile alliance"/>
    <n v="1200"/>
    <n v="14150"/>
    <x v="1"/>
    <n v="130"/>
    <x v="1"/>
    <x v="1"/>
    <n v="1274590800"/>
    <n v="1274677200"/>
    <b v="0"/>
    <b v="0"/>
    <s v="theater/plays"/>
    <n v="1179.1666666666665"/>
    <n v="14280"/>
    <x v="3"/>
    <x v="3"/>
  </r>
  <r>
    <n v="742"/>
    <s v="West-Stevens"/>
    <s v="Reactive solution-oriented groupware"/>
    <n v="1200"/>
    <n v="13513"/>
    <x v="1"/>
    <n v="122"/>
    <x v="1"/>
    <x v="1"/>
    <n v="1263880800"/>
    <n v="1267509600"/>
    <b v="0"/>
    <b v="0"/>
    <s v="music/electric music"/>
    <n v="1126.0833333333335"/>
    <n v="13635"/>
    <x v="1"/>
    <x v="5"/>
  </r>
  <r>
    <n v="743"/>
    <s v="Clark-Conrad"/>
    <s v="Exclusive bandwidth-monitored orchestration"/>
    <n v="3900"/>
    <n v="504"/>
    <x v="0"/>
    <n v="17"/>
    <x v="1"/>
    <x v="1"/>
    <n v="1445403600"/>
    <n v="1445922000"/>
    <b v="0"/>
    <b v="1"/>
    <s v="theater/plays"/>
    <n v="12.923076923076923"/>
    <n v="521"/>
    <x v="3"/>
    <x v="3"/>
  </r>
  <r>
    <n v="744"/>
    <s v="Fitzgerald Group"/>
    <s v="Intuitive exuding initiative"/>
    <n v="2000"/>
    <n v="14240"/>
    <x v="1"/>
    <n v="140"/>
    <x v="1"/>
    <x v="1"/>
    <n v="1533877200"/>
    <n v="1534050000"/>
    <b v="0"/>
    <b v="1"/>
    <s v="theater/plays"/>
    <n v="712"/>
    <n v="14380"/>
    <x v="3"/>
    <x v="3"/>
  </r>
  <r>
    <n v="745"/>
    <s v="Hill, Mccann and Moore"/>
    <s v="Streamlined needs-based knowledge user"/>
    <n v="6900"/>
    <n v="2091"/>
    <x v="0"/>
    <n v="34"/>
    <x v="1"/>
    <x v="1"/>
    <n v="1275195600"/>
    <n v="1277528400"/>
    <b v="0"/>
    <b v="0"/>
    <s v="technology/wearables"/>
    <n v="30.304347826086957"/>
    <n v="2125"/>
    <x v="2"/>
    <x v="8"/>
  </r>
  <r>
    <n v="746"/>
    <s v="Edwards LLC"/>
    <s v="Automated system-worthy structure"/>
    <n v="55800"/>
    <n v="118580"/>
    <x v="1"/>
    <n v="3388"/>
    <x v="1"/>
    <x v="1"/>
    <n v="1318136400"/>
    <n v="1318568400"/>
    <b v="0"/>
    <b v="0"/>
    <s v="technology/web"/>
    <n v="212.50896057347671"/>
    <n v="121968"/>
    <x v="2"/>
    <x v="2"/>
  </r>
  <r>
    <n v="747"/>
    <s v="Greer and Sons"/>
    <s v="Secured clear-thinking intranet"/>
    <n v="4900"/>
    <n v="11214"/>
    <x v="1"/>
    <n v="280"/>
    <x v="1"/>
    <x v="1"/>
    <n v="1283403600"/>
    <n v="1284354000"/>
    <b v="0"/>
    <b v="0"/>
    <s v="theater/plays"/>
    <n v="228.85714285714286"/>
    <n v="11494"/>
    <x v="3"/>
    <x v="3"/>
  </r>
  <r>
    <n v="748"/>
    <s v="Martinez PLC"/>
    <s v="Cloned actuating architecture"/>
    <n v="194900"/>
    <n v="68137"/>
    <x v="3"/>
    <n v="614"/>
    <x v="1"/>
    <x v="1"/>
    <n v="1267423200"/>
    <n v="1269579600"/>
    <b v="0"/>
    <b v="1"/>
    <s v="film &amp; video/animation"/>
    <n v="34.959979476654695"/>
    <n v="68751"/>
    <x v="4"/>
    <x v="10"/>
  </r>
  <r>
    <n v="749"/>
    <s v="Hunter-Logan"/>
    <s v="Down-sized needs-based task-force"/>
    <n v="8600"/>
    <n v="13527"/>
    <x v="1"/>
    <n v="366"/>
    <x v="6"/>
    <x v="6"/>
    <n v="1412744400"/>
    <n v="1413781200"/>
    <b v="0"/>
    <b v="1"/>
    <s v="technology/wearables"/>
    <n v="157.29069767441862"/>
    <n v="13893"/>
    <x v="2"/>
    <x v="8"/>
  </r>
  <r>
    <n v="750"/>
    <s v="Ramos and Sons"/>
    <s v="Extended responsive Internet solution"/>
    <n v="100"/>
    <n v="1"/>
    <x v="0"/>
    <n v="1"/>
    <x v="4"/>
    <x v="4"/>
    <n v="1277960400"/>
    <n v="1280120400"/>
    <b v="0"/>
    <b v="0"/>
    <s v="music/electric music"/>
    <n v="1"/>
    <n v="2"/>
    <x v="1"/>
    <x v="5"/>
  </r>
  <r>
    <n v="751"/>
    <s v="Lane-Barber"/>
    <s v="Universal value-added moderator"/>
    <n v="3600"/>
    <n v="8363"/>
    <x v="1"/>
    <n v="270"/>
    <x v="1"/>
    <x v="1"/>
    <n v="1458190800"/>
    <n v="1459486800"/>
    <b v="1"/>
    <b v="1"/>
    <s v="publishing/nonfiction"/>
    <n v="232.30555555555554"/>
    <n v="8633"/>
    <x v="5"/>
    <x v="9"/>
  </r>
  <r>
    <n v="752"/>
    <s v="Lowery Group"/>
    <s v="Sharable motivating emulation"/>
    <n v="5800"/>
    <n v="5362"/>
    <x v="3"/>
    <n v="114"/>
    <x v="1"/>
    <x v="1"/>
    <n v="1280984400"/>
    <n v="1282539600"/>
    <b v="0"/>
    <b v="1"/>
    <s v="theater/plays"/>
    <n v="92.448275862068968"/>
    <n v="5476"/>
    <x v="3"/>
    <x v="3"/>
  </r>
  <r>
    <n v="753"/>
    <s v="Guerrero-Griffin"/>
    <s v="Networked web-enabled product"/>
    <n v="4700"/>
    <n v="12065"/>
    <x v="1"/>
    <n v="137"/>
    <x v="1"/>
    <x v="1"/>
    <n v="1274590800"/>
    <n v="1275886800"/>
    <b v="0"/>
    <b v="0"/>
    <s v="photography/photography books"/>
    <n v="256.70212765957444"/>
    <n v="12202"/>
    <x v="7"/>
    <x v="14"/>
  </r>
  <r>
    <n v="754"/>
    <s v="Perez, Reed and Lee"/>
    <s v="Advanced dedicated encoding"/>
    <n v="70400"/>
    <n v="118603"/>
    <x v="1"/>
    <n v="3205"/>
    <x v="1"/>
    <x v="1"/>
    <n v="1351400400"/>
    <n v="1355983200"/>
    <b v="0"/>
    <b v="0"/>
    <s v="theater/plays"/>
    <n v="168.47017045454547"/>
    <n v="121808"/>
    <x v="3"/>
    <x v="3"/>
  </r>
  <r>
    <n v="755"/>
    <s v="Chen, Pollard and Clarke"/>
    <s v="Stand-alone multi-state project"/>
    <n v="4500"/>
    <n v="7496"/>
    <x v="1"/>
    <n v="288"/>
    <x v="3"/>
    <x v="3"/>
    <n v="1514354400"/>
    <n v="1515391200"/>
    <b v="0"/>
    <b v="1"/>
    <s v="theater/plays"/>
    <n v="166.57777777777778"/>
    <n v="7784"/>
    <x v="3"/>
    <x v="3"/>
  </r>
  <r>
    <n v="756"/>
    <s v="Serrano, Gallagher and Griffith"/>
    <s v="Customizable bi-directional monitoring"/>
    <n v="1300"/>
    <n v="10037"/>
    <x v="1"/>
    <n v="148"/>
    <x v="1"/>
    <x v="1"/>
    <n v="1421733600"/>
    <n v="1422252000"/>
    <b v="0"/>
    <b v="0"/>
    <s v="theater/plays"/>
    <n v="772.07692307692309"/>
    <n v="10185"/>
    <x v="3"/>
    <x v="3"/>
  </r>
  <r>
    <n v="757"/>
    <s v="Callahan-Gilbert"/>
    <s v="Profit-focused motivating function"/>
    <n v="1400"/>
    <n v="5696"/>
    <x v="1"/>
    <n v="114"/>
    <x v="1"/>
    <x v="1"/>
    <n v="1305176400"/>
    <n v="1305522000"/>
    <b v="0"/>
    <b v="0"/>
    <s v="film &amp; video/drama"/>
    <n v="406.85714285714283"/>
    <n v="5810"/>
    <x v="4"/>
    <x v="6"/>
  </r>
  <r>
    <n v="758"/>
    <s v="Logan-Miranda"/>
    <s v="Proactive systemic firmware"/>
    <n v="29600"/>
    <n v="167005"/>
    <x v="1"/>
    <n v="1518"/>
    <x v="0"/>
    <x v="0"/>
    <n v="1414126800"/>
    <n v="1414904400"/>
    <b v="0"/>
    <b v="0"/>
    <s v="music/rock"/>
    <n v="564.20608108108115"/>
    <n v="168523"/>
    <x v="1"/>
    <x v="1"/>
  </r>
  <r>
    <n v="759"/>
    <s v="Rodriguez PLC"/>
    <s v="Grass-roots upward-trending installation"/>
    <n v="167500"/>
    <n v="114615"/>
    <x v="0"/>
    <n v="1274"/>
    <x v="1"/>
    <x v="1"/>
    <n v="1517810400"/>
    <n v="1520402400"/>
    <b v="0"/>
    <b v="0"/>
    <s v="music/electric music"/>
    <n v="68.426865671641792"/>
    <n v="115889"/>
    <x v="1"/>
    <x v="5"/>
  </r>
  <r>
    <n v="760"/>
    <s v="Smith-Kennedy"/>
    <s v="Virtual heuristic hub"/>
    <n v="48300"/>
    <n v="16592"/>
    <x v="0"/>
    <n v="210"/>
    <x v="6"/>
    <x v="6"/>
    <n v="1564635600"/>
    <n v="1567141200"/>
    <b v="0"/>
    <b v="1"/>
    <s v="games/video games"/>
    <n v="34.351966873706004"/>
    <n v="16802"/>
    <x v="6"/>
    <x v="11"/>
  </r>
  <r>
    <n v="761"/>
    <s v="Mitchell-Lee"/>
    <s v="Customizable leadingedge model"/>
    <n v="2200"/>
    <n v="14420"/>
    <x v="1"/>
    <n v="166"/>
    <x v="1"/>
    <x v="1"/>
    <n v="1500699600"/>
    <n v="1501131600"/>
    <b v="0"/>
    <b v="0"/>
    <s v="music/rock"/>
    <n v="655.4545454545455"/>
    <n v="14586"/>
    <x v="1"/>
    <x v="1"/>
  </r>
  <r>
    <n v="762"/>
    <s v="Davis Ltd"/>
    <s v="Upgradable uniform service-desk"/>
    <n v="3500"/>
    <n v="6204"/>
    <x v="1"/>
    <n v="100"/>
    <x v="2"/>
    <x v="2"/>
    <n v="1354082400"/>
    <n v="1355032800"/>
    <b v="0"/>
    <b v="0"/>
    <s v="music/jazz"/>
    <n v="177.25714285714284"/>
    <n v="6304"/>
    <x v="1"/>
    <x v="17"/>
  </r>
  <r>
    <n v="763"/>
    <s v="Rowland PLC"/>
    <s v="Inverse client-driven product"/>
    <n v="5600"/>
    <n v="6338"/>
    <x v="1"/>
    <n v="235"/>
    <x v="1"/>
    <x v="1"/>
    <n v="1336453200"/>
    <n v="1339477200"/>
    <b v="0"/>
    <b v="1"/>
    <s v="theater/plays"/>
    <n v="113.17857142857144"/>
    <n v="6573"/>
    <x v="3"/>
    <x v="3"/>
  </r>
  <r>
    <n v="764"/>
    <s v="Shaffer-Mason"/>
    <s v="Managed bandwidth-monitored system engine"/>
    <n v="1100"/>
    <n v="8010"/>
    <x v="1"/>
    <n v="148"/>
    <x v="1"/>
    <x v="1"/>
    <n v="1305262800"/>
    <n v="1305954000"/>
    <b v="0"/>
    <b v="0"/>
    <s v="music/rock"/>
    <n v="728.18181818181824"/>
    <n v="8158"/>
    <x v="1"/>
    <x v="1"/>
  </r>
  <r>
    <n v="765"/>
    <s v="Matthews LLC"/>
    <s v="Advanced transitional help-desk"/>
    <n v="3900"/>
    <n v="8125"/>
    <x v="1"/>
    <n v="198"/>
    <x v="1"/>
    <x v="1"/>
    <n v="1492232400"/>
    <n v="1494392400"/>
    <b v="1"/>
    <b v="1"/>
    <s v="music/indie rock"/>
    <n v="208.33333333333334"/>
    <n v="8323"/>
    <x v="1"/>
    <x v="7"/>
  </r>
  <r>
    <n v="766"/>
    <s v="Montgomery-Castro"/>
    <s v="De-engineered disintermediate encryption"/>
    <n v="43800"/>
    <n v="13653"/>
    <x v="0"/>
    <n v="248"/>
    <x v="2"/>
    <x v="2"/>
    <n v="1537333200"/>
    <n v="1537419600"/>
    <b v="0"/>
    <b v="0"/>
    <s v="film &amp; video/science fiction"/>
    <n v="31.171232876712331"/>
    <n v="13901"/>
    <x v="4"/>
    <x v="22"/>
  </r>
  <r>
    <n v="767"/>
    <s v="Hale, Pearson and Jenkins"/>
    <s v="Upgradable attitude-oriented project"/>
    <n v="97200"/>
    <n v="55372"/>
    <x v="0"/>
    <n v="513"/>
    <x v="1"/>
    <x v="1"/>
    <n v="1444107600"/>
    <n v="1447999200"/>
    <b v="0"/>
    <b v="0"/>
    <s v="publishing/translations"/>
    <n v="56.967078189300416"/>
    <n v="55885"/>
    <x v="5"/>
    <x v="18"/>
  </r>
  <r>
    <n v="768"/>
    <s v="Ramirez-Calderon"/>
    <s v="Fundamental zero tolerance alliance"/>
    <n v="4800"/>
    <n v="11088"/>
    <x v="1"/>
    <n v="150"/>
    <x v="1"/>
    <x v="1"/>
    <n v="1386741600"/>
    <n v="1388037600"/>
    <b v="0"/>
    <b v="0"/>
    <s v="theater/plays"/>
    <n v="231"/>
    <n v="11238"/>
    <x v="3"/>
    <x v="3"/>
  </r>
  <r>
    <n v="769"/>
    <s v="Johnson-Morales"/>
    <s v="Devolved 24hour forecast"/>
    <n v="125600"/>
    <n v="109106"/>
    <x v="0"/>
    <n v="3410"/>
    <x v="1"/>
    <x v="1"/>
    <n v="1376542800"/>
    <n v="1378789200"/>
    <b v="0"/>
    <b v="0"/>
    <s v="games/video games"/>
    <n v="86.867834394904463"/>
    <n v="112516"/>
    <x v="6"/>
    <x v="11"/>
  </r>
  <r>
    <n v="770"/>
    <s v="Mathis-Rodriguez"/>
    <s v="User-centric attitude-oriented intranet"/>
    <n v="4300"/>
    <n v="11642"/>
    <x v="1"/>
    <n v="216"/>
    <x v="6"/>
    <x v="6"/>
    <n v="1397451600"/>
    <n v="1398056400"/>
    <b v="0"/>
    <b v="1"/>
    <s v="theater/plays"/>
    <n v="270.74418604651163"/>
    <n v="11858"/>
    <x v="3"/>
    <x v="3"/>
  </r>
  <r>
    <n v="771"/>
    <s v="Smith, Mack and Williams"/>
    <s v="Self-enabling 5thgeneration paradigm"/>
    <n v="5600"/>
    <n v="2769"/>
    <x v="3"/>
    <n v="26"/>
    <x v="1"/>
    <x v="1"/>
    <n v="1548482400"/>
    <n v="1550815200"/>
    <b v="0"/>
    <b v="0"/>
    <s v="theater/plays"/>
    <n v="49.446428571428569"/>
    <n v="2795"/>
    <x v="3"/>
    <x v="3"/>
  </r>
  <r>
    <n v="772"/>
    <s v="Johnson-Pace"/>
    <s v="Persistent 3rdgeneration moratorium"/>
    <n v="149600"/>
    <n v="169586"/>
    <x v="1"/>
    <n v="5139"/>
    <x v="1"/>
    <x v="1"/>
    <n v="1549692000"/>
    <n v="1550037600"/>
    <b v="0"/>
    <b v="0"/>
    <s v="music/indie rock"/>
    <n v="113.3596256684492"/>
    <n v="174725"/>
    <x v="1"/>
    <x v="7"/>
  </r>
  <r>
    <n v="773"/>
    <s v="Meza, Kirby and Patel"/>
    <s v="Cross-platform empowering project"/>
    <n v="53100"/>
    <n v="101185"/>
    <x v="1"/>
    <n v="2353"/>
    <x v="1"/>
    <x v="1"/>
    <n v="1492059600"/>
    <n v="1492923600"/>
    <b v="0"/>
    <b v="0"/>
    <s v="theater/plays"/>
    <n v="190.55555555555554"/>
    <n v="103538"/>
    <x v="3"/>
    <x v="3"/>
  </r>
  <r>
    <n v="774"/>
    <s v="Gonzalez-Snow"/>
    <s v="Polarized user-facing interface"/>
    <n v="5000"/>
    <n v="6775"/>
    <x v="1"/>
    <n v="78"/>
    <x v="6"/>
    <x v="6"/>
    <n v="1463979600"/>
    <n v="1467522000"/>
    <b v="0"/>
    <b v="0"/>
    <s v="technology/web"/>
    <n v="135.5"/>
    <n v="6853"/>
    <x v="2"/>
    <x v="2"/>
  </r>
  <r>
    <n v="775"/>
    <s v="Murphy LLC"/>
    <s v="Customer-focused non-volatile framework"/>
    <n v="9400"/>
    <n v="968"/>
    <x v="0"/>
    <n v="10"/>
    <x v="1"/>
    <x v="1"/>
    <n v="1415253600"/>
    <n v="1416117600"/>
    <b v="0"/>
    <b v="0"/>
    <s v="music/rock"/>
    <n v="10.297872340425531"/>
    <n v="978"/>
    <x v="1"/>
    <x v="1"/>
  </r>
  <r>
    <n v="776"/>
    <s v="Taylor-Rowe"/>
    <s v="Synchronized multimedia frame"/>
    <n v="110800"/>
    <n v="72623"/>
    <x v="0"/>
    <n v="2201"/>
    <x v="1"/>
    <x v="1"/>
    <n v="1562216400"/>
    <n v="1563771600"/>
    <b v="0"/>
    <b v="0"/>
    <s v="theater/plays"/>
    <n v="65.544223826714799"/>
    <n v="74824"/>
    <x v="3"/>
    <x v="3"/>
  </r>
  <r>
    <n v="777"/>
    <s v="Henderson Ltd"/>
    <s v="Open-architected stable algorithm"/>
    <n v="93800"/>
    <n v="45987"/>
    <x v="0"/>
    <n v="676"/>
    <x v="1"/>
    <x v="1"/>
    <n v="1316754000"/>
    <n v="1319259600"/>
    <b v="0"/>
    <b v="0"/>
    <s v="theater/plays"/>
    <n v="49.026652452025587"/>
    <n v="46663"/>
    <x v="3"/>
    <x v="3"/>
  </r>
  <r>
    <n v="778"/>
    <s v="Moss-Guzman"/>
    <s v="Cross-platform optimizing website"/>
    <n v="1300"/>
    <n v="10243"/>
    <x v="1"/>
    <n v="174"/>
    <x v="5"/>
    <x v="5"/>
    <n v="1313211600"/>
    <n v="1313643600"/>
    <b v="0"/>
    <b v="0"/>
    <s v="film &amp; video/animation"/>
    <n v="787.92307692307691"/>
    <n v="10417"/>
    <x v="4"/>
    <x v="10"/>
  </r>
  <r>
    <n v="779"/>
    <s v="Webb Group"/>
    <s v="Public-key actuating projection"/>
    <n v="108700"/>
    <n v="87293"/>
    <x v="0"/>
    <n v="831"/>
    <x v="1"/>
    <x v="1"/>
    <n v="1439528400"/>
    <n v="1440306000"/>
    <b v="0"/>
    <b v="1"/>
    <s v="theater/plays"/>
    <n v="80.306347746090154"/>
    <n v="88124"/>
    <x v="3"/>
    <x v="3"/>
  </r>
  <r>
    <n v="780"/>
    <s v="Brooks-Rodriguez"/>
    <s v="Implemented intangible instruction set"/>
    <n v="5100"/>
    <n v="5421"/>
    <x v="1"/>
    <n v="164"/>
    <x v="1"/>
    <x v="1"/>
    <n v="1469163600"/>
    <n v="1470805200"/>
    <b v="0"/>
    <b v="1"/>
    <s v="film &amp; video/drama"/>
    <n v="106.29411764705883"/>
    <n v="5585"/>
    <x v="4"/>
    <x v="6"/>
  </r>
  <r>
    <n v="781"/>
    <s v="Thomas Ltd"/>
    <s v="Cross-group interactive architecture"/>
    <n v="8700"/>
    <n v="4414"/>
    <x v="3"/>
    <n v="56"/>
    <x v="5"/>
    <x v="5"/>
    <n v="1288501200"/>
    <n v="1292911200"/>
    <b v="0"/>
    <b v="0"/>
    <s v="theater/plays"/>
    <n v="50.735632183908038"/>
    <n v="4470"/>
    <x v="3"/>
    <x v="3"/>
  </r>
  <r>
    <n v="782"/>
    <s v="Williams and Sons"/>
    <s v="Centralized asymmetric framework"/>
    <n v="5100"/>
    <n v="10981"/>
    <x v="1"/>
    <n v="161"/>
    <x v="1"/>
    <x v="1"/>
    <n v="1298959200"/>
    <n v="1301374800"/>
    <b v="0"/>
    <b v="1"/>
    <s v="film &amp; video/animation"/>
    <n v="215.31372549019611"/>
    <n v="11142"/>
    <x v="4"/>
    <x v="10"/>
  </r>
  <r>
    <n v="783"/>
    <s v="Vega, Chan and Carney"/>
    <s v="Down-sized systematic utilization"/>
    <n v="7400"/>
    <n v="10451"/>
    <x v="1"/>
    <n v="138"/>
    <x v="1"/>
    <x v="1"/>
    <n v="1387260000"/>
    <n v="1387864800"/>
    <b v="0"/>
    <b v="0"/>
    <s v="music/rock"/>
    <n v="141.22972972972974"/>
    <n v="10589"/>
    <x v="1"/>
    <x v="1"/>
  </r>
  <r>
    <n v="784"/>
    <s v="Byrd Group"/>
    <s v="Profound fault-tolerant model"/>
    <n v="88900"/>
    <n v="102535"/>
    <x v="1"/>
    <n v="3308"/>
    <x v="1"/>
    <x v="1"/>
    <n v="1457244000"/>
    <n v="1458190800"/>
    <b v="0"/>
    <b v="0"/>
    <s v="technology/web"/>
    <n v="115.33745781777279"/>
    <n v="105843"/>
    <x v="2"/>
    <x v="2"/>
  </r>
  <r>
    <n v="785"/>
    <s v="Peterson, Fletcher and Sanchez"/>
    <s v="Multi-channeled bi-directional moratorium"/>
    <n v="6700"/>
    <n v="12939"/>
    <x v="1"/>
    <n v="127"/>
    <x v="2"/>
    <x v="2"/>
    <n v="1556341200"/>
    <n v="1559278800"/>
    <b v="0"/>
    <b v="1"/>
    <s v="film &amp; video/animation"/>
    <n v="193.11940298507463"/>
    <n v="13066"/>
    <x v="4"/>
    <x v="10"/>
  </r>
  <r>
    <n v="786"/>
    <s v="Smith-Brown"/>
    <s v="Object-based content-based ability"/>
    <n v="1500"/>
    <n v="10946"/>
    <x v="1"/>
    <n v="207"/>
    <x v="6"/>
    <x v="6"/>
    <n v="1522126800"/>
    <n v="1522731600"/>
    <b v="0"/>
    <b v="1"/>
    <s v="music/jazz"/>
    <n v="729.73333333333335"/>
    <n v="11153"/>
    <x v="1"/>
    <x v="17"/>
  </r>
  <r>
    <n v="787"/>
    <s v="Vance-Glover"/>
    <s v="Progressive coherent secured line"/>
    <n v="61200"/>
    <n v="60994"/>
    <x v="0"/>
    <n v="859"/>
    <x v="0"/>
    <x v="0"/>
    <n v="1305954000"/>
    <n v="1306731600"/>
    <b v="0"/>
    <b v="0"/>
    <s v="music/rock"/>
    <n v="99.66339869281046"/>
    <n v="61853"/>
    <x v="1"/>
    <x v="1"/>
  </r>
  <r>
    <n v="788"/>
    <s v="Joyce PLC"/>
    <s v="Synchronized directional capability"/>
    <n v="3600"/>
    <n v="3174"/>
    <x v="2"/>
    <n v="31"/>
    <x v="1"/>
    <x v="1"/>
    <n v="1350709200"/>
    <n v="1352527200"/>
    <b v="0"/>
    <b v="0"/>
    <s v="film &amp; video/animation"/>
    <n v="88.166666666666671"/>
    <n v="3205"/>
    <x v="4"/>
    <x v="10"/>
  </r>
  <r>
    <n v="789"/>
    <s v="Kennedy-Miller"/>
    <s v="Cross-platform composite migration"/>
    <n v="9000"/>
    <n v="3351"/>
    <x v="0"/>
    <n v="45"/>
    <x v="1"/>
    <x v="1"/>
    <n v="1401166800"/>
    <n v="1404363600"/>
    <b v="0"/>
    <b v="0"/>
    <s v="theater/plays"/>
    <n v="37.233333333333334"/>
    <n v="3396"/>
    <x v="3"/>
    <x v="3"/>
  </r>
  <r>
    <n v="790"/>
    <s v="White-Obrien"/>
    <s v="Operative local pricing structure"/>
    <n v="185900"/>
    <n v="56774"/>
    <x v="3"/>
    <n v="1113"/>
    <x v="1"/>
    <x v="1"/>
    <n v="1266127200"/>
    <n v="1266645600"/>
    <b v="0"/>
    <b v="0"/>
    <s v="theater/plays"/>
    <n v="30.540075309306079"/>
    <n v="57887"/>
    <x v="3"/>
    <x v="3"/>
  </r>
  <r>
    <n v="791"/>
    <s v="Stafford, Hess and Raymond"/>
    <s v="Optional web-enabled extranet"/>
    <n v="2100"/>
    <n v="540"/>
    <x v="0"/>
    <n v="6"/>
    <x v="1"/>
    <x v="1"/>
    <n v="1481436000"/>
    <n v="1482818400"/>
    <b v="0"/>
    <b v="0"/>
    <s v="food/food trucks"/>
    <n v="25.714285714285712"/>
    <n v="546"/>
    <x v="0"/>
    <x v="0"/>
  </r>
  <r>
    <n v="792"/>
    <s v="Jordan, Schneider and Hall"/>
    <s v="Reduced 6thgeneration intranet"/>
    <n v="2000"/>
    <n v="680"/>
    <x v="0"/>
    <n v="7"/>
    <x v="1"/>
    <x v="1"/>
    <n v="1372222800"/>
    <n v="1374642000"/>
    <b v="0"/>
    <b v="1"/>
    <s v="theater/plays"/>
    <n v="34"/>
    <n v="687"/>
    <x v="3"/>
    <x v="3"/>
  </r>
  <r>
    <n v="793"/>
    <s v="Rodriguez, Cox and Rodriguez"/>
    <s v="Networked disintermediate leverage"/>
    <n v="1100"/>
    <n v="13045"/>
    <x v="1"/>
    <n v="181"/>
    <x v="5"/>
    <x v="5"/>
    <n v="1372136400"/>
    <n v="1372482000"/>
    <b v="0"/>
    <b v="0"/>
    <s v="publishing/nonfiction"/>
    <n v="1185.909090909091"/>
    <n v="13226"/>
    <x v="5"/>
    <x v="9"/>
  </r>
  <r>
    <n v="794"/>
    <s v="Welch Inc"/>
    <s v="Optional optimal website"/>
    <n v="6600"/>
    <n v="8276"/>
    <x v="1"/>
    <n v="110"/>
    <x v="1"/>
    <x v="1"/>
    <n v="1513922400"/>
    <n v="1514959200"/>
    <b v="0"/>
    <b v="0"/>
    <s v="music/rock"/>
    <n v="125.39393939393939"/>
    <n v="8386"/>
    <x v="1"/>
    <x v="1"/>
  </r>
  <r>
    <n v="795"/>
    <s v="Vasquez Inc"/>
    <s v="Stand-alone asynchronous functionalities"/>
    <n v="7100"/>
    <n v="1022"/>
    <x v="0"/>
    <n v="31"/>
    <x v="1"/>
    <x v="1"/>
    <n v="1477976400"/>
    <n v="1478235600"/>
    <b v="0"/>
    <b v="0"/>
    <s v="film &amp; video/drama"/>
    <n v="14.394366197183098"/>
    <n v="1053"/>
    <x v="4"/>
    <x v="6"/>
  </r>
  <r>
    <n v="796"/>
    <s v="Freeman-Ferguson"/>
    <s v="Profound full-range open system"/>
    <n v="7800"/>
    <n v="4275"/>
    <x v="0"/>
    <n v="78"/>
    <x v="1"/>
    <x v="1"/>
    <n v="1407474000"/>
    <n v="1408078800"/>
    <b v="0"/>
    <b v="1"/>
    <s v="games/mobile games"/>
    <n v="54.807692307692314"/>
    <n v="4353"/>
    <x v="6"/>
    <x v="20"/>
  </r>
  <r>
    <n v="797"/>
    <s v="Houston, Moore and Rogers"/>
    <s v="Optional tangible utilization"/>
    <n v="7600"/>
    <n v="8332"/>
    <x v="1"/>
    <n v="185"/>
    <x v="1"/>
    <x v="1"/>
    <n v="1546149600"/>
    <n v="1548136800"/>
    <b v="0"/>
    <b v="0"/>
    <s v="technology/web"/>
    <n v="109.63157894736841"/>
    <n v="8517"/>
    <x v="2"/>
    <x v="2"/>
  </r>
  <r>
    <n v="798"/>
    <s v="Small-Fuentes"/>
    <s v="Seamless maximized product"/>
    <n v="3400"/>
    <n v="6408"/>
    <x v="1"/>
    <n v="121"/>
    <x v="1"/>
    <x v="1"/>
    <n v="1338440400"/>
    <n v="1340859600"/>
    <b v="0"/>
    <b v="1"/>
    <s v="theater/plays"/>
    <n v="188.47058823529412"/>
    <n v="6529"/>
    <x v="3"/>
    <x v="3"/>
  </r>
  <r>
    <n v="799"/>
    <s v="Reid-Day"/>
    <s v="Devolved tertiary time-frame"/>
    <n v="84500"/>
    <n v="73522"/>
    <x v="0"/>
    <n v="1225"/>
    <x v="4"/>
    <x v="4"/>
    <n v="1454133600"/>
    <n v="1454479200"/>
    <b v="0"/>
    <b v="0"/>
    <s v="theater/plays"/>
    <n v="87.008284023668637"/>
    <n v="74747"/>
    <x v="3"/>
    <x v="3"/>
  </r>
  <r>
    <n v="800"/>
    <s v="Wallace LLC"/>
    <s v="Centralized regional function"/>
    <n v="100"/>
    <n v="1"/>
    <x v="0"/>
    <n v="1"/>
    <x v="5"/>
    <x v="5"/>
    <n v="1434085200"/>
    <n v="1434430800"/>
    <b v="0"/>
    <b v="0"/>
    <s v="music/rock"/>
    <n v="1"/>
    <n v="2"/>
    <x v="1"/>
    <x v="1"/>
  </r>
  <r>
    <n v="801"/>
    <s v="Olson-Bishop"/>
    <s v="User-friendly high-level initiative"/>
    <n v="2300"/>
    <n v="4667"/>
    <x v="1"/>
    <n v="106"/>
    <x v="1"/>
    <x v="1"/>
    <n v="1577772000"/>
    <n v="1579672800"/>
    <b v="0"/>
    <b v="1"/>
    <s v="photography/photography books"/>
    <n v="202.9130434782609"/>
    <n v="4773"/>
    <x v="7"/>
    <x v="14"/>
  </r>
  <r>
    <n v="802"/>
    <s v="Rodriguez, Anderson and Porter"/>
    <s v="Reverse-engineered zero-defect infrastructure"/>
    <n v="6200"/>
    <n v="12216"/>
    <x v="1"/>
    <n v="142"/>
    <x v="1"/>
    <x v="1"/>
    <n v="1562216400"/>
    <n v="1562389200"/>
    <b v="0"/>
    <b v="0"/>
    <s v="photography/photography books"/>
    <n v="197.03225806451613"/>
    <n v="12358"/>
    <x v="7"/>
    <x v="14"/>
  </r>
  <r>
    <n v="803"/>
    <s v="Perez, Brown and Meyers"/>
    <s v="Stand-alone background customer loyalty"/>
    <n v="6100"/>
    <n v="6527"/>
    <x v="1"/>
    <n v="233"/>
    <x v="1"/>
    <x v="1"/>
    <n v="1548568800"/>
    <n v="1551506400"/>
    <b v="0"/>
    <b v="0"/>
    <s v="theater/plays"/>
    <n v="107"/>
    <n v="6760"/>
    <x v="3"/>
    <x v="3"/>
  </r>
  <r>
    <n v="804"/>
    <s v="English-Mccullough"/>
    <s v="Business-focused discrete software"/>
    <n v="2600"/>
    <n v="6987"/>
    <x v="1"/>
    <n v="218"/>
    <x v="1"/>
    <x v="1"/>
    <n v="1514872800"/>
    <n v="1516600800"/>
    <b v="0"/>
    <b v="0"/>
    <s v="music/rock"/>
    <n v="268.73076923076923"/>
    <n v="7205"/>
    <x v="1"/>
    <x v="1"/>
  </r>
  <r>
    <n v="805"/>
    <s v="Smith-Nguyen"/>
    <s v="Advanced intermediate Graphic Interface"/>
    <n v="9700"/>
    <n v="4932"/>
    <x v="0"/>
    <n v="67"/>
    <x v="2"/>
    <x v="2"/>
    <n v="1416031200"/>
    <n v="1420437600"/>
    <b v="0"/>
    <b v="0"/>
    <s v="film &amp; video/documentary"/>
    <n v="50.845360824742272"/>
    <n v="4999"/>
    <x v="4"/>
    <x v="4"/>
  </r>
  <r>
    <n v="806"/>
    <s v="Harmon-Madden"/>
    <s v="Adaptive holistic hub"/>
    <n v="700"/>
    <n v="8262"/>
    <x v="1"/>
    <n v="76"/>
    <x v="1"/>
    <x v="1"/>
    <n v="1330927200"/>
    <n v="1332997200"/>
    <b v="0"/>
    <b v="1"/>
    <s v="film &amp; video/drama"/>
    <n v="1180.2857142857142"/>
    <n v="8338"/>
    <x v="4"/>
    <x v="6"/>
  </r>
  <r>
    <n v="807"/>
    <s v="Walker-Taylor"/>
    <s v="Automated uniform concept"/>
    <n v="700"/>
    <n v="1848"/>
    <x v="1"/>
    <n v="43"/>
    <x v="1"/>
    <x v="1"/>
    <n v="1571115600"/>
    <n v="1574920800"/>
    <b v="0"/>
    <b v="1"/>
    <s v="theater/plays"/>
    <n v="264"/>
    <n v="1891"/>
    <x v="3"/>
    <x v="3"/>
  </r>
  <r>
    <n v="808"/>
    <s v="Harris, Medina and Mitchell"/>
    <s v="Enhanced regional flexibility"/>
    <n v="5200"/>
    <n v="1583"/>
    <x v="0"/>
    <n v="19"/>
    <x v="1"/>
    <x v="1"/>
    <n v="1463461200"/>
    <n v="1464930000"/>
    <b v="0"/>
    <b v="0"/>
    <s v="food/food trucks"/>
    <n v="30.44230769230769"/>
    <n v="1602"/>
    <x v="0"/>
    <x v="0"/>
  </r>
  <r>
    <n v="809"/>
    <s v="Williams and Sons"/>
    <s v="Public-key bottom-line algorithm"/>
    <n v="140800"/>
    <n v="88536"/>
    <x v="0"/>
    <n v="2108"/>
    <x v="5"/>
    <x v="5"/>
    <n v="1344920400"/>
    <n v="1345006800"/>
    <b v="0"/>
    <b v="0"/>
    <s v="film &amp; video/documentary"/>
    <n v="62.880681818181813"/>
    <n v="90644"/>
    <x v="4"/>
    <x v="4"/>
  </r>
  <r>
    <n v="810"/>
    <s v="Ball-Fisher"/>
    <s v="Multi-layered intangible instruction set"/>
    <n v="6400"/>
    <n v="12360"/>
    <x v="1"/>
    <n v="221"/>
    <x v="1"/>
    <x v="1"/>
    <n v="1511848800"/>
    <n v="1512712800"/>
    <b v="0"/>
    <b v="1"/>
    <s v="theater/plays"/>
    <n v="193.125"/>
    <n v="12581"/>
    <x v="3"/>
    <x v="3"/>
  </r>
  <r>
    <n v="811"/>
    <s v="Page, Holt and Mack"/>
    <s v="Fundamental methodical emulation"/>
    <n v="92500"/>
    <n v="71320"/>
    <x v="0"/>
    <n v="679"/>
    <x v="1"/>
    <x v="1"/>
    <n v="1452319200"/>
    <n v="1452492000"/>
    <b v="0"/>
    <b v="1"/>
    <s v="games/video games"/>
    <n v="77.102702702702715"/>
    <n v="71999"/>
    <x v="6"/>
    <x v="11"/>
  </r>
  <r>
    <n v="812"/>
    <s v="Landry Group"/>
    <s v="Expanded value-added hardware"/>
    <n v="59700"/>
    <n v="134640"/>
    <x v="1"/>
    <n v="2805"/>
    <x v="0"/>
    <x v="0"/>
    <n v="1523854800"/>
    <n v="1524286800"/>
    <b v="0"/>
    <b v="0"/>
    <s v="publishing/nonfiction"/>
    <n v="225.52763819095478"/>
    <n v="137445"/>
    <x v="5"/>
    <x v="9"/>
  </r>
  <r>
    <n v="813"/>
    <s v="Buckley Group"/>
    <s v="Diverse high-level attitude"/>
    <n v="3200"/>
    <n v="7661"/>
    <x v="1"/>
    <n v="68"/>
    <x v="1"/>
    <x v="1"/>
    <n v="1346043600"/>
    <n v="1346907600"/>
    <b v="0"/>
    <b v="0"/>
    <s v="games/video games"/>
    <n v="239.40625"/>
    <n v="7729"/>
    <x v="6"/>
    <x v="11"/>
  </r>
  <r>
    <n v="814"/>
    <s v="Vincent PLC"/>
    <s v="Visionary 24hour analyzer"/>
    <n v="3200"/>
    <n v="2950"/>
    <x v="0"/>
    <n v="36"/>
    <x v="3"/>
    <x v="3"/>
    <n v="1464325200"/>
    <n v="1464498000"/>
    <b v="0"/>
    <b v="1"/>
    <s v="music/rock"/>
    <n v="92.1875"/>
    <n v="2986"/>
    <x v="1"/>
    <x v="1"/>
  </r>
  <r>
    <n v="815"/>
    <s v="Watson-Douglas"/>
    <s v="Centralized bandwidth-monitored leverage"/>
    <n v="9000"/>
    <n v="11721"/>
    <x v="1"/>
    <n v="183"/>
    <x v="0"/>
    <x v="0"/>
    <n v="1511935200"/>
    <n v="1514181600"/>
    <b v="0"/>
    <b v="0"/>
    <s v="music/rock"/>
    <n v="130.23333333333335"/>
    <n v="11904"/>
    <x v="1"/>
    <x v="1"/>
  </r>
  <r>
    <n v="816"/>
    <s v="Jones, Casey and Jones"/>
    <s v="Ergonomic mission-critical moratorium"/>
    <n v="2300"/>
    <n v="14150"/>
    <x v="1"/>
    <n v="133"/>
    <x v="1"/>
    <x v="1"/>
    <n v="1392012000"/>
    <n v="1392184800"/>
    <b v="1"/>
    <b v="1"/>
    <s v="theater/plays"/>
    <n v="615.21739130434787"/>
    <n v="14283"/>
    <x v="3"/>
    <x v="3"/>
  </r>
  <r>
    <n v="817"/>
    <s v="Alvarez-Bauer"/>
    <s v="Front-line intermediate moderator"/>
    <n v="51300"/>
    <n v="189192"/>
    <x v="1"/>
    <n v="2489"/>
    <x v="6"/>
    <x v="6"/>
    <n v="1556946000"/>
    <n v="1559365200"/>
    <b v="0"/>
    <b v="1"/>
    <s v="publishing/nonfiction"/>
    <n v="368.79532163742692"/>
    <n v="191681"/>
    <x v="5"/>
    <x v="9"/>
  </r>
  <r>
    <n v="818"/>
    <s v="Martinez LLC"/>
    <s v="Automated local secured line"/>
    <n v="700"/>
    <n v="7664"/>
    <x v="1"/>
    <n v="69"/>
    <x v="1"/>
    <x v="1"/>
    <n v="1548050400"/>
    <n v="1549173600"/>
    <b v="0"/>
    <b v="1"/>
    <s v="theater/plays"/>
    <n v="1094.8571428571429"/>
    <n v="7733"/>
    <x v="3"/>
    <x v="3"/>
  </r>
  <r>
    <n v="819"/>
    <s v="Buck-Khan"/>
    <s v="Integrated bandwidth-monitored alliance"/>
    <n v="8900"/>
    <n v="4509"/>
    <x v="0"/>
    <n v="47"/>
    <x v="1"/>
    <x v="1"/>
    <n v="1353736800"/>
    <n v="1355032800"/>
    <b v="1"/>
    <b v="0"/>
    <s v="games/video games"/>
    <n v="50.662921348314605"/>
    <n v="4556"/>
    <x v="6"/>
    <x v="11"/>
  </r>
  <r>
    <n v="820"/>
    <s v="Valdez, Williams and Meyer"/>
    <s v="Cross-group heuristic forecast"/>
    <n v="1500"/>
    <n v="12009"/>
    <x v="1"/>
    <n v="279"/>
    <x v="4"/>
    <x v="4"/>
    <n v="1532840400"/>
    <n v="1533963600"/>
    <b v="0"/>
    <b v="1"/>
    <s v="music/rock"/>
    <n v="800.6"/>
    <n v="12288"/>
    <x v="1"/>
    <x v="1"/>
  </r>
  <r>
    <n v="821"/>
    <s v="Alvarez-Andrews"/>
    <s v="Extended impactful secured line"/>
    <n v="4900"/>
    <n v="14273"/>
    <x v="1"/>
    <n v="210"/>
    <x v="1"/>
    <x v="1"/>
    <n v="1488261600"/>
    <n v="1489381200"/>
    <b v="0"/>
    <b v="0"/>
    <s v="film &amp; video/documentary"/>
    <n v="291.28571428571428"/>
    <n v="14483"/>
    <x v="4"/>
    <x v="4"/>
  </r>
  <r>
    <n v="822"/>
    <s v="Stewart and Sons"/>
    <s v="Distributed optimizing protocol"/>
    <n v="54000"/>
    <n v="188982"/>
    <x v="1"/>
    <n v="2100"/>
    <x v="1"/>
    <x v="1"/>
    <n v="1393567200"/>
    <n v="1395032400"/>
    <b v="0"/>
    <b v="0"/>
    <s v="music/rock"/>
    <n v="349.9666666666667"/>
    <n v="191082"/>
    <x v="1"/>
    <x v="1"/>
  </r>
  <r>
    <n v="823"/>
    <s v="Dyer Inc"/>
    <s v="Secured well-modulated system engine"/>
    <n v="4100"/>
    <n v="14640"/>
    <x v="1"/>
    <n v="252"/>
    <x v="1"/>
    <x v="1"/>
    <n v="1410325200"/>
    <n v="1412485200"/>
    <b v="1"/>
    <b v="1"/>
    <s v="music/rock"/>
    <n v="357.07317073170731"/>
    <n v="14892"/>
    <x v="1"/>
    <x v="1"/>
  </r>
  <r>
    <n v="824"/>
    <s v="Anderson, Williams and Cox"/>
    <s v="Streamlined national benchmark"/>
    <n v="85000"/>
    <n v="107516"/>
    <x v="1"/>
    <n v="1280"/>
    <x v="1"/>
    <x v="1"/>
    <n v="1276923600"/>
    <n v="1279688400"/>
    <b v="0"/>
    <b v="1"/>
    <s v="publishing/nonfiction"/>
    <n v="126.48941176470588"/>
    <n v="108796"/>
    <x v="5"/>
    <x v="9"/>
  </r>
  <r>
    <n v="825"/>
    <s v="Solomon PLC"/>
    <s v="Open-architected 24/7 infrastructure"/>
    <n v="3600"/>
    <n v="13950"/>
    <x v="1"/>
    <n v="157"/>
    <x v="4"/>
    <x v="4"/>
    <n v="1500958800"/>
    <n v="1501995600"/>
    <b v="0"/>
    <b v="0"/>
    <s v="film &amp; video/shorts"/>
    <n v="387.5"/>
    <n v="14107"/>
    <x v="4"/>
    <x v="12"/>
  </r>
  <r>
    <n v="826"/>
    <s v="Miller-Hubbard"/>
    <s v="Digitized 6thgeneration Local Area Network"/>
    <n v="2800"/>
    <n v="12797"/>
    <x v="1"/>
    <n v="194"/>
    <x v="1"/>
    <x v="1"/>
    <n v="1292220000"/>
    <n v="1294639200"/>
    <b v="0"/>
    <b v="1"/>
    <s v="theater/plays"/>
    <n v="457.03571428571428"/>
    <n v="12991"/>
    <x v="3"/>
    <x v="3"/>
  </r>
  <r>
    <n v="827"/>
    <s v="Miranda, Martinez and Lowery"/>
    <s v="Innovative actuating artificial intelligence"/>
    <n v="2300"/>
    <n v="6134"/>
    <x v="1"/>
    <n v="82"/>
    <x v="2"/>
    <x v="2"/>
    <n v="1304398800"/>
    <n v="1305435600"/>
    <b v="0"/>
    <b v="1"/>
    <s v="film &amp; video/drama"/>
    <n v="266.69565217391306"/>
    <n v="6216"/>
    <x v="4"/>
    <x v="6"/>
  </r>
  <r>
    <n v="828"/>
    <s v="Munoz, Cherry and Bell"/>
    <s v="Cross-platform reciprocal budgetary management"/>
    <n v="7100"/>
    <n v="4899"/>
    <x v="0"/>
    <n v="70"/>
    <x v="1"/>
    <x v="1"/>
    <n v="1535432400"/>
    <n v="1537592400"/>
    <b v="0"/>
    <b v="0"/>
    <s v="theater/plays"/>
    <n v="69"/>
    <n v="4969"/>
    <x v="3"/>
    <x v="3"/>
  </r>
  <r>
    <n v="829"/>
    <s v="Baker-Higgins"/>
    <s v="Vision-oriented scalable portal"/>
    <n v="9600"/>
    <n v="4929"/>
    <x v="0"/>
    <n v="154"/>
    <x v="1"/>
    <x v="1"/>
    <n v="1433826000"/>
    <n v="1435122000"/>
    <b v="0"/>
    <b v="0"/>
    <s v="theater/plays"/>
    <n v="51.34375"/>
    <n v="5083"/>
    <x v="3"/>
    <x v="3"/>
  </r>
  <r>
    <n v="830"/>
    <s v="Johnson, Turner and Carroll"/>
    <s v="Persevering zero administration knowledge user"/>
    <n v="121600"/>
    <n v="1424"/>
    <x v="0"/>
    <n v="22"/>
    <x v="1"/>
    <x v="1"/>
    <n v="1514959200"/>
    <n v="1520056800"/>
    <b v="0"/>
    <b v="0"/>
    <s v="theater/plays"/>
    <n v="1.1710526315789473"/>
    <n v="1446"/>
    <x v="3"/>
    <x v="3"/>
  </r>
  <r>
    <n v="831"/>
    <s v="Ward PLC"/>
    <s v="Front-line bottom-line Graphic Interface"/>
    <n v="97100"/>
    <n v="105817"/>
    <x v="1"/>
    <n v="4233"/>
    <x v="1"/>
    <x v="1"/>
    <n v="1332738000"/>
    <n v="1335675600"/>
    <b v="0"/>
    <b v="0"/>
    <s v="photography/photography books"/>
    <n v="108.97734294541709"/>
    <n v="110050"/>
    <x v="7"/>
    <x v="14"/>
  </r>
  <r>
    <n v="832"/>
    <s v="Bradley, Beck and Mayo"/>
    <s v="Synergized fault-tolerant hierarchy"/>
    <n v="43200"/>
    <n v="136156"/>
    <x v="1"/>
    <n v="1297"/>
    <x v="3"/>
    <x v="3"/>
    <n v="1445490000"/>
    <n v="1448431200"/>
    <b v="1"/>
    <b v="0"/>
    <s v="publishing/translations"/>
    <n v="315.17592592592592"/>
    <n v="137453"/>
    <x v="5"/>
    <x v="18"/>
  </r>
  <r>
    <n v="833"/>
    <s v="Levine, Martin and Hernandez"/>
    <s v="Expanded asynchronous groupware"/>
    <n v="6800"/>
    <n v="10723"/>
    <x v="1"/>
    <n v="165"/>
    <x v="3"/>
    <x v="3"/>
    <n v="1297663200"/>
    <n v="1298613600"/>
    <b v="0"/>
    <b v="0"/>
    <s v="publishing/translations"/>
    <n v="157.69117647058823"/>
    <n v="10888"/>
    <x v="5"/>
    <x v="18"/>
  </r>
  <r>
    <n v="834"/>
    <s v="Gallegos, Wagner and Gaines"/>
    <s v="Expanded fault-tolerant emulation"/>
    <n v="7300"/>
    <n v="11228"/>
    <x v="1"/>
    <n v="119"/>
    <x v="1"/>
    <x v="1"/>
    <n v="1371963600"/>
    <n v="1372482000"/>
    <b v="0"/>
    <b v="0"/>
    <s v="theater/plays"/>
    <n v="153.8082191780822"/>
    <n v="11347"/>
    <x v="3"/>
    <x v="3"/>
  </r>
  <r>
    <n v="835"/>
    <s v="Hodges, Smith and Kelly"/>
    <s v="Future-proofed 24hour model"/>
    <n v="86200"/>
    <n v="77355"/>
    <x v="0"/>
    <n v="1758"/>
    <x v="1"/>
    <x v="1"/>
    <n v="1425103200"/>
    <n v="1425621600"/>
    <b v="0"/>
    <b v="0"/>
    <s v="technology/web"/>
    <n v="89.738979118329468"/>
    <n v="79113"/>
    <x v="2"/>
    <x v="2"/>
  </r>
  <r>
    <n v="836"/>
    <s v="Macias Inc"/>
    <s v="Optimized didactic intranet"/>
    <n v="8100"/>
    <n v="6086"/>
    <x v="0"/>
    <n v="94"/>
    <x v="1"/>
    <x v="1"/>
    <n v="1265349600"/>
    <n v="1266300000"/>
    <b v="0"/>
    <b v="0"/>
    <s v="music/indie rock"/>
    <n v="75.135802469135797"/>
    <n v="6180"/>
    <x v="1"/>
    <x v="7"/>
  </r>
  <r>
    <n v="837"/>
    <s v="Cook-Ortiz"/>
    <s v="Right-sized dedicated standardization"/>
    <n v="17700"/>
    <n v="150960"/>
    <x v="1"/>
    <n v="1797"/>
    <x v="1"/>
    <x v="1"/>
    <n v="1301202000"/>
    <n v="1305867600"/>
    <b v="0"/>
    <b v="0"/>
    <s v="music/jazz"/>
    <n v="852.88135593220341"/>
    <n v="152757"/>
    <x v="1"/>
    <x v="17"/>
  </r>
  <r>
    <n v="838"/>
    <s v="Jordan-Fischer"/>
    <s v="Vision-oriented high-level extranet"/>
    <n v="6400"/>
    <n v="8890"/>
    <x v="1"/>
    <n v="261"/>
    <x v="1"/>
    <x v="1"/>
    <n v="1538024400"/>
    <n v="1538802000"/>
    <b v="0"/>
    <b v="0"/>
    <s v="theater/plays"/>
    <n v="138.90625"/>
    <n v="9151"/>
    <x v="3"/>
    <x v="3"/>
  </r>
  <r>
    <n v="839"/>
    <s v="Pierce-Ramirez"/>
    <s v="Organized scalable initiative"/>
    <n v="7700"/>
    <n v="14644"/>
    <x v="1"/>
    <n v="157"/>
    <x v="1"/>
    <x v="1"/>
    <n v="1395032400"/>
    <n v="1398920400"/>
    <b v="0"/>
    <b v="1"/>
    <s v="film &amp; video/documentary"/>
    <n v="190.18181818181819"/>
    <n v="14801"/>
    <x v="4"/>
    <x v="4"/>
  </r>
  <r>
    <n v="840"/>
    <s v="Howell and Sons"/>
    <s v="Enhanced regional moderator"/>
    <n v="116300"/>
    <n v="116583"/>
    <x v="1"/>
    <n v="3533"/>
    <x v="1"/>
    <x v="1"/>
    <n v="1405486800"/>
    <n v="1405659600"/>
    <b v="0"/>
    <b v="1"/>
    <s v="theater/plays"/>
    <n v="100.24333619948409"/>
    <n v="120116"/>
    <x v="3"/>
    <x v="3"/>
  </r>
  <r>
    <n v="841"/>
    <s v="Garcia, Dunn and Richardson"/>
    <s v="Automated even-keeled emulation"/>
    <n v="9100"/>
    <n v="12991"/>
    <x v="1"/>
    <n v="155"/>
    <x v="1"/>
    <x v="1"/>
    <n v="1455861600"/>
    <n v="1457244000"/>
    <b v="0"/>
    <b v="0"/>
    <s v="technology/web"/>
    <n v="142.75824175824175"/>
    <n v="13146"/>
    <x v="2"/>
    <x v="2"/>
  </r>
  <r>
    <n v="842"/>
    <s v="Lawson and Sons"/>
    <s v="Reverse-engineered multi-tasking product"/>
    <n v="1500"/>
    <n v="8447"/>
    <x v="1"/>
    <n v="132"/>
    <x v="6"/>
    <x v="6"/>
    <n v="1529038800"/>
    <n v="1529298000"/>
    <b v="0"/>
    <b v="0"/>
    <s v="technology/wearables"/>
    <n v="563.13333333333333"/>
    <n v="8579"/>
    <x v="2"/>
    <x v="8"/>
  </r>
  <r>
    <n v="843"/>
    <s v="Porter-Hicks"/>
    <s v="De-engineered next generation parallelism"/>
    <n v="8800"/>
    <n v="2703"/>
    <x v="0"/>
    <n v="33"/>
    <x v="1"/>
    <x v="1"/>
    <n v="1535259600"/>
    <n v="1535778000"/>
    <b v="0"/>
    <b v="0"/>
    <s v="photography/photography books"/>
    <n v="30.715909090909086"/>
    <n v="2736"/>
    <x v="7"/>
    <x v="14"/>
  </r>
  <r>
    <n v="844"/>
    <s v="Rodriguez-Hansen"/>
    <s v="Intuitive cohesive groupware"/>
    <n v="8800"/>
    <n v="8747"/>
    <x v="3"/>
    <n v="94"/>
    <x v="1"/>
    <x v="1"/>
    <n v="1327212000"/>
    <n v="1327471200"/>
    <b v="0"/>
    <b v="0"/>
    <s v="film &amp; video/documentary"/>
    <n v="99.39772727272728"/>
    <n v="8841"/>
    <x v="4"/>
    <x v="4"/>
  </r>
  <r>
    <n v="845"/>
    <s v="Williams LLC"/>
    <s v="Up-sized high-level access"/>
    <n v="69900"/>
    <n v="138087"/>
    <x v="1"/>
    <n v="1354"/>
    <x v="4"/>
    <x v="4"/>
    <n v="1526360400"/>
    <n v="1529557200"/>
    <b v="0"/>
    <b v="0"/>
    <s v="technology/web"/>
    <n v="197.54935622317598"/>
    <n v="139441"/>
    <x v="2"/>
    <x v="2"/>
  </r>
  <r>
    <n v="846"/>
    <s v="Cooper, Stanley and Bryant"/>
    <s v="Phased empowering success"/>
    <n v="1000"/>
    <n v="5085"/>
    <x v="1"/>
    <n v="48"/>
    <x v="1"/>
    <x v="1"/>
    <n v="1532149200"/>
    <n v="1535259600"/>
    <b v="1"/>
    <b v="1"/>
    <s v="technology/web"/>
    <n v="508.5"/>
    <n v="5133"/>
    <x v="2"/>
    <x v="2"/>
  </r>
  <r>
    <n v="847"/>
    <s v="Miller, Glenn and Adams"/>
    <s v="Distributed actuating project"/>
    <n v="4700"/>
    <n v="11174"/>
    <x v="1"/>
    <n v="110"/>
    <x v="1"/>
    <x v="1"/>
    <n v="1515304800"/>
    <n v="1515564000"/>
    <b v="0"/>
    <b v="0"/>
    <s v="food/food trucks"/>
    <n v="237.74468085106383"/>
    <n v="11284"/>
    <x v="0"/>
    <x v="0"/>
  </r>
  <r>
    <n v="848"/>
    <s v="Cole, Salazar and Moreno"/>
    <s v="Robust motivating orchestration"/>
    <n v="3200"/>
    <n v="10831"/>
    <x v="1"/>
    <n v="172"/>
    <x v="1"/>
    <x v="1"/>
    <n v="1276318800"/>
    <n v="1277096400"/>
    <b v="0"/>
    <b v="0"/>
    <s v="film &amp; video/drama"/>
    <n v="338.46875"/>
    <n v="11003"/>
    <x v="4"/>
    <x v="6"/>
  </r>
  <r>
    <n v="849"/>
    <s v="Jones-Ryan"/>
    <s v="Vision-oriented uniform instruction set"/>
    <n v="6700"/>
    <n v="8917"/>
    <x v="1"/>
    <n v="307"/>
    <x v="1"/>
    <x v="1"/>
    <n v="1328767200"/>
    <n v="1329026400"/>
    <b v="0"/>
    <b v="1"/>
    <s v="music/indie rock"/>
    <n v="133.08955223880596"/>
    <n v="9224"/>
    <x v="1"/>
    <x v="7"/>
  </r>
  <r>
    <n v="850"/>
    <s v="Hood, Perez and Meadows"/>
    <s v="Cross-group upward-trending hierarchy"/>
    <n v="100"/>
    <n v="1"/>
    <x v="0"/>
    <n v="1"/>
    <x v="1"/>
    <x v="1"/>
    <n v="1321682400"/>
    <n v="1322978400"/>
    <b v="1"/>
    <b v="0"/>
    <s v="music/rock"/>
    <n v="1"/>
    <n v="2"/>
    <x v="1"/>
    <x v="1"/>
  </r>
  <r>
    <n v="851"/>
    <s v="Bright and Sons"/>
    <s v="Object-based needs-based info-mediaries"/>
    <n v="6000"/>
    <n v="12468"/>
    <x v="1"/>
    <n v="160"/>
    <x v="1"/>
    <x v="1"/>
    <n v="1335934800"/>
    <n v="1338786000"/>
    <b v="0"/>
    <b v="0"/>
    <s v="music/electric music"/>
    <n v="207.79999999999998"/>
    <n v="12628"/>
    <x v="1"/>
    <x v="5"/>
  </r>
  <r>
    <n v="852"/>
    <s v="Brady Ltd"/>
    <s v="Open-source reciprocal standardization"/>
    <n v="4900"/>
    <n v="2505"/>
    <x v="0"/>
    <n v="31"/>
    <x v="1"/>
    <x v="1"/>
    <n v="1310792400"/>
    <n v="1311656400"/>
    <b v="0"/>
    <b v="1"/>
    <s v="games/video games"/>
    <n v="51.122448979591837"/>
    <n v="2536"/>
    <x v="6"/>
    <x v="11"/>
  </r>
  <r>
    <n v="853"/>
    <s v="Collier LLC"/>
    <s v="Secured well-modulated projection"/>
    <n v="17100"/>
    <n v="111502"/>
    <x v="1"/>
    <n v="1467"/>
    <x v="0"/>
    <x v="0"/>
    <n v="1308546000"/>
    <n v="1308978000"/>
    <b v="0"/>
    <b v="1"/>
    <s v="music/indie rock"/>
    <n v="652.05847953216369"/>
    <n v="112969"/>
    <x v="1"/>
    <x v="7"/>
  </r>
  <r>
    <n v="854"/>
    <s v="Campbell, Thomas and Obrien"/>
    <s v="Multi-channeled secondary middleware"/>
    <n v="171000"/>
    <n v="194309"/>
    <x v="1"/>
    <n v="2662"/>
    <x v="0"/>
    <x v="0"/>
    <n v="1574056800"/>
    <n v="1576389600"/>
    <b v="0"/>
    <b v="0"/>
    <s v="publishing/fiction"/>
    <n v="113.63099415204678"/>
    <n v="196971"/>
    <x v="5"/>
    <x v="13"/>
  </r>
  <r>
    <n v="855"/>
    <s v="Moses-Terry"/>
    <s v="Horizontal clear-thinking framework"/>
    <n v="23400"/>
    <n v="23956"/>
    <x v="1"/>
    <n v="452"/>
    <x v="2"/>
    <x v="2"/>
    <n v="1308373200"/>
    <n v="1311051600"/>
    <b v="0"/>
    <b v="0"/>
    <s v="theater/plays"/>
    <n v="102.37606837606839"/>
    <n v="24408"/>
    <x v="3"/>
    <x v="3"/>
  </r>
  <r>
    <n v="856"/>
    <s v="Williams and Sons"/>
    <s v="Profound composite core"/>
    <n v="2400"/>
    <n v="8558"/>
    <x v="1"/>
    <n v="158"/>
    <x v="1"/>
    <x v="1"/>
    <n v="1335243600"/>
    <n v="1336712400"/>
    <b v="0"/>
    <b v="0"/>
    <s v="food/food trucks"/>
    <n v="356.58333333333331"/>
    <n v="8716"/>
    <x v="0"/>
    <x v="0"/>
  </r>
  <r>
    <n v="857"/>
    <s v="Miranda, Gray and Hale"/>
    <s v="Programmable disintermediate matrices"/>
    <n v="5300"/>
    <n v="7413"/>
    <x v="1"/>
    <n v="225"/>
    <x v="5"/>
    <x v="5"/>
    <n v="1328421600"/>
    <n v="1330408800"/>
    <b v="1"/>
    <b v="0"/>
    <s v="film &amp; video/shorts"/>
    <n v="139.86792452830187"/>
    <n v="7638"/>
    <x v="4"/>
    <x v="12"/>
  </r>
  <r>
    <n v="858"/>
    <s v="Ayala, Crawford and Taylor"/>
    <s v="Realigned 5thgeneration knowledge user"/>
    <n v="4000"/>
    <n v="2778"/>
    <x v="0"/>
    <n v="35"/>
    <x v="1"/>
    <x v="1"/>
    <n v="1524286800"/>
    <n v="1524891600"/>
    <b v="1"/>
    <b v="0"/>
    <s v="food/food trucks"/>
    <n v="69.45"/>
    <n v="2813"/>
    <x v="0"/>
    <x v="0"/>
  </r>
  <r>
    <n v="859"/>
    <s v="Martinez Ltd"/>
    <s v="Multi-layered upward-trending groupware"/>
    <n v="7300"/>
    <n v="2594"/>
    <x v="0"/>
    <n v="63"/>
    <x v="1"/>
    <x v="1"/>
    <n v="1362117600"/>
    <n v="1363669200"/>
    <b v="0"/>
    <b v="1"/>
    <s v="theater/plays"/>
    <n v="35.534246575342465"/>
    <n v="2657"/>
    <x v="3"/>
    <x v="3"/>
  </r>
  <r>
    <n v="860"/>
    <s v="Lee PLC"/>
    <s v="Re-contextualized leadingedge firmware"/>
    <n v="2000"/>
    <n v="5033"/>
    <x v="1"/>
    <n v="65"/>
    <x v="1"/>
    <x v="1"/>
    <n v="1550556000"/>
    <n v="1551420000"/>
    <b v="0"/>
    <b v="1"/>
    <s v="technology/wearables"/>
    <n v="251.65"/>
    <n v="5098"/>
    <x v="2"/>
    <x v="8"/>
  </r>
  <r>
    <n v="861"/>
    <s v="Young, Ramsey and Powell"/>
    <s v="Devolved disintermediate analyzer"/>
    <n v="8800"/>
    <n v="9317"/>
    <x v="1"/>
    <n v="163"/>
    <x v="1"/>
    <x v="1"/>
    <n v="1269147600"/>
    <n v="1269838800"/>
    <b v="0"/>
    <b v="0"/>
    <s v="theater/plays"/>
    <n v="105.87500000000001"/>
    <n v="9480"/>
    <x v="3"/>
    <x v="3"/>
  </r>
  <r>
    <n v="862"/>
    <s v="Lewis and Sons"/>
    <s v="Profound disintermediate open system"/>
    <n v="3500"/>
    <n v="6560"/>
    <x v="1"/>
    <n v="85"/>
    <x v="1"/>
    <x v="1"/>
    <n v="1312174800"/>
    <n v="1312520400"/>
    <b v="0"/>
    <b v="0"/>
    <s v="theater/plays"/>
    <n v="187.42857142857144"/>
    <n v="6645"/>
    <x v="3"/>
    <x v="3"/>
  </r>
  <r>
    <n v="863"/>
    <s v="Davis-Johnson"/>
    <s v="Automated reciprocal protocol"/>
    <n v="1400"/>
    <n v="5415"/>
    <x v="1"/>
    <n v="217"/>
    <x v="1"/>
    <x v="1"/>
    <n v="1434517200"/>
    <n v="1436504400"/>
    <b v="0"/>
    <b v="1"/>
    <s v="film &amp; video/television"/>
    <n v="386.78571428571428"/>
    <n v="5632"/>
    <x v="4"/>
    <x v="19"/>
  </r>
  <r>
    <n v="864"/>
    <s v="Stevenson-Thompson"/>
    <s v="Automated static workforce"/>
    <n v="4200"/>
    <n v="14577"/>
    <x v="1"/>
    <n v="150"/>
    <x v="1"/>
    <x v="1"/>
    <n v="1471582800"/>
    <n v="1472014800"/>
    <b v="0"/>
    <b v="0"/>
    <s v="film &amp; video/shorts"/>
    <n v="347.07142857142856"/>
    <n v="14727"/>
    <x v="4"/>
    <x v="12"/>
  </r>
  <r>
    <n v="865"/>
    <s v="Ellis, Smith and Armstrong"/>
    <s v="Horizontal attitude-oriented help-desk"/>
    <n v="81000"/>
    <n v="150515"/>
    <x v="1"/>
    <n v="3272"/>
    <x v="1"/>
    <x v="1"/>
    <n v="1410757200"/>
    <n v="1411534800"/>
    <b v="0"/>
    <b v="0"/>
    <s v="theater/plays"/>
    <n v="185.82098765432099"/>
    <n v="153787"/>
    <x v="3"/>
    <x v="3"/>
  </r>
  <r>
    <n v="866"/>
    <s v="Jackson-Brown"/>
    <s v="Versatile 5thgeneration matrices"/>
    <n v="182800"/>
    <n v="79045"/>
    <x v="3"/>
    <n v="898"/>
    <x v="1"/>
    <x v="1"/>
    <n v="1304830800"/>
    <n v="1304917200"/>
    <b v="0"/>
    <b v="0"/>
    <s v="photography/photography books"/>
    <n v="43.241247264770237"/>
    <n v="79943"/>
    <x v="7"/>
    <x v="14"/>
  </r>
  <r>
    <n v="867"/>
    <s v="Kane, Pruitt and Rivera"/>
    <s v="Cross-platform next generation service-desk"/>
    <n v="4800"/>
    <n v="7797"/>
    <x v="1"/>
    <n v="300"/>
    <x v="1"/>
    <x v="1"/>
    <n v="1539061200"/>
    <n v="1539579600"/>
    <b v="0"/>
    <b v="0"/>
    <s v="food/food trucks"/>
    <n v="162.4375"/>
    <n v="8097"/>
    <x v="0"/>
    <x v="0"/>
  </r>
  <r>
    <n v="868"/>
    <s v="Wood, Buckley and Meza"/>
    <s v="Front-line web-enabled installation"/>
    <n v="7000"/>
    <n v="12939"/>
    <x v="1"/>
    <n v="126"/>
    <x v="1"/>
    <x v="1"/>
    <n v="1381554000"/>
    <n v="1382504400"/>
    <b v="0"/>
    <b v="0"/>
    <s v="theater/plays"/>
    <n v="184.84285714285716"/>
    <n v="13065"/>
    <x v="3"/>
    <x v="3"/>
  </r>
  <r>
    <n v="869"/>
    <s v="Brown-Williams"/>
    <s v="Multi-channeled responsive product"/>
    <n v="161900"/>
    <n v="38376"/>
    <x v="0"/>
    <n v="526"/>
    <x v="1"/>
    <x v="1"/>
    <n v="1277096400"/>
    <n v="1278306000"/>
    <b v="0"/>
    <b v="0"/>
    <s v="film &amp; video/drama"/>
    <n v="23.703520691785052"/>
    <n v="38902"/>
    <x v="4"/>
    <x v="6"/>
  </r>
  <r>
    <n v="870"/>
    <s v="Hansen-Austin"/>
    <s v="Adaptive demand-driven encryption"/>
    <n v="7700"/>
    <n v="6920"/>
    <x v="0"/>
    <n v="121"/>
    <x v="1"/>
    <x v="1"/>
    <n v="1440392400"/>
    <n v="1442552400"/>
    <b v="0"/>
    <b v="0"/>
    <s v="theater/plays"/>
    <n v="89.870129870129873"/>
    <n v="7041"/>
    <x v="3"/>
    <x v="3"/>
  </r>
  <r>
    <n v="871"/>
    <s v="Santana-George"/>
    <s v="Re-engineered client-driven knowledge user"/>
    <n v="71500"/>
    <n v="194912"/>
    <x v="1"/>
    <n v="2320"/>
    <x v="1"/>
    <x v="1"/>
    <n v="1509512400"/>
    <n v="1511071200"/>
    <b v="0"/>
    <b v="1"/>
    <s v="theater/plays"/>
    <n v="272.6041958041958"/>
    <n v="197232"/>
    <x v="3"/>
    <x v="3"/>
  </r>
  <r>
    <n v="872"/>
    <s v="Davis LLC"/>
    <s v="Compatible logistical paradigm"/>
    <n v="4700"/>
    <n v="7992"/>
    <x v="1"/>
    <n v="81"/>
    <x v="2"/>
    <x v="2"/>
    <n v="1535950800"/>
    <n v="1536382800"/>
    <b v="0"/>
    <b v="0"/>
    <s v="film &amp; video/science fiction"/>
    <n v="170.04255319148936"/>
    <n v="8073"/>
    <x v="4"/>
    <x v="22"/>
  </r>
  <r>
    <n v="873"/>
    <s v="Vazquez, Ochoa and Clark"/>
    <s v="Intuitive value-added installation"/>
    <n v="42100"/>
    <n v="79268"/>
    <x v="1"/>
    <n v="1887"/>
    <x v="1"/>
    <x v="1"/>
    <n v="1389160800"/>
    <n v="1389592800"/>
    <b v="0"/>
    <b v="0"/>
    <s v="photography/photography books"/>
    <n v="188.28503562945369"/>
    <n v="81155"/>
    <x v="7"/>
    <x v="14"/>
  </r>
  <r>
    <n v="874"/>
    <s v="Chung-Nguyen"/>
    <s v="Managed discrete parallelism"/>
    <n v="40200"/>
    <n v="139468"/>
    <x v="1"/>
    <n v="4358"/>
    <x v="1"/>
    <x v="1"/>
    <n v="1271998800"/>
    <n v="1275282000"/>
    <b v="0"/>
    <b v="1"/>
    <s v="photography/photography books"/>
    <n v="346.93532338308455"/>
    <n v="143826"/>
    <x v="7"/>
    <x v="14"/>
  </r>
  <r>
    <n v="875"/>
    <s v="Mueller-Harmon"/>
    <s v="Implemented tangible approach"/>
    <n v="7900"/>
    <n v="5465"/>
    <x v="0"/>
    <n v="67"/>
    <x v="1"/>
    <x v="1"/>
    <n v="1294898400"/>
    <n v="1294984800"/>
    <b v="0"/>
    <b v="0"/>
    <s v="music/rock"/>
    <n v="69.177215189873422"/>
    <n v="5532"/>
    <x v="1"/>
    <x v="1"/>
  </r>
  <r>
    <n v="876"/>
    <s v="Dixon, Perez and Banks"/>
    <s v="Re-engineered encompassing definition"/>
    <n v="8300"/>
    <n v="2111"/>
    <x v="0"/>
    <n v="57"/>
    <x v="0"/>
    <x v="0"/>
    <n v="1559970000"/>
    <n v="1562043600"/>
    <b v="0"/>
    <b v="0"/>
    <s v="photography/photography books"/>
    <n v="25.433734939759034"/>
    <n v="2168"/>
    <x v="7"/>
    <x v="14"/>
  </r>
  <r>
    <n v="877"/>
    <s v="Estrada Group"/>
    <s v="Multi-lateral uniform collaboration"/>
    <n v="163600"/>
    <n v="126628"/>
    <x v="0"/>
    <n v="1229"/>
    <x v="1"/>
    <x v="1"/>
    <n v="1469509200"/>
    <n v="1469595600"/>
    <b v="0"/>
    <b v="0"/>
    <s v="food/food trucks"/>
    <n v="77.400977995110026"/>
    <n v="127857"/>
    <x v="0"/>
    <x v="0"/>
  </r>
  <r>
    <n v="878"/>
    <s v="Lutz Group"/>
    <s v="Enterprise-wide foreground paradigm"/>
    <n v="2700"/>
    <n v="1012"/>
    <x v="0"/>
    <n v="12"/>
    <x v="6"/>
    <x v="6"/>
    <n v="1579068000"/>
    <n v="1581141600"/>
    <b v="0"/>
    <b v="0"/>
    <s v="music/metal"/>
    <n v="37.481481481481481"/>
    <n v="1024"/>
    <x v="1"/>
    <x v="16"/>
  </r>
  <r>
    <n v="879"/>
    <s v="Ortiz Inc"/>
    <s v="Stand-alone incremental parallelism"/>
    <n v="1000"/>
    <n v="5438"/>
    <x v="1"/>
    <n v="53"/>
    <x v="1"/>
    <x v="1"/>
    <n v="1487743200"/>
    <n v="1488520800"/>
    <b v="0"/>
    <b v="0"/>
    <s v="publishing/nonfiction"/>
    <n v="543.79999999999995"/>
    <n v="5491"/>
    <x v="5"/>
    <x v="9"/>
  </r>
  <r>
    <n v="880"/>
    <s v="Craig, Ellis and Miller"/>
    <s v="Persevering 5thgeneration throughput"/>
    <n v="84500"/>
    <n v="193101"/>
    <x v="1"/>
    <n v="2414"/>
    <x v="1"/>
    <x v="1"/>
    <n v="1563685200"/>
    <n v="1563858000"/>
    <b v="0"/>
    <b v="0"/>
    <s v="music/electric music"/>
    <n v="228.52189349112427"/>
    <n v="195515"/>
    <x v="1"/>
    <x v="5"/>
  </r>
  <r>
    <n v="881"/>
    <s v="Charles Inc"/>
    <s v="Implemented object-oriented synergy"/>
    <n v="81300"/>
    <n v="31665"/>
    <x v="0"/>
    <n v="452"/>
    <x v="1"/>
    <x v="1"/>
    <n v="1436418000"/>
    <n v="1438923600"/>
    <b v="0"/>
    <b v="1"/>
    <s v="theater/plays"/>
    <n v="38.948339483394832"/>
    <n v="32117"/>
    <x v="3"/>
    <x v="3"/>
  </r>
  <r>
    <n v="882"/>
    <s v="White-Rosario"/>
    <s v="Balanced demand-driven definition"/>
    <n v="800"/>
    <n v="2960"/>
    <x v="1"/>
    <n v="80"/>
    <x v="1"/>
    <x v="1"/>
    <n v="1421820000"/>
    <n v="1422165600"/>
    <b v="0"/>
    <b v="0"/>
    <s v="theater/plays"/>
    <n v="370"/>
    <n v="3040"/>
    <x v="3"/>
    <x v="3"/>
  </r>
  <r>
    <n v="883"/>
    <s v="Simmons-Villarreal"/>
    <s v="Customer-focused mobile Graphic Interface"/>
    <n v="3400"/>
    <n v="8089"/>
    <x v="1"/>
    <n v="193"/>
    <x v="1"/>
    <x v="1"/>
    <n v="1274763600"/>
    <n v="1277874000"/>
    <b v="0"/>
    <b v="0"/>
    <s v="film &amp; video/shorts"/>
    <n v="237.91176470588232"/>
    <n v="8282"/>
    <x v="4"/>
    <x v="12"/>
  </r>
  <r>
    <n v="884"/>
    <s v="Strickland Group"/>
    <s v="Horizontal secondary interface"/>
    <n v="170800"/>
    <n v="109374"/>
    <x v="0"/>
    <n v="1886"/>
    <x v="1"/>
    <x v="1"/>
    <n v="1399179600"/>
    <n v="1399352400"/>
    <b v="0"/>
    <b v="1"/>
    <s v="theater/plays"/>
    <n v="64.036299765807954"/>
    <n v="111260"/>
    <x v="3"/>
    <x v="3"/>
  </r>
  <r>
    <n v="885"/>
    <s v="Lynch Ltd"/>
    <s v="Virtual analyzing collaboration"/>
    <n v="1800"/>
    <n v="2129"/>
    <x v="1"/>
    <n v="52"/>
    <x v="1"/>
    <x v="1"/>
    <n v="1275800400"/>
    <n v="1279083600"/>
    <b v="0"/>
    <b v="0"/>
    <s v="theater/plays"/>
    <n v="118.27777777777777"/>
    <n v="2181"/>
    <x v="3"/>
    <x v="3"/>
  </r>
  <r>
    <n v="886"/>
    <s v="Sanders LLC"/>
    <s v="Multi-tiered explicit focus group"/>
    <n v="150600"/>
    <n v="127745"/>
    <x v="0"/>
    <n v="1825"/>
    <x v="1"/>
    <x v="1"/>
    <n v="1282798800"/>
    <n v="1284354000"/>
    <b v="0"/>
    <b v="0"/>
    <s v="music/indie rock"/>
    <n v="84.824037184594957"/>
    <n v="129570"/>
    <x v="1"/>
    <x v="7"/>
  </r>
  <r>
    <n v="887"/>
    <s v="Cooper LLC"/>
    <s v="Multi-layered systematic knowledgebase"/>
    <n v="7800"/>
    <n v="2289"/>
    <x v="0"/>
    <n v="31"/>
    <x v="1"/>
    <x v="1"/>
    <n v="1437109200"/>
    <n v="1441170000"/>
    <b v="0"/>
    <b v="1"/>
    <s v="theater/plays"/>
    <n v="29.346153846153843"/>
    <n v="2320"/>
    <x v="3"/>
    <x v="3"/>
  </r>
  <r>
    <n v="888"/>
    <s v="Palmer Ltd"/>
    <s v="Reverse-engineered uniform knowledge user"/>
    <n v="5800"/>
    <n v="12174"/>
    <x v="1"/>
    <n v="290"/>
    <x v="1"/>
    <x v="1"/>
    <n v="1491886800"/>
    <n v="1493528400"/>
    <b v="0"/>
    <b v="0"/>
    <s v="theater/plays"/>
    <n v="209.89655172413794"/>
    <n v="12464"/>
    <x v="3"/>
    <x v="3"/>
  </r>
  <r>
    <n v="889"/>
    <s v="Santos Group"/>
    <s v="Secured dynamic capacity"/>
    <n v="5600"/>
    <n v="9508"/>
    <x v="1"/>
    <n v="122"/>
    <x v="1"/>
    <x v="1"/>
    <n v="1394600400"/>
    <n v="1395205200"/>
    <b v="0"/>
    <b v="1"/>
    <s v="music/electric music"/>
    <n v="169.78571428571431"/>
    <n v="9630"/>
    <x v="1"/>
    <x v="5"/>
  </r>
  <r>
    <n v="890"/>
    <s v="Christian, Kim and Jimenez"/>
    <s v="Devolved foreground throughput"/>
    <n v="134400"/>
    <n v="155849"/>
    <x v="1"/>
    <n v="1470"/>
    <x v="1"/>
    <x v="1"/>
    <n v="1561352400"/>
    <n v="1561438800"/>
    <b v="0"/>
    <b v="0"/>
    <s v="music/indie rock"/>
    <n v="115.95907738095239"/>
    <n v="157319"/>
    <x v="1"/>
    <x v="7"/>
  </r>
  <r>
    <n v="891"/>
    <s v="Williams, Price and Hurley"/>
    <s v="Synchronized demand-driven infrastructure"/>
    <n v="3000"/>
    <n v="7758"/>
    <x v="1"/>
    <n v="165"/>
    <x v="0"/>
    <x v="0"/>
    <n v="1322892000"/>
    <n v="1326693600"/>
    <b v="0"/>
    <b v="0"/>
    <s v="film &amp; video/documentary"/>
    <n v="258.59999999999997"/>
    <n v="7923"/>
    <x v="4"/>
    <x v="4"/>
  </r>
  <r>
    <n v="892"/>
    <s v="Anderson, Parks and Estrada"/>
    <s v="Realigned discrete structure"/>
    <n v="6000"/>
    <n v="13835"/>
    <x v="1"/>
    <n v="182"/>
    <x v="1"/>
    <x v="1"/>
    <n v="1274418000"/>
    <n v="1277960400"/>
    <b v="0"/>
    <b v="0"/>
    <s v="publishing/translations"/>
    <n v="230.58333333333331"/>
    <n v="14017"/>
    <x v="5"/>
    <x v="18"/>
  </r>
  <r>
    <n v="893"/>
    <s v="Collins-Martinez"/>
    <s v="Progressive grid-enabled website"/>
    <n v="8400"/>
    <n v="10770"/>
    <x v="1"/>
    <n v="199"/>
    <x v="6"/>
    <x v="6"/>
    <n v="1434344400"/>
    <n v="1434690000"/>
    <b v="0"/>
    <b v="1"/>
    <s v="film &amp; video/documentary"/>
    <n v="128.21428571428572"/>
    <n v="10969"/>
    <x v="4"/>
    <x v="4"/>
  </r>
  <r>
    <n v="894"/>
    <s v="Barrett Inc"/>
    <s v="Organic cohesive neural-net"/>
    <n v="1700"/>
    <n v="3208"/>
    <x v="1"/>
    <n v="56"/>
    <x v="4"/>
    <x v="4"/>
    <n v="1373518800"/>
    <n v="1376110800"/>
    <b v="0"/>
    <b v="1"/>
    <s v="film &amp; video/television"/>
    <n v="188.70588235294116"/>
    <n v="3264"/>
    <x v="4"/>
    <x v="19"/>
  </r>
  <r>
    <n v="895"/>
    <s v="Adams-Rollins"/>
    <s v="Integrated demand-driven info-mediaries"/>
    <n v="159800"/>
    <n v="11108"/>
    <x v="0"/>
    <n v="107"/>
    <x v="1"/>
    <x v="1"/>
    <n v="1517637600"/>
    <n v="1518415200"/>
    <b v="0"/>
    <b v="0"/>
    <s v="theater/plays"/>
    <n v="6.9511889862327907"/>
    <n v="11215"/>
    <x v="3"/>
    <x v="3"/>
  </r>
  <r>
    <n v="896"/>
    <s v="Wright-Bryant"/>
    <s v="Reverse-engineered client-server extranet"/>
    <n v="19800"/>
    <n v="153338"/>
    <x v="1"/>
    <n v="1460"/>
    <x v="2"/>
    <x v="2"/>
    <n v="1310619600"/>
    <n v="1310878800"/>
    <b v="0"/>
    <b v="1"/>
    <s v="food/food trucks"/>
    <n v="774.43434343434342"/>
    <n v="154798"/>
    <x v="0"/>
    <x v="0"/>
  </r>
  <r>
    <n v="897"/>
    <s v="Berry-Cannon"/>
    <s v="Organized discrete encoding"/>
    <n v="8800"/>
    <n v="2437"/>
    <x v="0"/>
    <n v="27"/>
    <x v="1"/>
    <x v="1"/>
    <n v="1556427600"/>
    <n v="1556600400"/>
    <b v="0"/>
    <b v="0"/>
    <s v="theater/plays"/>
    <n v="27.693181818181817"/>
    <n v="2464"/>
    <x v="3"/>
    <x v="3"/>
  </r>
  <r>
    <n v="898"/>
    <s v="Davis-Gonzalez"/>
    <s v="Balanced regional flexibility"/>
    <n v="179100"/>
    <n v="93991"/>
    <x v="0"/>
    <n v="1221"/>
    <x v="1"/>
    <x v="1"/>
    <n v="1576476000"/>
    <n v="1576994400"/>
    <b v="0"/>
    <b v="0"/>
    <s v="film &amp; video/documentary"/>
    <n v="52.479620323841424"/>
    <n v="95212"/>
    <x v="4"/>
    <x v="4"/>
  </r>
  <r>
    <n v="899"/>
    <s v="Best-Young"/>
    <s v="Implemented multimedia time-frame"/>
    <n v="3100"/>
    <n v="12620"/>
    <x v="1"/>
    <n v="123"/>
    <x v="5"/>
    <x v="5"/>
    <n v="1381122000"/>
    <n v="1382677200"/>
    <b v="0"/>
    <b v="0"/>
    <s v="music/jazz"/>
    <n v="407.09677419354841"/>
    <n v="12743"/>
    <x v="1"/>
    <x v="17"/>
  </r>
  <r>
    <n v="900"/>
    <s v="Powers, Smith and Deleon"/>
    <s v="Enhanced uniform service-desk"/>
    <n v="100"/>
    <n v="2"/>
    <x v="0"/>
    <n v="1"/>
    <x v="1"/>
    <x v="1"/>
    <n v="1411102800"/>
    <n v="1411189200"/>
    <b v="0"/>
    <b v="1"/>
    <s v="technology/web"/>
    <n v="2"/>
    <n v="3"/>
    <x v="2"/>
    <x v="2"/>
  </r>
  <r>
    <n v="901"/>
    <s v="Hogan Group"/>
    <s v="Versatile bottom-line definition"/>
    <n v="5600"/>
    <n v="8746"/>
    <x v="1"/>
    <n v="159"/>
    <x v="1"/>
    <x v="1"/>
    <n v="1531803600"/>
    <n v="1534654800"/>
    <b v="0"/>
    <b v="1"/>
    <s v="music/rock"/>
    <n v="156.17857142857144"/>
    <n v="8905"/>
    <x v="1"/>
    <x v="1"/>
  </r>
  <r>
    <n v="902"/>
    <s v="Wang, Silva and Byrd"/>
    <s v="Integrated bifurcated software"/>
    <n v="1400"/>
    <n v="3534"/>
    <x v="1"/>
    <n v="110"/>
    <x v="1"/>
    <x v="1"/>
    <n v="1454133600"/>
    <n v="1457762400"/>
    <b v="0"/>
    <b v="0"/>
    <s v="technology/web"/>
    <n v="252.42857142857144"/>
    <n v="3644"/>
    <x v="2"/>
    <x v="2"/>
  </r>
  <r>
    <n v="903"/>
    <s v="Parker-Morris"/>
    <s v="Assimilated next generation instruction set"/>
    <n v="41000"/>
    <n v="709"/>
    <x v="2"/>
    <n v="14"/>
    <x v="1"/>
    <x v="1"/>
    <n v="1336194000"/>
    <n v="1337490000"/>
    <b v="0"/>
    <b v="1"/>
    <s v="publishing/nonfiction"/>
    <n v="1.729268292682927"/>
    <n v="723"/>
    <x v="5"/>
    <x v="9"/>
  </r>
  <r>
    <n v="904"/>
    <s v="Rodriguez, Johnson and Jackson"/>
    <s v="Digitized foreground array"/>
    <n v="6500"/>
    <n v="795"/>
    <x v="0"/>
    <n v="16"/>
    <x v="1"/>
    <x v="1"/>
    <n v="1349326800"/>
    <n v="1349672400"/>
    <b v="0"/>
    <b v="0"/>
    <s v="publishing/radio &amp; podcasts"/>
    <n v="12.230769230769232"/>
    <n v="811"/>
    <x v="5"/>
    <x v="15"/>
  </r>
  <r>
    <n v="905"/>
    <s v="Haynes PLC"/>
    <s v="Re-engineered clear-thinking project"/>
    <n v="7900"/>
    <n v="12955"/>
    <x v="1"/>
    <n v="236"/>
    <x v="1"/>
    <x v="1"/>
    <n v="1379566800"/>
    <n v="1379826000"/>
    <b v="0"/>
    <b v="0"/>
    <s v="theater/plays"/>
    <n v="163.98734177215189"/>
    <n v="13191"/>
    <x v="3"/>
    <x v="3"/>
  </r>
  <r>
    <n v="906"/>
    <s v="Hayes Group"/>
    <s v="Implemented even-keeled standardization"/>
    <n v="5500"/>
    <n v="8964"/>
    <x v="1"/>
    <n v="191"/>
    <x v="1"/>
    <x v="1"/>
    <n v="1494651600"/>
    <n v="1497762000"/>
    <b v="1"/>
    <b v="1"/>
    <s v="film &amp; video/documentary"/>
    <n v="162.98181818181817"/>
    <n v="9155"/>
    <x v="4"/>
    <x v="4"/>
  </r>
  <r>
    <n v="907"/>
    <s v="White, Pena and Calhoun"/>
    <s v="Quality-focused asymmetric adapter"/>
    <n v="9100"/>
    <n v="1843"/>
    <x v="0"/>
    <n v="41"/>
    <x v="1"/>
    <x v="1"/>
    <n v="1303880400"/>
    <n v="1304485200"/>
    <b v="0"/>
    <b v="0"/>
    <s v="theater/plays"/>
    <n v="20.252747252747252"/>
    <n v="1884"/>
    <x v="3"/>
    <x v="3"/>
  </r>
  <r>
    <n v="908"/>
    <s v="Bryant-Pope"/>
    <s v="Networked intangible help-desk"/>
    <n v="38200"/>
    <n v="121950"/>
    <x v="1"/>
    <n v="3934"/>
    <x v="1"/>
    <x v="1"/>
    <n v="1335934800"/>
    <n v="1336885200"/>
    <b v="0"/>
    <b v="0"/>
    <s v="games/video games"/>
    <n v="319.24083769633506"/>
    <n v="125884"/>
    <x v="6"/>
    <x v="11"/>
  </r>
  <r>
    <n v="909"/>
    <s v="Gates, Li and Thompson"/>
    <s v="Synchronized attitude-oriented frame"/>
    <n v="1800"/>
    <n v="8621"/>
    <x v="1"/>
    <n v="80"/>
    <x v="0"/>
    <x v="0"/>
    <n v="1528088400"/>
    <n v="1530421200"/>
    <b v="0"/>
    <b v="1"/>
    <s v="theater/plays"/>
    <n v="478.94444444444446"/>
    <n v="8701"/>
    <x v="3"/>
    <x v="3"/>
  </r>
  <r>
    <n v="910"/>
    <s v="King-Morris"/>
    <s v="Proactive incremental architecture"/>
    <n v="154500"/>
    <n v="30215"/>
    <x v="3"/>
    <n v="296"/>
    <x v="1"/>
    <x v="1"/>
    <n v="1421906400"/>
    <n v="1421992800"/>
    <b v="0"/>
    <b v="0"/>
    <s v="theater/plays"/>
    <n v="19.556634304207122"/>
    <n v="30511"/>
    <x v="3"/>
    <x v="3"/>
  </r>
  <r>
    <n v="911"/>
    <s v="Carter, Cole and Curtis"/>
    <s v="Cloned responsive standardization"/>
    <n v="5800"/>
    <n v="11539"/>
    <x v="1"/>
    <n v="462"/>
    <x v="1"/>
    <x v="1"/>
    <n v="1568005200"/>
    <n v="1568178000"/>
    <b v="1"/>
    <b v="0"/>
    <s v="technology/web"/>
    <n v="198.94827586206895"/>
    <n v="12001"/>
    <x v="2"/>
    <x v="2"/>
  </r>
  <r>
    <n v="912"/>
    <s v="Sanchez-Parsons"/>
    <s v="Reduced bifurcated pricing structure"/>
    <n v="1800"/>
    <n v="14310"/>
    <x v="1"/>
    <n v="179"/>
    <x v="1"/>
    <x v="1"/>
    <n v="1346821200"/>
    <n v="1347944400"/>
    <b v="1"/>
    <b v="0"/>
    <s v="film &amp; video/drama"/>
    <n v="795"/>
    <n v="14489"/>
    <x v="4"/>
    <x v="6"/>
  </r>
  <r>
    <n v="913"/>
    <s v="Rivera-Pearson"/>
    <s v="Re-engineered asymmetric challenge"/>
    <n v="70200"/>
    <n v="35536"/>
    <x v="0"/>
    <n v="523"/>
    <x v="2"/>
    <x v="2"/>
    <n v="1557637200"/>
    <n v="1558760400"/>
    <b v="0"/>
    <b v="0"/>
    <s v="film &amp; video/drama"/>
    <n v="50.621082621082621"/>
    <n v="36059"/>
    <x v="4"/>
    <x v="6"/>
  </r>
  <r>
    <n v="914"/>
    <s v="Ramirez, Padilla and Barrera"/>
    <s v="Diverse client-driven conglomeration"/>
    <n v="6400"/>
    <n v="3676"/>
    <x v="0"/>
    <n v="141"/>
    <x v="4"/>
    <x v="4"/>
    <n v="1375592400"/>
    <n v="1376629200"/>
    <b v="0"/>
    <b v="0"/>
    <s v="theater/plays"/>
    <n v="57.4375"/>
    <n v="3817"/>
    <x v="3"/>
    <x v="3"/>
  </r>
  <r>
    <n v="915"/>
    <s v="Riggs Group"/>
    <s v="Configurable upward-trending solution"/>
    <n v="125900"/>
    <n v="195936"/>
    <x v="1"/>
    <n v="1866"/>
    <x v="4"/>
    <x v="4"/>
    <n v="1503982800"/>
    <n v="1504760400"/>
    <b v="0"/>
    <b v="0"/>
    <s v="film &amp; video/television"/>
    <n v="155.62827640984909"/>
    <n v="197802"/>
    <x v="4"/>
    <x v="19"/>
  </r>
  <r>
    <n v="916"/>
    <s v="Clements Ltd"/>
    <s v="Persistent bandwidth-monitored framework"/>
    <n v="3700"/>
    <n v="1343"/>
    <x v="0"/>
    <n v="52"/>
    <x v="1"/>
    <x v="1"/>
    <n v="1418882400"/>
    <n v="1419660000"/>
    <b v="0"/>
    <b v="0"/>
    <s v="photography/photography books"/>
    <n v="36.297297297297298"/>
    <n v="1395"/>
    <x v="7"/>
    <x v="14"/>
  </r>
  <r>
    <n v="917"/>
    <s v="Cooper Inc"/>
    <s v="Polarized discrete product"/>
    <n v="3600"/>
    <n v="2097"/>
    <x v="2"/>
    <n v="27"/>
    <x v="4"/>
    <x v="4"/>
    <n v="1309237200"/>
    <n v="1311310800"/>
    <b v="0"/>
    <b v="1"/>
    <s v="film &amp; video/shorts"/>
    <n v="58.25"/>
    <n v="2124"/>
    <x v="4"/>
    <x v="12"/>
  </r>
  <r>
    <n v="918"/>
    <s v="Jones-Gonzalez"/>
    <s v="Seamless dynamic website"/>
    <n v="3800"/>
    <n v="9021"/>
    <x v="1"/>
    <n v="156"/>
    <x v="5"/>
    <x v="5"/>
    <n v="1343365200"/>
    <n v="1344315600"/>
    <b v="0"/>
    <b v="0"/>
    <s v="publishing/radio &amp; podcasts"/>
    <n v="237.39473684210526"/>
    <n v="9177"/>
    <x v="5"/>
    <x v="15"/>
  </r>
  <r>
    <n v="919"/>
    <s v="Fox Ltd"/>
    <s v="Extended multimedia firmware"/>
    <n v="35600"/>
    <n v="20915"/>
    <x v="0"/>
    <n v="225"/>
    <x v="2"/>
    <x v="2"/>
    <n v="1507957200"/>
    <n v="1510725600"/>
    <b v="0"/>
    <b v="1"/>
    <s v="theater/plays"/>
    <n v="58.75"/>
    <n v="21140"/>
    <x v="3"/>
    <x v="3"/>
  </r>
  <r>
    <n v="920"/>
    <s v="Green, Murphy and Webb"/>
    <s v="Versatile directional project"/>
    <n v="5300"/>
    <n v="9676"/>
    <x v="1"/>
    <n v="255"/>
    <x v="1"/>
    <x v="1"/>
    <n v="1549519200"/>
    <n v="1551247200"/>
    <b v="1"/>
    <b v="0"/>
    <s v="film &amp; video/animation"/>
    <n v="182.56603773584905"/>
    <n v="9931"/>
    <x v="4"/>
    <x v="10"/>
  </r>
  <r>
    <n v="921"/>
    <s v="Stevenson PLC"/>
    <s v="Profound directional knowledge user"/>
    <n v="160400"/>
    <n v="1210"/>
    <x v="0"/>
    <n v="38"/>
    <x v="1"/>
    <x v="1"/>
    <n v="1329026400"/>
    <n v="1330236000"/>
    <b v="0"/>
    <b v="0"/>
    <s v="technology/web"/>
    <n v="0.75436408977556113"/>
    <n v="1248"/>
    <x v="2"/>
    <x v="2"/>
  </r>
  <r>
    <n v="922"/>
    <s v="Soto-Anthony"/>
    <s v="Ameliorated logistical capability"/>
    <n v="51400"/>
    <n v="90440"/>
    <x v="1"/>
    <n v="2261"/>
    <x v="1"/>
    <x v="1"/>
    <n v="1544335200"/>
    <n v="1545112800"/>
    <b v="0"/>
    <b v="1"/>
    <s v="music/world music"/>
    <n v="175.95330739299609"/>
    <n v="92701"/>
    <x v="1"/>
    <x v="21"/>
  </r>
  <r>
    <n v="923"/>
    <s v="Wise and Sons"/>
    <s v="Sharable discrete definition"/>
    <n v="1700"/>
    <n v="4044"/>
    <x v="1"/>
    <n v="40"/>
    <x v="1"/>
    <x v="1"/>
    <n v="1279083600"/>
    <n v="1279170000"/>
    <b v="0"/>
    <b v="0"/>
    <s v="theater/plays"/>
    <n v="237.88235294117646"/>
    <n v="4084"/>
    <x v="3"/>
    <x v="3"/>
  </r>
  <r>
    <n v="924"/>
    <s v="Butler-Barr"/>
    <s v="User-friendly next generation core"/>
    <n v="39400"/>
    <n v="192292"/>
    <x v="1"/>
    <n v="2289"/>
    <x v="6"/>
    <x v="6"/>
    <n v="1572498000"/>
    <n v="1573452000"/>
    <b v="0"/>
    <b v="0"/>
    <s v="theater/plays"/>
    <n v="488.05076142131981"/>
    <n v="194581"/>
    <x v="3"/>
    <x v="3"/>
  </r>
  <r>
    <n v="925"/>
    <s v="Wilson, Jefferson and Anderson"/>
    <s v="Profit-focused empowering system engine"/>
    <n v="3000"/>
    <n v="6722"/>
    <x v="1"/>
    <n v="65"/>
    <x v="1"/>
    <x v="1"/>
    <n v="1506056400"/>
    <n v="1507093200"/>
    <b v="0"/>
    <b v="0"/>
    <s v="theater/plays"/>
    <n v="224.06666666666669"/>
    <n v="6787"/>
    <x v="3"/>
    <x v="3"/>
  </r>
  <r>
    <n v="926"/>
    <s v="Brown-Oliver"/>
    <s v="Synchronized cohesive encoding"/>
    <n v="8700"/>
    <n v="1577"/>
    <x v="0"/>
    <n v="15"/>
    <x v="1"/>
    <x v="1"/>
    <n v="1463029200"/>
    <n v="1463374800"/>
    <b v="0"/>
    <b v="0"/>
    <s v="food/food trucks"/>
    <n v="18.126436781609197"/>
    <n v="1592"/>
    <x v="0"/>
    <x v="0"/>
  </r>
  <r>
    <n v="927"/>
    <s v="Davis-Gardner"/>
    <s v="Synergistic dynamic utilization"/>
    <n v="7200"/>
    <n v="3301"/>
    <x v="0"/>
    <n v="37"/>
    <x v="1"/>
    <x v="1"/>
    <n v="1342069200"/>
    <n v="1344574800"/>
    <b v="0"/>
    <b v="0"/>
    <s v="theater/plays"/>
    <n v="45.847222222222221"/>
    <n v="3338"/>
    <x v="3"/>
    <x v="3"/>
  </r>
  <r>
    <n v="928"/>
    <s v="Dawson Group"/>
    <s v="Triple-buffered bi-directional model"/>
    <n v="167400"/>
    <n v="196386"/>
    <x v="1"/>
    <n v="3777"/>
    <x v="6"/>
    <x v="6"/>
    <n v="1388296800"/>
    <n v="1389074400"/>
    <b v="0"/>
    <b v="0"/>
    <s v="technology/web"/>
    <n v="117.31541218637993"/>
    <n v="200163"/>
    <x v="2"/>
    <x v="2"/>
  </r>
  <r>
    <n v="929"/>
    <s v="Turner-Terrell"/>
    <s v="Polarized tertiary function"/>
    <n v="5500"/>
    <n v="11952"/>
    <x v="1"/>
    <n v="184"/>
    <x v="4"/>
    <x v="4"/>
    <n v="1493787600"/>
    <n v="1494997200"/>
    <b v="0"/>
    <b v="0"/>
    <s v="theater/plays"/>
    <n v="217.30909090909088"/>
    <n v="12136"/>
    <x v="3"/>
    <x v="3"/>
  </r>
  <r>
    <n v="930"/>
    <s v="Hall, Buchanan and Benton"/>
    <s v="Configurable fault-tolerant structure"/>
    <n v="3500"/>
    <n v="3930"/>
    <x v="1"/>
    <n v="85"/>
    <x v="1"/>
    <x v="1"/>
    <n v="1424844000"/>
    <n v="1425448800"/>
    <b v="0"/>
    <b v="1"/>
    <s v="theater/plays"/>
    <n v="112.28571428571428"/>
    <n v="4015"/>
    <x v="3"/>
    <x v="3"/>
  </r>
  <r>
    <n v="931"/>
    <s v="Lowery, Hayden and Cruz"/>
    <s v="Digitized 24/7 budgetary management"/>
    <n v="7900"/>
    <n v="5729"/>
    <x v="0"/>
    <n v="112"/>
    <x v="1"/>
    <x v="1"/>
    <n v="1403931600"/>
    <n v="1404104400"/>
    <b v="0"/>
    <b v="1"/>
    <s v="theater/plays"/>
    <n v="72.51898734177216"/>
    <n v="5841"/>
    <x v="3"/>
    <x v="3"/>
  </r>
  <r>
    <n v="932"/>
    <s v="Mora, Miller and Harper"/>
    <s v="Stand-alone zero tolerance algorithm"/>
    <n v="2300"/>
    <n v="4883"/>
    <x v="1"/>
    <n v="144"/>
    <x v="1"/>
    <x v="1"/>
    <n v="1394514000"/>
    <n v="1394773200"/>
    <b v="0"/>
    <b v="0"/>
    <s v="music/rock"/>
    <n v="212.30434782608697"/>
    <n v="5027"/>
    <x v="1"/>
    <x v="1"/>
  </r>
  <r>
    <n v="933"/>
    <s v="Espinoza Group"/>
    <s v="Implemented tangible support"/>
    <n v="73000"/>
    <n v="175015"/>
    <x v="1"/>
    <n v="1902"/>
    <x v="1"/>
    <x v="1"/>
    <n v="1365397200"/>
    <n v="1366520400"/>
    <b v="0"/>
    <b v="0"/>
    <s v="theater/plays"/>
    <n v="239.74657534246577"/>
    <n v="176917"/>
    <x v="3"/>
    <x v="3"/>
  </r>
  <r>
    <n v="934"/>
    <s v="Davis, Crawford and Lopez"/>
    <s v="Reactive radical framework"/>
    <n v="6200"/>
    <n v="11280"/>
    <x v="1"/>
    <n v="105"/>
    <x v="1"/>
    <x v="1"/>
    <n v="1456120800"/>
    <n v="1456639200"/>
    <b v="0"/>
    <b v="0"/>
    <s v="theater/plays"/>
    <n v="181.93548387096774"/>
    <n v="11385"/>
    <x v="3"/>
    <x v="3"/>
  </r>
  <r>
    <n v="935"/>
    <s v="Richards, Stevens and Fleming"/>
    <s v="Object-based full-range knowledge user"/>
    <n v="6100"/>
    <n v="10012"/>
    <x v="1"/>
    <n v="132"/>
    <x v="1"/>
    <x v="1"/>
    <n v="1437714000"/>
    <n v="1438318800"/>
    <b v="0"/>
    <b v="0"/>
    <s v="theater/plays"/>
    <n v="164.13114754098362"/>
    <n v="10144"/>
    <x v="3"/>
    <x v="3"/>
  </r>
  <r>
    <n v="936"/>
    <s v="Brown Ltd"/>
    <s v="Enhanced composite contingency"/>
    <n v="103200"/>
    <n v="1690"/>
    <x v="0"/>
    <n v="21"/>
    <x v="1"/>
    <x v="1"/>
    <n v="1563771600"/>
    <n v="1564030800"/>
    <b v="1"/>
    <b v="0"/>
    <s v="theater/plays"/>
    <n v="1.6375968992248062"/>
    <n v="1711"/>
    <x v="3"/>
    <x v="3"/>
  </r>
  <r>
    <n v="937"/>
    <s v="Tapia, Sandoval and Hurley"/>
    <s v="Cloned fresh-thinking model"/>
    <n v="171000"/>
    <n v="84891"/>
    <x v="3"/>
    <n v="976"/>
    <x v="1"/>
    <x v="1"/>
    <n v="1448517600"/>
    <n v="1449295200"/>
    <b v="0"/>
    <b v="0"/>
    <s v="film &amp; video/documentary"/>
    <n v="49.64385964912281"/>
    <n v="85867"/>
    <x v="4"/>
    <x v="4"/>
  </r>
  <r>
    <n v="938"/>
    <s v="Allen Inc"/>
    <s v="Total dedicated benchmark"/>
    <n v="9200"/>
    <n v="10093"/>
    <x v="1"/>
    <n v="96"/>
    <x v="1"/>
    <x v="1"/>
    <n v="1528779600"/>
    <n v="1531890000"/>
    <b v="0"/>
    <b v="1"/>
    <s v="publishing/fiction"/>
    <n v="109.70652173913042"/>
    <n v="10189"/>
    <x v="5"/>
    <x v="13"/>
  </r>
  <r>
    <n v="939"/>
    <s v="Williams, Johnson and Campbell"/>
    <s v="Streamlined human-resource Graphic Interface"/>
    <n v="7800"/>
    <n v="3839"/>
    <x v="0"/>
    <n v="67"/>
    <x v="1"/>
    <x v="1"/>
    <n v="1304744400"/>
    <n v="1306213200"/>
    <b v="0"/>
    <b v="1"/>
    <s v="games/video games"/>
    <n v="49.217948717948715"/>
    <n v="3906"/>
    <x v="6"/>
    <x v="11"/>
  </r>
  <r>
    <n v="940"/>
    <s v="Wiggins Ltd"/>
    <s v="Upgradable analyzing core"/>
    <n v="9900"/>
    <n v="6161"/>
    <x v="2"/>
    <n v="66"/>
    <x v="0"/>
    <x v="0"/>
    <n v="1354341600"/>
    <n v="1356242400"/>
    <b v="0"/>
    <b v="0"/>
    <s v="technology/web"/>
    <n v="62.232323232323225"/>
    <n v="6227"/>
    <x v="2"/>
    <x v="2"/>
  </r>
  <r>
    <n v="941"/>
    <s v="Luna-Horne"/>
    <s v="Profound exuding pricing structure"/>
    <n v="43000"/>
    <n v="5615"/>
    <x v="0"/>
    <n v="78"/>
    <x v="1"/>
    <x v="1"/>
    <n v="1294552800"/>
    <n v="1297576800"/>
    <b v="1"/>
    <b v="0"/>
    <s v="theater/plays"/>
    <n v="13.05813953488372"/>
    <n v="5693"/>
    <x v="3"/>
    <x v="3"/>
  </r>
  <r>
    <n v="942"/>
    <s v="Allen Inc"/>
    <s v="Horizontal optimizing model"/>
    <n v="9600"/>
    <n v="6205"/>
    <x v="0"/>
    <n v="67"/>
    <x v="2"/>
    <x v="2"/>
    <n v="1295935200"/>
    <n v="1296194400"/>
    <b v="0"/>
    <b v="0"/>
    <s v="theater/plays"/>
    <n v="64.635416666666671"/>
    <n v="6272"/>
    <x v="3"/>
    <x v="3"/>
  </r>
  <r>
    <n v="943"/>
    <s v="Peterson, Gonzalez and Spencer"/>
    <s v="Synchronized fault-tolerant algorithm"/>
    <n v="7500"/>
    <n v="11969"/>
    <x v="1"/>
    <n v="114"/>
    <x v="1"/>
    <x v="1"/>
    <n v="1411534800"/>
    <n v="1414558800"/>
    <b v="0"/>
    <b v="0"/>
    <s v="food/food trucks"/>
    <n v="159.58666666666667"/>
    <n v="12083"/>
    <x v="0"/>
    <x v="0"/>
  </r>
  <r>
    <n v="944"/>
    <s v="Walter Inc"/>
    <s v="Streamlined 5thgeneration intranet"/>
    <n v="10000"/>
    <n v="8142"/>
    <x v="0"/>
    <n v="263"/>
    <x v="2"/>
    <x v="2"/>
    <n v="1486706400"/>
    <n v="1488348000"/>
    <b v="0"/>
    <b v="0"/>
    <s v="photography/photography books"/>
    <n v="81.42"/>
    <n v="8405"/>
    <x v="7"/>
    <x v="14"/>
  </r>
  <r>
    <n v="945"/>
    <s v="Sanders, Farley and Huffman"/>
    <s v="Cross-group clear-thinking task-force"/>
    <n v="172000"/>
    <n v="55805"/>
    <x v="0"/>
    <n v="1691"/>
    <x v="1"/>
    <x v="1"/>
    <n v="1333602000"/>
    <n v="1334898000"/>
    <b v="1"/>
    <b v="0"/>
    <s v="photography/photography books"/>
    <n v="32.444767441860463"/>
    <n v="57496"/>
    <x v="7"/>
    <x v="14"/>
  </r>
  <r>
    <n v="946"/>
    <s v="Hall, Holmes and Walker"/>
    <s v="Public-key bandwidth-monitored intranet"/>
    <n v="153700"/>
    <n v="15238"/>
    <x v="0"/>
    <n v="181"/>
    <x v="1"/>
    <x v="1"/>
    <n v="1308200400"/>
    <n v="1308373200"/>
    <b v="0"/>
    <b v="0"/>
    <s v="theater/plays"/>
    <n v="9.9141184124918666"/>
    <n v="15419"/>
    <x v="3"/>
    <x v="3"/>
  </r>
  <r>
    <n v="947"/>
    <s v="Smith-Powell"/>
    <s v="Upgradable clear-thinking hardware"/>
    <n v="3600"/>
    <n v="961"/>
    <x v="0"/>
    <n v="13"/>
    <x v="1"/>
    <x v="1"/>
    <n v="1411707600"/>
    <n v="1412312400"/>
    <b v="0"/>
    <b v="0"/>
    <s v="theater/plays"/>
    <n v="26.694444444444443"/>
    <n v="974"/>
    <x v="3"/>
    <x v="3"/>
  </r>
  <r>
    <n v="948"/>
    <s v="Smith-Hill"/>
    <s v="Integrated holistic paradigm"/>
    <n v="9400"/>
    <n v="5918"/>
    <x v="3"/>
    <n v="160"/>
    <x v="1"/>
    <x v="1"/>
    <n v="1418364000"/>
    <n v="1419228000"/>
    <b v="1"/>
    <b v="1"/>
    <s v="film &amp; video/documentary"/>
    <n v="62.957446808510639"/>
    <n v="6078"/>
    <x v="4"/>
    <x v="4"/>
  </r>
  <r>
    <n v="949"/>
    <s v="Wright LLC"/>
    <s v="Seamless clear-thinking conglomeration"/>
    <n v="5900"/>
    <n v="9520"/>
    <x v="1"/>
    <n v="203"/>
    <x v="1"/>
    <x v="1"/>
    <n v="1429333200"/>
    <n v="1430974800"/>
    <b v="0"/>
    <b v="0"/>
    <s v="technology/web"/>
    <n v="161.35593220338984"/>
    <n v="9723"/>
    <x v="2"/>
    <x v="2"/>
  </r>
  <r>
    <n v="950"/>
    <s v="Williams, Orozco and Gomez"/>
    <s v="Persistent content-based methodology"/>
    <n v="100"/>
    <n v="5"/>
    <x v="0"/>
    <n v="1"/>
    <x v="1"/>
    <x v="1"/>
    <n v="1555390800"/>
    <n v="1555822800"/>
    <b v="0"/>
    <b v="1"/>
    <s v="theater/plays"/>
    <n v="5"/>
    <n v="6"/>
    <x v="3"/>
    <x v="3"/>
  </r>
  <r>
    <n v="951"/>
    <s v="Peterson Ltd"/>
    <s v="Re-engineered 24hour matrix"/>
    <n v="14500"/>
    <n v="159056"/>
    <x v="1"/>
    <n v="1559"/>
    <x v="1"/>
    <x v="1"/>
    <n v="1482732000"/>
    <n v="1482818400"/>
    <b v="0"/>
    <b v="1"/>
    <s v="music/rock"/>
    <n v="1096.9379310344827"/>
    <n v="160615"/>
    <x v="1"/>
    <x v="1"/>
  </r>
  <r>
    <n v="952"/>
    <s v="Cummings-Hayes"/>
    <s v="Virtual multi-tasking core"/>
    <n v="145500"/>
    <n v="101987"/>
    <x v="3"/>
    <n v="2266"/>
    <x v="1"/>
    <x v="1"/>
    <n v="1470718800"/>
    <n v="1471928400"/>
    <b v="0"/>
    <b v="0"/>
    <s v="film &amp; video/documentary"/>
    <n v="70.094158075601371"/>
    <n v="104253"/>
    <x v="4"/>
    <x v="4"/>
  </r>
  <r>
    <n v="953"/>
    <s v="Boyle Ltd"/>
    <s v="Streamlined fault-tolerant conglomeration"/>
    <n v="3300"/>
    <n v="1980"/>
    <x v="0"/>
    <n v="21"/>
    <x v="1"/>
    <x v="1"/>
    <n v="1450591200"/>
    <n v="1453701600"/>
    <b v="0"/>
    <b v="1"/>
    <s v="film &amp; video/science fiction"/>
    <n v="60"/>
    <n v="2001"/>
    <x v="4"/>
    <x v="22"/>
  </r>
  <r>
    <n v="954"/>
    <s v="Henderson, Parker and Diaz"/>
    <s v="Enterprise-wide client-driven policy"/>
    <n v="42600"/>
    <n v="156384"/>
    <x v="1"/>
    <n v="1548"/>
    <x v="2"/>
    <x v="2"/>
    <n v="1348290000"/>
    <n v="1350363600"/>
    <b v="0"/>
    <b v="0"/>
    <s v="technology/web"/>
    <n v="367.0985915492958"/>
    <n v="157932"/>
    <x v="2"/>
    <x v="2"/>
  </r>
  <r>
    <n v="955"/>
    <s v="Moss-Obrien"/>
    <s v="Function-based next generation emulation"/>
    <n v="700"/>
    <n v="7763"/>
    <x v="1"/>
    <n v="80"/>
    <x v="1"/>
    <x v="1"/>
    <n v="1353823200"/>
    <n v="1353996000"/>
    <b v="0"/>
    <b v="0"/>
    <s v="theater/plays"/>
    <n v="1109"/>
    <n v="7843"/>
    <x v="3"/>
    <x v="3"/>
  </r>
  <r>
    <n v="956"/>
    <s v="Wood Inc"/>
    <s v="Re-engineered composite focus group"/>
    <n v="187600"/>
    <n v="35698"/>
    <x v="0"/>
    <n v="830"/>
    <x v="1"/>
    <x v="1"/>
    <n v="1450764000"/>
    <n v="1451109600"/>
    <b v="0"/>
    <b v="0"/>
    <s v="film &amp; video/science fiction"/>
    <n v="19.028784648187631"/>
    <n v="36528"/>
    <x v="4"/>
    <x v="22"/>
  </r>
  <r>
    <n v="957"/>
    <s v="Riley, Cohen and Goodman"/>
    <s v="Profound mission-critical function"/>
    <n v="9800"/>
    <n v="12434"/>
    <x v="1"/>
    <n v="131"/>
    <x v="1"/>
    <x v="1"/>
    <n v="1329372000"/>
    <n v="1329631200"/>
    <b v="0"/>
    <b v="0"/>
    <s v="theater/plays"/>
    <n v="126.87755102040816"/>
    <n v="12565"/>
    <x v="3"/>
    <x v="3"/>
  </r>
  <r>
    <n v="958"/>
    <s v="Green, Robinson and Ho"/>
    <s v="De-engineered zero-defect open system"/>
    <n v="1100"/>
    <n v="8081"/>
    <x v="1"/>
    <n v="112"/>
    <x v="1"/>
    <x v="1"/>
    <n v="1277096400"/>
    <n v="1278997200"/>
    <b v="0"/>
    <b v="0"/>
    <s v="film &amp; video/animation"/>
    <n v="734.63636363636363"/>
    <n v="8193"/>
    <x v="4"/>
    <x v="10"/>
  </r>
  <r>
    <n v="959"/>
    <s v="Black-Graham"/>
    <s v="Operative hybrid utilization"/>
    <n v="145000"/>
    <n v="6631"/>
    <x v="0"/>
    <n v="130"/>
    <x v="1"/>
    <x v="1"/>
    <n v="1277701200"/>
    <n v="1280120400"/>
    <b v="0"/>
    <b v="0"/>
    <s v="publishing/translations"/>
    <n v="4.5731034482758623"/>
    <n v="6761"/>
    <x v="5"/>
    <x v="18"/>
  </r>
  <r>
    <n v="960"/>
    <s v="Robbins Group"/>
    <s v="Function-based interactive matrix"/>
    <n v="5500"/>
    <n v="4678"/>
    <x v="0"/>
    <n v="55"/>
    <x v="1"/>
    <x v="1"/>
    <n v="1454911200"/>
    <n v="1458104400"/>
    <b v="0"/>
    <b v="0"/>
    <s v="technology/web"/>
    <n v="85.054545454545448"/>
    <n v="4733"/>
    <x v="2"/>
    <x v="2"/>
  </r>
  <r>
    <n v="961"/>
    <s v="Mason, Case and May"/>
    <s v="Optimized content-based collaboration"/>
    <n v="5700"/>
    <n v="6800"/>
    <x v="1"/>
    <n v="155"/>
    <x v="1"/>
    <x v="1"/>
    <n v="1297922400"/>
    <n v="1298268000"/>
    <b v="0"/>
    <b v="0"/>
    <s v="publishing/translations"/>
    <n v="119.29824561403508"/>
    <n v="6955"/>
    <x v="5"/>
    <x v="18"/>
  </r>
  <r>
    <n v="962"/>
    <s v="Harris, Russell and Mitchell"/>
    <s v="User-centric cohesive policy"/>
    <n v="3600"/>
    <n v="10657"/>
    <x v="1"/>
    <n v="266"/>
    <x v="1"/>
    <x v="1"/>
    <n v="1384408800"/>
    <n v="1386223200"/>
    <b v="0"/>
    <b v="0"/>
    <s v="food/food trucks"/>
    <n v="296.02777777777777"/>
    <n v="10923"/>
    <x v="0"/>
    <x v="0"/>
  </r>
  <r>
    <n v="963"/>
    <s v="Rodriguez-Robinson"/>
    <s v="Ergonomic methodical hub"/>
    <n v="5900"/>
    <n v="4997"/>
    <x v="0"/>
    <n v="114"/>
    <x v="6"/>
    <x v="6"/>
    <n v="1299304800"/>
    <n v="1299823200"/>
    <b v="0"/>
    <b v="1"/>
    <s v="photography/photography books"/>
    <n v="84.694915254237287"/>
    <n v="5111"/>
    <x v="7"/>
    <x v="14"/>
  </r>
  <r>
    <n v="964"/>
    <s v="Peck, Higgins and Smith"/>
    <s v="Devolved disintermediate encryption"/>
    <n v="3700"/>
    <n v="13164"/>
    <x v="1"/>
    <n v="155"/>
    <x v="1"/>
    <x v="1"/>
    <n v="1431320400"/>
    <n v="1431752400"/>
    <b v="0"/>
    <b v="0"/>
    <s v="theater/plays"/>
    <n v="355.7837837837838"/>
    <n v="13319"/>
    <x v="3"/>
    <x v="3"/>
  </r>
  <r>
    <n v="965"/>
    <s v="Nunez-King"/>
    <s v="Phased clear-thinking policy"/>
    <n v="2200"/>
    <n v="8501"/>
    <x v="1"/>
    <n v="207"/>
    <x v="4"/>
    <x v="4"/>
    <n v="1264399200"/>
    <n v="1267855200"/>
    <b v="0"/>
    <b v="0"/>
    <s v="music/rock"/>
    <n v="386.40909090909093"/>
    <n v="8708"/>
    <x v="1"/>
    <x v="1"/>
  </r>
  <r>
    <n v="966"/>
    <s v="Davis and Sons"/>
    <s v="Seamless solution-oriented capacity"/>
    <n v="1700"/>
    <n v="13468"/>
    <x v="1"/>
    <n v="245"/>
    <x v="1"/>
    <x v="1"/>
    <n v="1497502800"/>
    <n v="1497675600"/>
    <b v="0"/>
    <b v="0"/>
    <s v="theater/plays"/>
    <n v="792.23529411764707"/>
    <n v="13713"/>
    <x v="3"/>
    <x v="3"/>
  </r>
  <r>
    <n v="967"/>
    <s v="Howard-Douglas"/>
    <s v="Organized human-resource attitude"/>
    <n v="88400"/>
    <n v="121138"/>
    <x v="1"/>
    <n v="1573"/>
    <x v="1"/>
    <x v="1"/>
    <n v="1333688400"/>
    <n v="1336885200"/>
    <b v="0"/>
    <b v="0"/>
    <s v="music/world music"/>
    <n v="137.03393665158373"/>
    <n v="122711"/>
    <x v="1"/>
    <x v="21"/>
  </r>
  <r>
    <n v="968"/>
    <s v="Gonzalez-White"/>
    <s v="Open-architected disintermediate budgetary management"/>
    <n v="2400"/>
    <n v="8117"/>
    <x v="1"/>
    <n v="114"/>
    <x v="1"/>
    <x v="1"/>
    <n v="1293861600"/>
    <n v="1295157600"/>
    <b v="0"/>
    <b v="0"/>
    <s v="food/food trucks"/>
    <n v="338.20833333333337"/>
    <n v="8231"/>
    <x v="0"/>
    <x v="0"/>
  </r>
  <r>
    <n v="969"/>
    <s v="Lopez-King"/>
    <s v="Multi-lateral radical solution"/>
    <n v="7900"/>
    <n v="8550"/>
    <x v="1"/>
    <n v="93"/>
    <x v="1"/>
    <x v="1"/>
    <n v="1576994400"/>
    <n v="1577599200"/>
    <b v="0"/>
    <b v="0"/>
    <s v="theater/plays"/>
    <n v="108.22784810126582"/>
    <n v="8643"/>
    <x v="3"/>
    <x v="3"/>
  </r>
  <r>
    <n v="970"/>
    <s v="Glover-Nelson"/>
    <s v="Inverse context-sensitive info-mediaries"/>
    <n v="94900"/>
    <n v="57659"/>
    <x v="0"/>
    <n v="594"/>
    <x v="1"/>
    <x v="1"/>
    <n v="1304917200"/>
    <n v="1305003600"/>
    <b v="0"/>
    <b v="0"/>
    <s v="theater/plays"/>
    <n v="60.757639620653315"/>
    <n v="58253"/>
    <x v="3"/>
    <x v="3"/>
  </r>
  <r>
    <n v="971"/>
    <s v="Garner and Sons"/>
    <s v="Versatile neutral workforce"/>
    <n v="5100"/>
    <n v="1414"/>
    <x v="0"/>
    <n v="24"/>
    <x v="1"/>
    <x v="1"/>
    <n v="1381208400"/>
    <n v="1381726800"/>
    <b v="0"/>
    <b v="0"/>
    <s v="film &amp; video/television"/>
    <n v="27.725490196078432"/>
    <n v="1438"/>
    <x v="4"/>
    <x v="19"/>
  </r>
  <r>
    <n v="972"/>
    <s v="Sellers, Roach and Garrison"/>
    <s v="Multi-tiered systematic knowledge user"/>
    <n v="42700"/>
    <n v="97524"/>
    <x v="1"/>
    <n v="1681"/>
    <x v="1"/>
    <x v="1"/>
    <n v="1401685200"/>
    <n v="1402462800"/>
    <b v="0"/>
    <b v="1"/>
    <s v="technology/web"/>
    <n v="228.3934426229508"/>
    <n v="99205"/>
    <x v="2"/>
    <x v="2"/>
  </r>
  <r>
    <n v="973"/>
    <s v="Herrera, Bennett and Silva"/>
    <s v="Programmable multi-state algorithm"/>
    <n v="121100"/>
    <n v="26176"/>
    <x v="0"/>
    <n v="252"/>
    <x v="1"/>
    <x v="1"/>
    <n v="1291960800"/>
    <n v="1292133600"/>
    <b v="0"/>
    <b v="1"/>
    <s v="theater/plays"/>
    <n v="21.615194054500414"/>
    <n v="26428"/>
    <x v="3"/>
    <x v="3"/>
  </r>
  <r>
    <n v="974"/>
    <s v="Thomas, Clay and Mendoza"/>
    <s v="Multi-channeled reciprocal interface"/>
    <n v="800"/>
    <n v="2991"/>
    <x v="1"/>
    <n v="32"/>
    <x v="1"/>
    <x v="1"/>
    <n v="1368853200"/>
    <n v="1368939600"/>
    <b v="0"/>
    <b v="0"/>
    <s v="music/indie rock"/>
    <n v="373.875"/>
    <n v="3023"/>
    <x v="1"/>
    <x v="7"/>
  </r>
  <r>
    <n v="975"/>
    <s v="Ayala Group"/>
    <s v="Right-sized maximized migration"/>
    <n v="5400"/>
    <n v="8366"/>
    <x v="1"/>
    <n v="135"/>
    <x v="1"/>
    <x v="1"/>
    <n v="1448776800"/>
    <n v="1452146400"/>
    <b v="0"/>
    <b v="1"/>
    <s v="theater/plays"/>
    <n v="154.92592592592592"/>
    <n v="8501"/>
    <x v="3"/>
    <x v="3"/>
  </r>
  <r>
    <n v="976"/>
    <s v="Huerta, Roberts and Dickerson"/>
    <s v="Self-enabling value-added artificial intelligence"/>
    <n v="4000"/>
    <n v="12886"/>
    <x v="1"/>
    <n v="140"/>
    <x v="1"/>
    <x v="1"/>
    <n v="1296194400"/>
    <n v="1296712800"/>
    <b v="0"/>
    <b v="1"/>
    <s v="theater/plays"/>
    <n v="322.14999999999998"/>
    <n v="13026"/>
    <x v="3"/>
    <x v="3"/>
  </r>
  <r>
    <n v="977"/>
    <s v="Johnson Group"/>
    <s v="Vision-oriented interactive solution"/>
    <n v="7000"/>
    <n v="5177"/>
    <x v="0"/>
    <n v="67"/>
    <x v="1"/>
    <x v="1"/>
    <n v="1517983200"/>
    <n v="1520748000"/>
    <b v="0"/>
    <b v="0"/>
    <s v="food/food trucks"/>
    <n v="73.957142857142856"/>
    <n v="5244"/>
    <x v="0"/>
    <x v="0"/>
  </r>
  <r>
    <n v="978"/>
    <s v="Bailey, Nguyen and Martinez"/>
    <s v="Fundamental user-facing productivity"/>
    <n v="1000"/>
    <n v="8641"/>
    <x v="1"/>
    <n v="92"/>
    <x v="1"/>
    <x v="1"/>
    <n v="1478930400"/>
    <n v="1480831200"/>
    <b v="0"/>
    <b v="0"/>
    <s v="games/video games"/>
    <n v="864.1"/>
    <n v="8733"/>
    <x v="6"/>
    <x v="11"/>
  </r>
  <r>
    <n v="979"/>
    <s v="Williams, Martin and Meyer"/>
    <s v="Innovative well-modulated capability"/>
    <n v="60200"/>
    <n v="86244"/>
    <x v="1"/>
    <n v="1015"/>
    <x v="4"/>
    <x v="4"/>
    <n v="1426395600"/>
    <n v="1426914000"/>
    <b v="0"/>
    <b v="0"/>
    <s v="theater/plays"/>
    <n v="143.26245847176079"/>
    <n v="87259"/>
    <x v="3"/>
    <x v="3"/>
  </r>
  <r>
    <n v="980"/>
    <s v="Huff-Johnson"/>
    <s v="Universal fault-tolerant orchestration"/>
    <n v="195200"/>
    <n v="78630"/>
    <x v="0"/>
    <n v="742"/>
    <x v="1"/>
    <x v="1"/>
    <n v="1446181200"/>
    <n v="1446616800"/>
    <b v="1"/>
    <b v="0"/>
    <s v="publishing/nonfiction"/>
    <n v="40.281762295081968"/>
    <n v="79372"/>
    <x v="5"/>
    <x v="9"/>
  </r>
  <r>
    <n v="981"/>
    <s v="Diaz-Little"/>
    <s v="Grass-roots executive synergy"/>
    <n v="6700"/>
    <n v="11941"/>
    <x v="1"/>
    <n v="323"/>
    <x v="1"/>
    <x v="1"/>
    <n v="1514181600"/>
    <n v="1517032800"/>
    <b v="0"/>
    <b v="0"/>
    <s v="technology/web"/>
    <n v="178.22388059701493"/>
    <n v="12264"/>
    <x v="2"/>
    <x v="2"/>
  </r>
  <r>
    <n v="982"/>
    <s v="Freeman-French"/>
    <s v="Multi-layered optimal application"/>
    <n v="7200"/>
    <n v="6115"/>
    <x v="0"/>
    <n v="75"/>
    <x v="1"/>
    <x v="1"/>
    <n v="1311051600"/>
    <n v="1311224400"/>
    <b v="0"/>
    <b v="1"/>
    <s v="film &amp; video/documentary"/>
    <n v="84.930555555555557"/>
    <n v="6190"/>
    <x v="4"/>
    <x v="4"/>
  </r>
  <r>
    <n v="983"/>
    <s v="Beck-Weber"/>
    <s v="Business-focused full-range core"/>
    <n v="129100"/>
    <n v="188404"/>
    <x v="1"/>
    <n v="2326"/>
    <x v="1"/>
    <x v="1"/>
    <n v="1564894800"/>
    <n v="1566190800"/>
    <b v="0"/>
    <b v="0"/>
    <s v="film &amp; video/documentary"/>
    <n v="145.93648334624322"/>
    <n v="190730"/>
    <x v="4"/>
    <x v="4"/>
  </r>
  <r>
    <n v="984"/>
    <s v="Lewis-Jacobson"/>
    <s v="Exclusive system-worthy Graphic Interface"/>
    <n v="6500"/>
    <n v="9910"/>
    <x v="1"/>
    <n v="381"/>
    <x v="1"/>
    <x v="1"/>
    <n v="1567918800"/>
    <n v="1570165200"/>
    <b v="0"/>
    <b v="0"/>
    <s v="theater/plays"/>
    <n v="152.46153846153848"/>
    <n v="10291"/>
    <x v="3"/>
    <x v="3"/>
  </r>
  <r>
    <n v="985"/>
    <s v="Logan-Curtis"/>
    <s v="Enhanced optimal ability"/>
    <n v="170600"/>
    <n v="114523"/>
    <x v="0"/>
    <n v="4405"/>
    <x v="1"/>
    <x v="1"/>
    <n v="1386309600"/>
    <n v="1388556000"/>
    <b v="0"/>
    <b v="1"/>
    <s v="music/rock"/>
    <n v="67.129542790152414"/>
    <n v="118928"/>
    <x v="1"/>
    <x v="1"/>
  </r>
  <r>
    <n v="986"/>
    <s v="Chan, Washington and Callahan"/>
    <s v="Optional zero administration neural-net"/>
    <n v="7800"/>
    <n v="3144"/>
    <x v="0"/>
    <n v="92"/>
    <x v="1"/>
    <x v="1"/>
    <n v="1301979600"/>
    <n v="1303189200"/>
    <b v="0"/>
    <b v="0"/>
    <s v="music/rock"/>
    <n v="40.307692307692307"/>
    <n v="3236"/>
    <x v="1"/>
    <x v="1"/>
  </r>
  <r>
    <n v="987"/>
    <s v="Wilson Group"/>
    <s v="Ameliorated foreground focus group"/>
    <n v="6200"/>
    <n v="13441"/>
    <x v="1"/>
    <n v="480"/>
    <x v="1"/>
    <x v="1"/>
    <n v="1493269200"/>
    <n v="1494478800"/>
    <b v="0"/>
    <b v="0"/>
    <s v="film &amp; video/documentary"/>
    <n v="216.79032258064518"/>
    <n v="13921"/>
    <x v="4"/>
    <x v="4"/>
  </r>
  <r>
    <n v="988"/>
    <s v="Gardner, Ryan and Gutierrez"/>
    <s v="Triple-buffered multi-tasking matrices"/>
    <n v="9400"/>
    <n v="4899"/>
    <x v="0"/>
    <n v="64"/>
    <x v="1"/>
    <x v="1"/>
    <n v="1478930400"/>
    <n v="1480744800"/>
    <b v="0"/>
    <b v="0"/>
    <s v="publishing/radio &amp; podcasts"/>
    <n v="52.117021276595743"/>
    <n v="4963"/>
    <x v="5"/>
    <x v="15"/>
  </r>
  <r>
    <n v="989"/>
    <s v="Hernandez Inc"/>
    <s v="Versatile dedicated migration"/>
    <n v="2400"/>
    <n v="11990"/>
    <x v="1"/>
    <n v="226"/>
    <x v="1"/>
    <x v="1"/>
    <n v="1555390800"/>
    <n v="1555822800"/>
    <b v="0"/>
    <b v="0"/>
    <s v="publishing/translations"/>
    <n v="499.58333333333337"/>
    <n v="12216"/>
    <x v="5"/>
    <x v="18"/>
  </r>
  <r>
    <n v="990"/>
    <s v="Ortiz-Roberts"/>
    <s v="Devolved foreground customer loyalty"/>
    <n v="7800"/>
    <n v="6839"/>
    <x v="0"/>
    <n v="64"/>
    <x v="1"/>
    <x v="1"/>
    <n v="1456984800"/>
    <n v="1458882000"/>
    <b v="0"/>
    <b v="1"/>
    <s v="film &amp; video/drama"/>
    <n v="87.679487179487182"/>
    <n v="6903"/>
    <x v="4"/>
    <x v="6"/>
  </r>
  <r>
    <n v="991"/>
    <s v="Ramirez LLC"/>
    <s v="Reduced reciprocal focus group"/>
    <n v="9800"/>
    <n v="11091"/>
    <x v="1"/>
    <n v="241"/>
    <x v="1"/>
    <x v="1"/>
    <n v="1411621200"/>
    <n v="1411966800"/>
    <b v="0"/>
    <b v="1"/>
    <s v="music/rock"/>
    <n v="113.17346938775511"/>
    <n v="11332"/>
    <x v="1"/>
    <x v="1"/>
  </r>
  <r>
    <n v="992"/>
    <s v="Morrow Inc"/>
    <s v="Networked global migration"/>
    <n v="3100"/>
    <n v="13223"/>
    <x v="1"/>
    <n v="132"/>
    <x v="1"/>
    <x v="1"/>
    <n v="1525669200"/>
    <n v="1526878800"/>
    <b v="0"/>
    <b v="1"/>
    <s v="film &amp; video/drama"/>
    <n v="426.54838709677421"/>
    <n v="13355"/>
    <x v="4"/>
    <x v="6"/>
  </r>
  <r>
    <n v="993"/>
    <s v="Erickson-Rogers"/>
    <s v="De-engineered even-keeled definition"/>
    <n v="9800"/>
    <n v="7608"/>
    <x v="3"/>
    <n v="75"/>
    <x v="6"/>
    <x v="6"/>
    <n v="1450936800"/>
    <n v="1452405600"/>
    <b v="0"/>
    <b v="1"/>
    <s v="photography/photography books"/>
    <n v="77.632653061224488"/>
    <n v="7683"/>
    <x v="7"/>
    <x v="14"/>
  </r>
  <r>
    <n v="994"/>
    <s v="Leach, Rich and Price"/>
    <s v="Implemented bi-directional flexibility"/>
    <n v="141100"/>
    <n v="74073"/>
    <x v="0"/>
    <n v="842"/>
    <x v="1"/>
    <x v="1"/>
    <n v="1413522000"/>
    <n v="1414040400"/>
    <b v="0"/>
    <b v="1"/>
    <s v="publishing/translations"/>
    <n v="52.496810772501767"/>
    <n v="74915"/>
    <x v="5"/>
    <x v="18"/>
  </r>
  <r>
    <n v="995"/>
    <s v="Manning-Hamilton"/>
    <s v="Vision-oriented scalable definition"/>
    <n v="97300"/>
    <n v="153216"/>
    <x v="1"/>
    <n v="2043"/>
    <x v="1"/>
    <x v="1"/>
    <n v="1541307600"/>
    <n v="1543816800"/>
    <b v="0"/>
    <b v="1"/>
    <s v="food/food trucks"/>
    <n v="157.46762589928059"/>
    <n v="155259"/>
    <x v="0"/>
    <x v="0"/>
  </r>
  <r>
    <n v="996"/>
    <s v="Butler LLC"/>
    <s v="Future-proofed upward-trending migration"/>
    <n v="6600"/>
    <n v="4814"/>
    <x v="0"/>
    <n v="112"/>
    <x v="1"/>
    <x v="1"/>
    <n v="1357106400"/>
    <n v="1359698400"/>
    <b v="0"/>
    <b v="0"/>
    <s v="theater/plays"/>
    <n v="72.939393939393938"/>
    <n v="4926"/>
    <x v="3"/>
    <x v="3"/>
  </r>
  <r>
    <n v="997"/>
    <s v="Ball LLC"/>
    <s v="Right-sized full-range throughput"/>
    <n v="7600"/>
    <n v="4603"/>
    <x v="3"/>
    <n v="139"/>
    <x v="6"/>
    <x v="6"/>
    <n v="1390197600"/>
    <n v="1390629600"/>
    <b v="0"/>
    <b v="0"/>
    <s v="theater/plays"/>
    <n v="60.565789473684205"/>
    <n v="4742"/>
    <x v="3"/>
    <x v="3"/>
  </r>
  <r>
    <n v="998"/>
    <s v="Taylor, Santiago and Flores"/>
    <s v="Polarized composite customer loyalty"/>
    <n v="66600"/>
    <n v="37823"/>
    <x v="0"/>
    <n v="374"/>
    <x v="1"/>
    <x v="1"/>
    <n v="1265868000"/>
    <n v="1267077600"/>
    <b v="0"/>
    <b v="1"/>
    <s v="music/indie rock"/>
    <n v="56.791291291291287"/>
    <n v="38197"/>
    <x v="1"/>
    <x v="7"/>
  </r>
  <r>
    <n v="999"/>
    <s v="Hernandez, Norton and Kelley"/>
    <s v="Expanded eco-centric policy"/>
    <n v="111100"/>
    <n v="62819"/>
    <x v="3"/>
    <n v="1122"/>
    <x v="1"/>
    <x v="1"/>
    <n v="1467176400"/>
    <n v="1467781200"/>
    <b v="0"/>
    <b v="0"/>
    <s v="food/food trucks"/>
    <n v="56.542754275427541"/>
    <n v="63941"/>
    <x v="0"/>
    <x v="0"/>
  </r>
  <r>
    <m/>
    <m/>
    <m/>
    <m/>
    <m/>
    <x v="4"/>
    <m/>
    <x v="7"/>
    <x v="7"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14718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43948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2501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5318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1336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1108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14968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22654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3252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14058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3057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568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393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19029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38866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1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3609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6224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31005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49332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39091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76580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5084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106930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12067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53294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614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13985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152571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4584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1107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89983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195085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14190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190593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1117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1446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10219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11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15076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2035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8213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173929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639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4578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339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727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131293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13956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3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146710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2534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12565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5512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11877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11657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644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634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979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137597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187003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14701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562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2772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14641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319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121957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14754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918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160864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6560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4076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9341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4861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14776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97677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4516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1386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106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7139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38268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15153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40996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41938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6501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12608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124522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2629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684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6238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75367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52273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66487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898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104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153844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2160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34171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15115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2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9357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10758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2498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172540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992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14153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6613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9012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3139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21603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74329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12996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1256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3942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148686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6409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8798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6418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10902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114054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00264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91442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33754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9656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8655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70391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53739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43128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4811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15458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168559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3923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14144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0228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5605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2779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4762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9331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19572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12460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6394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11619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7392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11754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59896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1569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9536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1362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13827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2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89504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178949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181793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101709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91900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2729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2242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4681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93043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13149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4375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9291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9110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52151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112785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13683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10950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062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100078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5595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526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689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59196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5416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8589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86842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164332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7137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162722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174843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5451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199068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3611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10890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73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29244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139826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2660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45445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2562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274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8760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307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8842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57681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2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165107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6209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981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3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14462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6625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197911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2569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5694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3553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4300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201163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42020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6564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100725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1246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175838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14489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616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90536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58845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12706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140036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684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122009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6761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282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19047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1822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11111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3694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167820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168349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10185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5590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5915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6062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8330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68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4380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15151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235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3168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124908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73413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10979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10478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4041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14985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14871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186542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13321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174560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4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941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6322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109496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8593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98432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974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8414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13610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10893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1019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26757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5435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10955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170887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6117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89084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146678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2756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8929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49150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2014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15724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10986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788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9535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5457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7548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8890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14202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14929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152614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9209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154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8285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66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9741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13389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5613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13811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92630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8326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2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1097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8221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70679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3390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889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510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200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6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12397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24479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2841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11611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8099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52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44132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88363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3162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1602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2933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187087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8920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4259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3251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650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1299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920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331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8172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162890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201545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2174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11955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5970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3454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1035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134267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21688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63715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14833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41866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12153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24651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20091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9674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17159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126732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110271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35357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98034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32192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5000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8378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23490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2783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12798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146306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9688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6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96644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1010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139664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7628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327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3471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4294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1169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12135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138007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9634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13946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8469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147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1847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759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1945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14600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14897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184931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130586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14493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166397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2251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1504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12406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5225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25237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2956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092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9904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5870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14388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201578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7996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104622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43219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13083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102504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4527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4544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69154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146847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3789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9458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78616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14537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12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3068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3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1407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298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171835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15655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26962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72228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12584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12283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63518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56647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8243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4180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18717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164902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12970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60446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958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95962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145672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517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613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11280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15885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147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7859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1053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199544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47784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175329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5571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9911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460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66547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1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79833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13927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10161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15074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103193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169085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1776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1087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322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11234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1090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5765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38193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45989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8789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5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18858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3076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103930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1802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141631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154043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1378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120826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779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4169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14143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58269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147370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97456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8909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4026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8192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636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10487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10670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10083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609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9013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4748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8643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8242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726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165359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12483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8743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61469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698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48790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78593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28492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723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199370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1778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9424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4740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175880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46426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6578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13952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13459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1721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3469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46896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80815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109539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7075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46443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6986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1284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169402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856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197477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120768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9420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35860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12917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3295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31651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4930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54170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6686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3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8257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3438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11430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16580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639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8311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1831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13091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194560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7307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583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9811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181978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8172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186304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13628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12735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4837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9987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58330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7197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1434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43481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1979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14044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7826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166799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6958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12753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182059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84605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5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108377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895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6050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14962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4224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2589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12181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8092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7343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162009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11289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1295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5192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143183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197762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4161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15109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139868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4829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98089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3330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4990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7796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1011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52979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6362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1583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16413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6356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152694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3912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4573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1843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104868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13201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67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7008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125885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21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5910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328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2049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192294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11324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1482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8058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150967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17827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5194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6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13212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9231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444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154295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6285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656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18289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11391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2159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185762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1151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8837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1940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4192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14658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12367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3551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98235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56405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11653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160813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5980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153499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14681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5865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1339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11262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2980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56226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060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186819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31180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674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94482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160856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130195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6815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412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4877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20026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11471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3511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33361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84912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183180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90363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881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62897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59605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3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177907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13093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14267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180952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13476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50383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838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31984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57760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7515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58624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9037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7811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7634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12491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2010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12574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566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7664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77056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20200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115117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25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58468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12260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193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4543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18094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14874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14477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16069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8212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8391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7710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95427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4515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14249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12624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7417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8348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7356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5515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117144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7735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12518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97777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04255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190950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6301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4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91834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4793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199766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10798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170073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39931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11747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12157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14140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6483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1274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14927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1277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83821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29526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10510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14423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8614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10680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326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5489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78942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13394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11382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98965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48751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14866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4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10519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9918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743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10874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247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13940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133395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2562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5208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572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629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1608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4280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3635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521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4380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212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121968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11494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68751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13893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2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8633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5476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12202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121808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7784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1018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5810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68523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115889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16802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14586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3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6573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8158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8323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13901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55885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11238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112516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11858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279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174725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103538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6853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7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74824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46663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10417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88124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5585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4470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11142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10589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105843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3066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11153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61853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320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3396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7887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546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687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1322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8386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1053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4353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8517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6529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74747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2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773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12358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6760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7205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4999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833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189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1602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90644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1258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71999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137445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7729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2986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1190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4283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191681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7733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4556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12288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14483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191082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14892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108796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14107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12991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6216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4969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5083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1446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110050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37453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10888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11347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79113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180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152757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9151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14801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120116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13146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8579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2736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8841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3944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5133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1284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11003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9224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2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12628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2536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112969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196971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24408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87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7638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2813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2657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5098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9480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6645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5632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14727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153787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7994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8097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3065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38902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7041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197232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8073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81155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14382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5532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2168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27857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1024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5491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195515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32117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040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8282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111260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2181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129570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2320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12464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9630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57319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7923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14017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10969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3264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1215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5479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2464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95212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2743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3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8905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644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723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811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13191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9155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188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125884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8701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3051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12001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14489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36059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3817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97802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1395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2124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9177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21140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9931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1248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92701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4084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194581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6787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592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3338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200163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12136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015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841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5027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176917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1385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101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1711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5867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189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3906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6227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5693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6272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2083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840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57496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15419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974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6078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9723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6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60615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104253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2001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57932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7843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36528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12565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8193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6761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4733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6955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10923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5111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13319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8708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13713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122711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8231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8643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58253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1438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99205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26428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3023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8501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13026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5244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8733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7259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79372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12264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6190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190730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10291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118928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236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13921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4963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12216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6903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11332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3355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7683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74915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155259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926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4742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38197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63941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04F4E-0BA2-4813-AD93-931974FFDB3B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countASubtotal="1">
      <items count="6">
        <item x="3"/>
        <item x="0"/>
        <item x="2"/>
        <item x="1"/>
        <item h="1" x="4"/>
        <item t="countA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>
      <items count="9">
        <item x="2"/>
        <item x="0"/>
        <item x="5"/>
        <item x="3"/>
        <item x="6"/>
        <item x="4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BC2B8-CCD4-40CF-B063-A83217FCA0A0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7DD54-F134-46AB-BF8E-37711AD1D397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="70" zoomScaleNormal="70" workbookViewId="0">
      <selection activeCell="F18" sqref="F18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11" customWidth="1"/>
    <col min="7" max="7" width="13" bestFit="1" customWidth="1"/>
    <col min="10" max="11" width="11.125" bestFit="1" customWidth="1"/>
    <col min="14" max="14" width="28" bestFit="1" customWidth="1"/>
    <col min="15" max="15" width="16.125" style="5" bestFit="1" customWidth="1"/>
    <col min="16" max="16" width="16.5" bestFit="1" customWidth="1"/>
    <col min="17" max="17" width="22.875" bestFit="1" customWidth="1"/>
    <col min="18" max="18" width="16.87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(E2/D2)*100</f>
        <v>0</v>
      </c>
      <c r="P2">
        <f>SUM($E2:$G2)</f>
        <v>0</v>
      </c>
      <c r="Q2" t="s">
        <v>2033</v>
      </c>
      <c r="R2" t="s">
        <v>2034</v>
      </c>
      <c r="S2" s="9">
        <f>((($J2/60)/60)/24)+DATE(1970,1,1)</f>
        <v>42336.25</v>
      </c>
      <c r="T2" s="9">
        <f>((($K2/60)/60)/24)+DATE(1970,1,1)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(E3/D3)*100</f>
        <v>1040</v>
      </c>
      <c r="P3">
        <f t="shared" ref="P3:P66" si="1">SUM($E3:$G3)</f>
        <v>14718</v>
      </c>
      <c r="Q3" t="s">
        <v>2035</v>
      </c>
      <c r="R3" t="s">
        <v>2036</v>
      </c>
      <c r="S3" s="9">
        <f t="shared" ref="S3:S66" si="2">((($J3/60)/60)/24)+DATE(1970,1,1)</f>
        <v>41870.208333333336</v>
      </c>
      <c r="T3" s="9">
        <f t="shared" ref="T3:T66" si="3">((($K3/60)/60)/24)+DATE(1970,1,1)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131.4787822878229</v>
      </c>
      <c r="P4">
        <f t="shared" si="1"/>
        <v>143948</v>
      </c>
      <c r="Q4" t="s">
        <v>2037</v>
      </c>
      <c r="R4" t="s">
        <v>2038</v>
      </c>
      <c r="S4" s="9">
        <f t="shared" si="2"/>
        <v>41595.25</v>
      </c>
      <c r="T4" s="9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58.976190476190467</v>
      </c>
      <c r="P5">
        <f t="shared" si="1"/>
        <v>2501</v>
      </c>
      <c r="Q5" t="s">
        <v>2035</v>
      </c>
      <c r="R5" t="s">
        <v>2036</v>
      </c>
      <c r="S5" s="9">
        <f t="shared" si="2"/>
        <v>43688.208333333328</v>
      </c>
      <c r="T5" s="9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69.276315789473685</v>
      </c>
      <c r="P6">
        <f t="shared" si="1"/>
        <v>5318</v>
      </c>
      <c r="Q6" t="s">
        <v>2039</v>
      </c>
      <c r="R6" t="s">
        <v>2040</v>
      </c>
      <c r="S6" s="9">
        <f t="shared" si="2"/>
        <v>43485.25</v>
      </c>
      <c r="T6" s="9">
        <f t="shared" si="3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173.61842105263159</v>
      </c>
      <c r="P7">
        <f t="shared" si="1"/>
        <v>13369</v>
      </c>
      <c r="Q7" t="s">
        <v>2039</v>
      </c>
      <c r="R7" t="s">
        <v>2040</v>
      </c>
      <c r="S7" s="9">
        <f t="shared" si="2"/>
        <v>41149.208333333336</v>
      </c>
      <c r="T7" s="9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20.961538461538463</v>
      </c>
      <c r="P8">
        <f t="shared" si="1"/>
        <v>1108</v>
      </c>
      <c r="Q8" t="s">
        <v>2041</v>
      </c>
      <c r="R8" t="s">
        <v>2042</v>
      </c>
      <c r="S8" s="9">
        <f t="shared" si="2"/>
        <v>42991.208333333328</v>
      </c>
      <c r="T8" s="9">
        <f t="shared" si="3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327.57777777777778</v>
      </c>
      <c r="P9">
        <f t="shared" si="1"/>
        <v>14968</v>
      </c>
      <c r="Q9" t="s">
        <v>2039</v>
      </c>
      <c r="R9" t="s">
        <v>2040</v>
      </c>
      <c r="S9" s="9">
        <f t="shared" si="2"/>
        <v>42229.208333333328</v>
      </c>
      <c r="T9" s="9">
        <f t="shared" si="3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19.932788374205266</v>
      </c>
      <c r="P10">
        <f t="shared" si="1"/>
        <v>22654</v>
      </c>
      <c r="Q10" t="s">
        <v>2039</v>
      </c>
      <c r="R10" t="s">
        <v>2040</v>
      </c>
      <c r="S10" s="9">
        <f t="shared" si="2"/>
        <v>40399.208333333336</v>
      </c>
      <c r="T10" s="9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51.741935483870968</v>
      </c>
      <c r="P11">
        <f t="shared" si="1"/>
        <v>3252</v>
      </c>
      <c r="Q11" t="s">
        <v>2035</v>
      </c>
      <c r="R11" t="s">
        <v>2043</v>
      </c>
      <c r="S11" s="9">
        <f t="shared" si="2"/>
        <v>41536.208333333336</v>
      </c>
      <c r="T11" s="9">
        <f t="shared" si="3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266.11538461538464</v>
      </c>
      <c r="P12">
        <f t="shared" si="1"/>
        <v>14058</v>
      </c>
      <c r="Q12" t="s">
        <v>2041</v>
      </c>
      <c r="R12" t="s">
        <v>2044</v>
      </c>
      <c r="S12" s="9">
        <f t="shared" si="2"/>
        <v>40404.208333333336</v>
      </c>
      <c r="T12" s="9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48.095238095238095</v>
      </c>
      <c r="P13">
        <f t="shared" si="1"/>
        <v>3057</v>
      </c>
      <c r="Q13" t="s">
        <v>2039</v>
      </c>
      <c r="R13" t="s">
        <v>2040</v>
      </c>
      <c r="S13" s="9">
        <f t="shared" si="2"/>
        <v>40442.208333333336</v>
      </c>
      <c r="T13" s="9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89.349206349206341</v>
      </c>
      <c r="P14">
        <f t="shared" si="1"/>
        <v>5684</v>
      </c>
      <c r="Q14" t="s">
        <v>2041</v>
      </c>
      <c r="R14" t="s">
        <v>2044</v>
      </c>
      <c r="S14" s="9">
        <f t="shared" si="2"/>
        <v>43760.208333333328</v>
      </c>
      <c r="T14" s="9">
        <f t="shared" si="3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245.11904761904765</v>
      </c>
      <c r="P15">
        <f t="shared" si="1"/>
        <v>10393</v>
      </c>
      <c r="Q15" t="s">
        <v>2035</v>
      </c>
      <c r="R15" t="s">
        <v>2045</v>
      </c>
      <c r="S15" s="9">
        <f t="shared" si="2"/>
        <v>42532.208333333328</v>
      </c>
      <c r="T15" s="9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66.769503546099301</v>
      </c>
      <c r="P16">
        <f t="shared" si="1"/>
        <v>19029</v>
      </c>
      <c r="Q16" t="s">
        <v>2035</v>
      </c>
      <c r="R16" t="s">
        <v>2045</v>
      </c>
      <c r="S16" s="9">
        <f t="shared" si="2"/>
        <v>40974.25</v>
      </c>
      <c r="T16" s="9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47.307881773399011</v>
      </c>
      <c r="P17">
        <f t="shared" si="1"/>
        <v>38866</v>
      </c>
      <c r="Q17" t="s">
        <v>2037</v>
      </c>
      <c r="R17" t="s">
        <v>2046</v>
      </c>
      <c r="S17" s="9">
        <f t="shared" si="2"/>
        <v>43809.25</v>
      </c>
      <c r="T17" s="9">
        <f t="shared" si="3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649.47058823529414</v>
      </c>
      <c r="P18">
        <f t="shared" si="1"/>
        <v>11141</v>
      </c>
      <c r="Q18" t="s">
        <v>2047</v>
      </c>
      <c r="R18" t="s">
        <v>2048</v>
      </c>
      <c r="S18" s="9">
        <f t="shared" si="2"/>
        <v>41661.25</v>
      </c>
      <c r="T18" s="9">
        <f t="shared" si="3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159.39125295508273</v>
      </c>
      <c r="P19">
        <f t="shared" si="1"/>
        <v>136094</v>
      </c>
      <c r="Q19" t="s">
        <v>2041</v>
      </c>
      <c r="R19" t="s">
        <v>2049</v>
      </c>
      <c r="S19" s="9">
        <f t="shared" si="2"/>
        <v>40555.25</v>
      </c>
      <c r="T19" s="9">
        <f t="shared" si="3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66.912087912087912</v>
      </c>
      <c r="P20">
        <f t="shared" si="1"/>
        <v>6224</v>
      </c>
      <c r="Q20" t="s">
        <v>2039</v>
      </c>
      <c r="R20" t="s">
        <v>2040</v>
      </c>
      <c r="S20" s="9">
        <f t="shared" si="2"/>
        <v>43351.208333333328</v>
      </c>
      <c r="T20" s="9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48.529600000000002</v>
      </c>
      <c r="P21">
        <f t="shared" si="1"/>
        <v>31005</v>
      </c>
      <c r="Q21" t="s">
        <v>2039</v>
      </c>
      <c r="R21" t="s">
        <v>2040</v>
      </c>
      <c r="S21" s="9">
        <f t="shared" si="2"/>
        <v>43528.25</v>
      </c>
      <c r="T21" s="9">
        <f t="shared" si="3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112.24279210925646</v>
      </c>
      <c r="P22">
        <f t="shared" si="1"/>
        <v>149332</v>
      </c>
      <c r="Q22" t="s">
        <v>2041</v>
      </c>
      <c r="R22" t="s">
        <v>2044</v>
      </c>
      <c r="S22" s="9">
        <f t="shared" si="2"/>
        <v>41848.208333333336</v>
      </c>
      <c r="T22" s="9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40.992553191489364</v>
      </c>
      <c r="P23">
        <f t="shared" si="1"/>
        <v>39091</v>
      </c>
      <c r="Q23" t="s">
        <v>2039</v>
      </c>
      <c r="R23" t="s">
        <v>2040</v>
      </c>
      <c r="S23" s="9">
        <f t="shared" si="2"/>
        <v>40770.208333333336</v>
      </c>
      <c r="T23" s="9">
        <f t="shared" si="3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128.07106598984771</v>
      </c>
      <c r="P24">
        <f t="shared" si="1"/>
        <v>76580</v>
      </c>
      <c r="Q24" t="s">
        <v>2039</v>
      </c>
      <c r="R24" t="s">
        <v>2040</v>
      </c>
      <c r="S24" s="9">
        <f t="shared" si="2"/>
        <v>43193.208333333328</v>
      </c>
      <c r="T24" s="9">
        <f t="shared" si="3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332.04444444444448</v>
      </c>
      <c r="P25">
        <f t="shared" si="1"/>
        <v>15084</v>
      </c>
      <c r="Q25" t="s">
        <v>2041</v>
      </c>
      <c r="R25" t="s">
        <v>2042</v>
      </c>
      <c r="S25" s="9">
        <f t="shared" si="2"/>
        <v>43510.25</v>
      </c>
      <c r="T25" s="9">
        <f t="shared" si="3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112.83225108225108</v>
      </c>
      <c r="P26">
        <f t="shared" si="1"/>
        <v>106930</v>
      </c>
      <c r="Q26" t="s">
        <v>2037</v>
      </c>
      <c r="R26" t="s">
        <v>2046</v>
      </c>
      <c r="S26" s="9">
        <f t="shared" si="2"/>
        <v>41811.208333333336</v>
      </c>
      <c r="T26" s="9">
        <f t="shared" si="3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216.43636363636364</v>
      </c>
      <c r="P27">
        <f t="shared" si="1"/>
        <v>12067</v>
      </c>
      <c r="Q27" t="s">
        <v>2050</v>
      </c>
      <c r="R27" t="s">
        <v>2051</v>
      </c>
      <c r="S27" s="9">
        <f t="shared" si="2"/>
        <v>40681.208333333336</v>
      </c>
      <c r="T27" s="9">
        <f t="shared" si="3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48.199069767441863</v>
      </c>
      <c r="P28">
        <f t="shared" si="1"/>
        <v>53294</v>
      </c>
      <c r="Q28" t="s">
        <v>2039</v>
      </c>
      <c r="R28" t="s">
        <v>2040</v>
      </c>
      <c r="S28" s="9">
        <f t="shared" si="2"/>
        <v>43312.208333333328</v>
      </c>
      <c r="T28" s="9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79.95</v>
      </c>
      <c r="P29">
        <f t="shared" si="1"/>
        <v>1614</v>
      </c>
      <c r="Q29" t="s">
        <v>2035</v>
      </c>
      <c r="R29" t="s">
        <v>2036</v>
      </c>
      <c r="S29" s="9">
        <f t="shared" si="2"/>
        <v>42280.208333333328</v>
      </c>
      <c r="T29" s="9">
        <f t="shared" si="3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105.22553516819573</v>
      </c>
      <c r="P30">
        <f t="shared" si="1"/>
        <v>139855</v>
      </c>
      <c r="Q30" t="s">
        <v>2039</v>
      </c>
      <c r="R30" t="s">
        <v>2040</v>
      </c>
      <c r="S30" s="9">
        <f t="shared" si="2"/>
        <v>40218.25</v>
      </c>
      <c r="T30" s="9">
        <f t="shared" si="3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328.89978213507629</v>
      </c>
      <c r="P31">
        <f t="shared" si="1"/>
        <v>152571</v>
      </c>
      <c r="Q31" t="s">
        <v>2041</v>
      </c>
      <c r="R31" t="s">
        <v>2052</v>
      </c>
      <c r="S31" s="9">
        <f t="shared" si="2"/>
        <v>43301.208333333328</v>
      </c>
      <c r="T31" s="9">
        <f t="shared" si="3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160.61111111111111</v>
      </c>
      <c r="P32">
        <f t="shared" si="1"/>
        <v>14584</v>
      </c>
      <c r="Q32" t="s">
        <v>2041</v>
      </c>
      <c r="R32" t="s">
        <v>2049</v>
      </c>
      <c r="S32" s="9">
        <f t="shared" si="2"/>
        <v>43609.208333333328</v>
      </c>
      <c r="T32" s="9">
        <f t="shared" si="3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310</v>
      </c>
      <c r="P33">
        <f t="shared" si="1"/>
        <v>11076</v>
      </c>
      <c r="Q33" t="s">
        <v>2050</v>
      </c>
      <c r="R33" t="s">
        <v>2051</v>
      </c>
      <c r="S33" s="9">
        <f t="shared" si="2"/>
        <v>42374.25</v>
      </c>
      <c r="T33" s="9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86.807920792079202</v>
      </c>
      <c r="P34">
        <f t="shared" si="1"/>
        <v>89983</v>
      </c>
      <c r="Q34" t="s">
        <v>2041</v>
      </c>
      <c r="R34" t="s">
        <v>2042</v>
      </c>
      <c r="S34" s="9">
        <f t="shared" si="2"/>
        <v>43110.25</v>
      </c>
      <c r="T34" s="9">
        <f t="shared" si="3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377.82071713147411</v>
      </c>
      <c r="P35">
        <f t="shared" si="1"/>
        <v>195085</v>
      </c>
      <c r="Q35" t="s">
        <v>2039</v>
      </c>
      <c r="R35" t="s">
        <v>2040</v>
      </c>
      <c r="S35" s="9">
        <f t="shared" si="2"/>
        <v>41917.208333333336</v>
      </c>
      <c r="T35" s="9">
        <f t="shared" si="3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150.80645161290323</v>
      </c>
      <c r="P36">
        <f t="shared" si="1"/>
        <v>14190</v>
      </c>
      <c r="Q36" t="s">
        <v>2041</v>
      </c>
      <c r="R36" t="s">
        <v>2042</v>
      </c>
      <c r="S36" s="9">
        <f t="shared" si="2"/>
        <v>42817.208333333328</v>
      </c>
      <c r="T36" s="9">
        <f t="shared" si="3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150.30119521912351</v>
      </c>
      <c r="P37">
        <f t="shared" si="1"/>
        <v>190593</v>
      </c>
      <c r="Q37" t="s">
        <v>2041</v>
      </c>
      <c r="R37" t="s">
        <v>2044</v>
      </c>
      <c r="S37" s="9">
        <f t="shared" si="2"/>
        <v>43484.25</v>
      </c>
      <c r="T37" s="9">
        <f t="shared" si="3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157.28571428571431</v>
      </c>
      <c r="P38">
        <f t="shared" si="1"/>
        <v>1117</v>
      </c>
      <c r="Q38" t="s">
        <v>2039</v>
      </c>
      <c r="R38" t="s">
        <v>2040</v>
      </c>
      <c r="S38" s="9">
        <f t="shared" si="2"/>
        <v>40600.25</v>
      </c>
      <c r="T38" s="9">
        <f t="shared" si="3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139.98765432098764</v>
      </c>
      <c r="P39">
        <f t="shared" si="1"/>
        <v>11446</v>
      </c>
      <c r="Q39" t="s">
        <v>2047</v>
      </c>
      <c r="R39" t="s">
        <v>2053</v>
      </c>
      <c r="S39" s="9">
        <f t="shared" si="2"/>
        <v>43744.208333333328</v>
      </c>
      <c r="T39" s="9">
        <f t="shared" si="3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325.32258064516128</v>
      </c>
      <c r="P40">
        <f t="shared" si="1"/>
        <v>10219</v>
      </c>
      <c r="Q40" t="s">
        <v>2054</v>
      </c>
      <c r="R40" t="s">
        <v>2055</v>
      </c>
      <c r="S40" s="9">
        <f t="shared" si="2"/>
        <v>40469.208333333336</v>
      </c>
      <c r="T40" s="9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50.777777777777779</v>
      </c>
      <c r="P41">
        <f t="shared" si="1"/>
        <v>5115</v>
      </c>
      <c r="Q41" t="s">
        <v>2039</v>
      </c>
      <c r="R41" t="s">
        <v>2040</v>
      </c>
      <c r="S41" s="9">
        <f t="shared" si="2"/>
        <v>41330.25</v>
      </c>
      <c r="T41" s="9">
        <f t="shared" si="3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169.06818181818181</v>
      </c>
      <c r="P42">
        <f t="shared" si="1"/>
        <v>15076</v>
      </c>
      <c r="Q42" t="s">
        <v>2037</v>
      </c>
      <c r="R42" t="s">
        <v>2046</v>
      </c>
      <c r="S42" s="9">
        <f t="shared" si="2"/>
        <v>40334.208333333336</v>
      </c>
      <c r="T42" s="9">
        <f t="shared" si="3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212.92857142857144</v>
      </c>
      <c r="P43">
        <f t="shared" si="1"/>
        <v>12035</v>
      </c>
      <c r="Q43" t="s">
        <v>2035</v>
      </c>
      <c r="R43" t="s">
        <v>2036</v>
      </c>
      <c r="S43" s="9">
        <f t="shared" si="2"/>
        <v>41156.208333333336</v>
      </c>
      <c r="T43" s="9">
        <f t="shared" si="3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443.94444444444446</v>
      </c>
      <c r="P44">
        <f t="shared" si="1"/>
        <v>8213</v>
      </c>
      <c r="Q44" t="s">
        <v>2033</v>
      </c>
      <c r="R44" t="s">
        <v>2034</v>
      </c>
      <c r="S44" s="9">
        <f t="shared" si="2"/>
        <v>40728.208333333336</v>
      </c>
      <c r="T44" s="9">
        <f t="shared" si="3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185.9390243902439</v>
      </c>
      <c r="P45">
        <f t="shared" si="1"/>
        <v>173929</v>
      </c>
      <c r="Q45" t="s">
        <v>2047</v>
      </c>
      <c r="R45" t="s">
        <v>2056</v>
      </c>
      <c r="S45" s="9">
        <f t="shared" si="2"/>
        <v>41844.208333333336</v>
      </c>
      <c r="T45" s="9">
        <f t="shared" si="3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658.8125</v>
      </c>
      <c r="P46">
        <f t="shared" si="1"/>
        <v>10639</v>
      </c>
      <c r="Q46" t="s">
        <v>2047</v>
      </c>
      <c r="R46" t="s">
        <v>2053</v>
      </c>
      <c r="S46" s="9">
        <f t="shared" si="2"/>
        <v>43541.208333333328</v>
      </c>
      <c r="T46" s="9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47.684210526315788</v>
      </c>
      <c r="P47">
        <f t="shared" si="1"/>
        <v>4578</v>
      </c>
      <c r="Q47" t="s">
        <v>2039</v>
      </c>
      <c r="R47" t="s">
        <v>2040</v>
      </c>
      <c r="S47" s="9">
        <f t="shared" si="2"/>
        <v>42676.208333333328</v>
      </c>
      <c r="T47" s="9">
        <f t="shared" si="3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114.78378378378378</v>
      </c>
      <c r="P48">
        <f t="shared" si="1"/>
        <v>4339</v>
      </c>
      <c r="Q48" t="s">
        <v>2035</v>
      </c>
      <c r="R48" t="s">
        <v>2036</v>
      </c>
      <c r="S48" s="9">
        <f t="shared" si="2"/>
        <v>40367.208333333336</v>
      </c>
      <c r="T48" s="9">
        <f t="shared" si="3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475.26666666666665</v>
      </c>
      <c r="P49">
        <f t="shared" si="1"/>
        <v>7278</v>
      </c>
      <c r="Q49" t="s">
        <v>2039</v>
      </c>
      <c r="R49" t="s">
        <v>2040</v>
      </c>
      <c r="S49" s="9">
        <f t="shared" si="2"/>
        <v>41727.208333333336</v>
      </c>
      <c r="T49" s="9">
        <f t="shared" si="3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386.97297297297297</v>
      </c>
      <c r="P50">
        <f t="shared" si="1"/>
        <v>131293</v>
      </c>
      <c r="Q50" t="s">
        <v>2039</v>
      </c>
      <c r="R50" t="s">
        <v>2040</v>
      </c>
      <c r="S50" s="9">
        <f t="shared" si="2"/>
        <v>42180.208333333328</v>
      </c>
      <c r="T50" s="9">
        <f t="shared" si="3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189.625</v>
      </c>
      <c r="P51">
        <f t="shared" si="1"/>
        <v>13956</v>
      </c>
      <c r="Q51" t="s">
        <v>2035</v>
      </c>
      <c r="R51" t="s">
        <v>2036</v>
      </c>
      <c r="S51" s="9">
        <f t="shared" si="2"/>
        <v>43758.208333333328</v>
      </c>
      <c r="T51" s="9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2</v>
      </c>
      <c r="P52">
        <f t="shared" si="1"/>
        <v>3</v>
      </c>
      <c r="Q52" t="s">
        <v>2035</v>
      </c>
      <c r="R52" t="s">
        <v>2057</v>
      </c>
      <c r="S52" s="9">
        <f t="shared" si="2"/>
        <v>41487.208333333336</v>
      </c>
      <c r="T52" s="9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91.867805186590772</v>
      </c>
      <c r="P53">
        <f t="shared" si="1"/>
        <v>146710</v>
      </c>
      <c r="Q53" t="s">
        <v>2037</v>
      </c>
      <c r="R53" t="s">
        <v>2046</v>
      </c>
      <c r="S53" s="9">
        <f t="shared" si="2"/>
        <v>40995.208333333336</v>
      </c>
      <c r="T53" s="9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34.152777777777779</v>
      </c>
      <c r="P54">
        <f t="shared" si="1"/>
        <v>2534</v>
      </c>
      <c r="Q54" t="s">
        <v>2039</v>
      </c>
      <c r="R54" t="s">
        <v>2040</v>
      </c>
      <c r="S54" s="9">
        <f t="shared" si="2"/>
        <v>40436.208333333336</v>
      </c>
      <c r="T54" s="9">
        <f t="shared" si="3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140.40909090909091</v>
      </c>
      <c r="P55">
        <f t="shared" si="1"/>
        <v>12565</v>
      </c>
      <c r="Q55" t="s">
        <v>2041</v>
      </c>
      <c r="R55" t="s">
        <v>2044</v>
      </c>
      <c r="S55" s="9">
        <f t="shared" si="2"/>
        <v>41779.208333333336</v>
      </c>
      <c r="T55" s="9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89.86666666666666</v>
      </c>
      <c r="P56">
        <f t="shared" si="1"/>
        <v>5512</v>
      </c>
      <c r="Q56" t="s">
        <v>2037</v>
      </c>
      <c r="R56" t="s">
        <v>2046</v>
      </c>
      <c r="S56" s="9">
        <f t="shared" si="2"/>
        <v>43170.25</v>
      </c>
      <c r="T56" s="9">
        <f t="shared" si="3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177.96969696969697</v>
      </c>
      <c r="P57">
        <f t="shared" si="1"/>
        <v>11877</v>
      </c>
      <c r="Q57" t="s">
        <v>2035</v>
      </c>
      <c r="R57" t="s">
        <v>2058</v>
      </c>
      <c r="S57" s="9">
        <f t="shared" si="2"/>
        <v>43311.208333333328</v>
      </c>
      <c r="T57" s="9">
        <f t="shared" si="3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143.66249999999999</v>
      </c>
      <c r="P58">
        <f t="shared" si="1"/>
        <v>11657</v>
      </c>
      <c r="Q58" t="s">
        <v>2037</v>
      </c>
      <c r="R58" t="s">
        <v>2046</v>
      </c>
      <c r="S58" s="9">
        <f t="shared" si="2"/>
        <v>42014.25</v>
      </c>
      <c r="T58" s="9">
        <f t="shared" si="3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215.27586206896552</v>
      </c>
      <c r="P59">
        <f t="shared" si="1"/>
        <v>6444</v>
      </c>
      <c r="Q59" t="s">
        <v>2050</v>
      </c>
      <c r="R59" t="s">
        <v>2051</v>
      </c>
      <c r="S59" s="9">
        <f t="shared" si="2"/>
        <v>42979.208333333328</v>
      </c>
      <c r="T59" s="9">
        <f t="shared" si="3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227.11111111111114</v>
      </c>
      <c r="P60">
        <f t="shared" si="1"/>
        <v>6343</v>
      </c>
      <c r="Q60" t="s">
        <v>2039</v>
      </c>
      <c r="R60" t="s">
        <v>2040</v>
      </c>
      <c r="S60" s="9">
        <f t="shared" si="2"/>
        <v>42268.208333333328</v>
      </c>
      <c r="T60" s="9">
        <f t="shared" si="3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275.07142857142861</v>
      </c>
      <c r="P61">
        <f t="shared" si="1"/>
        <v>3979</v>
      </c>
      <c r="Q61" t="s">
        <v>2039</v>
      </c>
      <c r="R61" t="s">
        <v>2040</v>
      </c>
      <c r="S61" s="9">
        <f t="shared" si="2"/>
        <v>42898.208333333328</v>
      </c>
      <c r="T61" s="9">
        <f t="shared" si="3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144.37048832271762</v>
      </c>
      <c r="P62">
        <f t="shared" si="1"/>
        <v>137597</v>
      </c>
      <c r="Q62" t="s">
        <v>2039</v>
      </c>
      <c r="R62" t="s">
        <v>2040</v>
      </c>
      <c r="S62" s="9">
        <f t="shared" si="2"/>
        <v>41107.208333333336</v>
      </c>
      <c r="T62" s="9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92.74598393574297</v>
      </c>
      <c r="P63">
        <f t="shared" si="1"/>
        <v>187003</v>
      </c>
      <c r="Q63" t="s">
        <v>2039</v>
      </c>
      <c r="R63" t="s">
        <v>2040</v>
      </c>
      <c r="S63" s="9">
        <f t="shared" si="2"/>
        <v>40595.25</v>
      </c>
      <c r="T63" s="9">
        <f t="shared" si="3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722.6</v>
      </c>
      <c r="P64">
        <f t="shared" si="1"/>
        <v>14701</v>
      </c>
      <c r="Q64" t="s">
        <v>2037</v>
      </c>
      <c r="R64" t="s">
        <v>2038</v>
      </c>
      <c r="S64" s="9">
        <f t="shared" si="2"/>
        <v>42160.208333333328</v>
      </c>
      <c r="T64" s="9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11.851063829787234</v>
      </c>
      <c r="P65">
        <f t="shared" si="1"/>
        <v>562</v>
      </c>
      <c r="Q65" t="s">
        <v>2039</v>
      </c>
      <c r="R65" t="s">
        <v>2040</v>
      </c>
      <c r="S65" s="9">
        <f t="shared" si="2"/>
        <v>42853.208333333328</v>
      </c>
      <c r="T65" s="9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97.642857142857139</v>
      </c>
      <c r="P66">
        <f t="shared" si="1"/>
        <v>2772</v>
      </c>
      <c r="Q66" t="s">
        <v>2037</v>
      </c>
      <c r="R66" t="s">
        <v>2038</v>
      </c>
      <c r="S66" s="9">
        <f t="shared" si="2"/>
        <v>43283.208333333328</v>
      </c>
      <c r="T66" s="9">
        <f t="shared" si="3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(E67/D67)*100</f>
        <v>236.14754098360655</v>
      </c>
      <c r="P67">
        <f t="shared" ref="P67:P130" si="5">SUM($E67:$G67)</f>
        <v>14641</v>
      </c>
      <c r="Q67" t="s">
        <v>2039</v>
      </c>
      <c r="R67" t="s">
        <v>2040</v>
      </c>
      <c r="S67" s="9">
        <f t="shared" ref="S67:S130" si="6">((($J67/60)/60)/24)+DATE(1970,1,1)</f>
        <v>40570.25</v>
      </c>
      <c r="T67" s="9">
        <f t="shared" ref="T67:T130" si="7">((($K67/60)/60)/24)+DATE(1970,1,1)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45.068965517241381</v>
      </c>
      <c r="P68">
        <f t="shared" si="5"/>
        <v>1319</v>
      </c>
      <c r="Q68" t="s">
        <v>2039</v>
      </c>
      <c r="R68" t="s">
        <v>2040</v>
      </c>
      <c r="S68" s="9">
        <f t="shared" si="6"/>
        <v>42102.208333333328</v>
      </c>
      <c r="T68" s="9">
        <f t="shared" si="7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162.38567493112947</v>
      </c>
      <c r="P69">
        <f t="shared" si="5"/>
        <v>121957</v>
      </c>
      <c r="Q69" t="s">
        <v>2037</v>
      </c>
      <c r="R69" t="s">
        <v>2046</v>
      </c>
      <c r="S69" s="9">
        <f t="shared" si="6"/>
        <v>40203.25</v>
      </c>
      <c r="T69" s="9">
        <f t="shared" si="7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254.52631578947367</v>
      </c>
      <c r="P70">
        <f t="shared" si="5"/>
        <v>14754</v>
      </c>
      <c r="Q70" t="s">
        <v>2039</v>
      </c>
      <c r="R70" t="s">
        <v>2040</v>
      </c>
      <c r="S70" s="9">
        <f t="shared" si="6"/>
        <v>42943.208333333328</v>
      </c>
      <c r="T70" s="9">
        <f t="shared" si="7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24.063291139240505</v>
      </c>
      <c r="P71">
        <f t="shared" si="5"/>
        <v>1918</v>
      </c>
      <c r="Q71" t="s">
        <v>2039</v>
      </c>
      <c r="R71" t="s">
        <v>2040</v>
      </c>
      <c r="S71" s="9">
        <f t="shared" si="6"/>
        <v>40531.25</v>
      </c>
      <c r="T71" s="9">
        <f t="shared" si="7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123.74140625000001</v>
      </c>
      <c r="P72">
        <f t="shared" si="5"/>
        <v>160864</v>
      </c>
      <c r="Q72" t="s">
        <v>2039</v>
      </c>
      <c r="R72" t="s">
        <v>2040</v>
      </c>
      <c r="S72" s="9">
        <f t="shared" si="6"/>
        <v>40484.208333333336</v>
      </c>
      <c r="T72" s="9">
        <f t="shared" si="7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108.06666666666666</v>
      </c>
      <c r="P73">
        <f t="shared" si="5"/>
        <v>6560</v>
      </c>
      <c r="Q73" t="s">
        <v>2039</v>
      </c>
      <c r="R73" t="s">
        <v>2040</v>
      </c>
      <c r="S73" s="9">
        <f t="shared" si="6"/>
        <v>43799.25</v>
      </c>
      <c r="T73" s="9">
        <f t="shared" si="7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670.33333333333326</v>
      </c>
      <c r="P74">
        <f t="shared" si="5"/>
        <v>4076</v>
      </c>
      <c r="Q74" t="s">
        <v>2041</v>
      </c>
      <c r="R74" t="s">
        <v>2049</v>
      </c>
      <c r="S74" s="9">
        <f t="shared" si="6"/>
        <v>42186.208333333328</v>
      </c>
      <c r="T74" s="9">
        <f t="shared" si="7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660.92857142857144</v>
      </c>
      <c r="P75">
        <f t="shared" si="5"/>
        <v>9341</v>
      </c>
      <c r="Q75" t="s">
        <v>2035</v>
      </c>
      <c r="R75" t="s">
        <v>2058</v>
      </c>
      <c r="S75" s="9">
        <f t="shared" si="6"/>
        <v>42701.25</v>
      </c>
      <c r="T75" s="9">
        <f t="shared" si="7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122.46153846153847</v>
      </c>
      <c r="P76">
        <f t="shared" si="5"/>
        <v>4861</v>
      </c>
      <c r="Q76" t="s">
        <v>2035</v>
      </c>
      <c r="R76" t="s">
        <v>2057</v>
      </c>
      <c r="S76" s="9">
        <f t="shared" si="6"/>
        <v>42456.208333333328</v>
      </c>
      <c r="T76" s="9">
        <f t="shared" si="7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150.57731958762886</v>
      </c>
      <c r="P77">
        <f t="shared" si="5"/>
        <v>14776</v>
      </c>
      <c r="Q77" t="s">
        <v>2054</v>
      </c>
      <c r="R77" t="s">
        <v>2055</v>
      </c>
      <c r="S77" s="9">
        <f t="shared" si="6"/>
        <v>43296.208333333328</v>
      </c>
      <c r="T77" s="9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78.106590724165997</v>
      </c>
      <c r="P78">
        <f t="shared" si="5"/>
        <v>97677</v>
      </c>
      <c r="Q78" t="s">
        <v>2039</v>
      </c>
      <c r="R78" t="s">
        <v>2040</v>
      </c>
      <c r="S78" s="9">
        <f t="shared" si="6"/>
        <v>42027.25</v>
      </c>
      <c r="T78" s="9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46.94736842105263</v>
      </c>
      <c r="P79">
        <f t="shared" si="5"/>
        <v>4516</v>
      </c>
      <c r="Q79" t="s">
        <v>2041</v>
      </c>
      <c r="R79" t="s">
        <v>2049</v>
      </c>
      <c r="S79" s="9">
        <f t="shared" si="6"/>
        <v>40448.208333333336</v>
      </c>
      <c r="T79" s="9">
        <f t="shared" si="7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300.8</v>
      </c>
      <c r="P80">
        <f t="shared" si="5"/>
        <v>13866</v>
      </c>
      <c r="Q80" t="s">
        <v>2047</v>
      </c>
      <c r="R80" t="s">
        <v>2059</v>
      </c>
      <c r="S80" s="9">
        <f t="shared" si="6"/>
        <v>43206.208333333328</v>
      </c>
      <c r="T80" s="9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69.598615916955026</v>
      </c>
      <c r="P81">
        <f t="shared" si="5"/>
        <v>41066</v>
      </c>
      <c r="Q81" t="s">
        <v>2039</v>
      </c>
      <c r="R81" t="s">
        <v>2040</v>
      </c>
      <c r="S81" s="9">
        <f t="shared" si="6"/>
        <v>43267.208333333328</v>
      </c>
      <c r="T81" s="9">
        <f t="shared" si="7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637.4545454545455</v>
      </c>
      <c r="P82">
        <f t="shared" si="5"/>
        <v>7139</v>
      </c>
      <c r="Q82" t="s">
        <v>2050</v>
      </c>
      <c r="R82" t="s">
        <v>2051</v>
      </c>
      <c r="S82" s="9">
        <f t="shared" si="6"/>
        <v>42976.208333333328</v>
      </c>
      <c r="T82" s="9">
        <f t="shared" si="7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225.33928571428569</v>
      </c>
      <c r="P83">
        <f t="shared" si="5"/>
        <v>38268</v>
      </c>
      <c r="Q83" t="s">
        <v>2035</v>
      </c>
      <c r="R83" t="s">
        <v>2036</v>
      </c>
      <c r="S83" s="9">
        <f t="shared" si="6"/>
        <v>43062.25</v>
      </c>
      <c r="T83" s="9">
        <f t="shared" si="7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1497.3000000000002</v>
      </c>
      <c r="P84">
        <f t="shared" si="5"/>
        <v>15153</v>
      </c>
      <c r="Q84" t="s">
        <v>2050</v>
      </c>
      <c r="R84" t="s">
        <v>2051</v>
      </c>
      <c r="S84" s="9">
        <f t="shared" si="6"/>
        <v>43482.25</v>
      </c>
      <c r="T84" s="9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37.590225563909776</v>
      </c>
      <c r="P85">
        <f t="shared" si="5"/>
        <v>40996</v>
      </c>
      <c r="Q85" t="s">
        <v>2035</v>
      </c>
      <c r="R85" t="s">
        <v>2043</v>
      </c>
      <c r="S85" s="9">
        <f t="shared" si="6"/>
        <v>42579.208333333328</v>
      </c>
      <c r="T85" s="9">
        <f t="shared" si="7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132.36942675159236</v>
      </c>
      <c r="P86">
        <f t="shared" si="5"/>
        <v>41938</v>
      </c>
      <c r="Q86" t="s">
        <v>2037</v>
      </c>
      <c r="R86" t="s">
        <v>2046</v>
      </c>
      <c r="S86" s="9">
        <f t="shared" si="6"/>
        <v>41118.208333333336</v>
      </c>
      <c r="T86" s="9">
        <f t="shared" si="7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131.22448979591837</v>
      </c>
      <c r="P87">
        <f t="shared" si="5"/>
        <v>6501</v>
      </c>
      <c r="Q87" t="s">
        <v>2035</v>
      </c>
      <c r="R87" t="s">
        <v>2045</v>
      </c>
      <c r="S87" s="9">
        <f t="shared" si="6"/>
        <v>40797.208333333336</v>
      </c>
      <c r="T87" s="9">
        <f t="shared" si="7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167.63513513513513</v>
      </c>
      <c r="P88">
        <f t="shared" si="5"/>
        <v>12608</v>
      </c>
      <c r="Q88" t="s">
        <v>2039</v>
      </c>
      <c r="R88" t="s">
        <v>2040</v>
      </c>
      <c r="S88" s="9">
        <f t="shared" si="6"/>
        <v>42128.208333333328</v>
      </c>
      <c r="T88" s="9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61.984886649874063</v>
      </c>
      <c r="P89">
        <f t="shared" si="5"/>
        <v>124522</v>
      </c>
      <c r="Q89" t="s">
        <v>2035</v>
      </c>
      <c r="R89" t="s">
        <v>2036</v>
      </c>
      <c r="S89" s="9">
        <f t="shared" si="6"/>
        <v>40610.25</v>
      </c>
      <c r="T89" s="9">
        <f t="shared" si="7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260.75</v>
      </c>
      <c r="P90">
        <f t="shared" si="5"/>
        <v>12629</v>
      </c>
      <c r="Q90" t="s">
        <v>2047</v>
      </c>
      <c r="R90" t="s">
        <v>2059</v>
      </c>
      <c r="S90" s="9">
        <f t="shared" si="6"/>
        <v>42110.208333333328</v>
      </c>
      <c r="T90" s="9">
        <f t="shared" si="7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252.58823529411765</v>
      </c>
      <c r="P91">
        <f t="shared" si="5"/>
        <v>8684</v>
      </c>
      <c r="Q91" t="s">
        <v>2039</v>
      </c>
      <c r="R91" t="s">
        <v>2040</v>
      </c>
      <c r="S91" s="9">
        <f t="shared" si="6"/>
        <v>40283.208333333336</v>
      </c>
      <c r="T91" s="9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78.615384615384613</v>
      </c>
      <c r="P92">
        <f t="shared" si="5"/>
        <v>6238</v>
      </c>
      <c r="Q92" t="s">
        <v>2039</v>
      </c>
      <c r="R92" t="s">
        <v>2040</v>
      </c>
      <c r="S92" s="9">
        <f t="shared" si="6"/>
        <v>42425.25</v>
      </c>
      <c r="T92" s="9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48.404406999351913</v>
      </c>
      <c r="P93">
        <f t="shared" si="5"/>
        <v>75367</v>
      </c>
      <c r="Q93" t="s">
        <v>2047</v>
      </c>
      <c r="R93" t="s">
        <v>2059</v>
      </c>
      <c r="S93" s="9">
        <f t="shared" si="6"/>
        <v>42588.208333333328</v>
      </c>
      <c r="T93" s="9">
        <f t="shared" si="7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258.875</v>
      </c>
      <c r="P94">
        <f t="shared" si="5"/>
        <v>52273</v>
      </c>
      <c r="Q94" t="s">
        <v>2050</v>
      </c>
      <c r="R94" t="s">
        <v>2051</v>
      </c>
      <c r="S94" s="9">
        <f t="shared" si="6"/>
        <v>40352.208333333336</v>
      </c>
      <c r="T94" s="9">
        <f t="shared" si="7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60.548713235294116</v>
      </c>
      <c r="P95">
        <f t="shared" si="5"/>
        <v>66487</v>
      </c>
      <c r="Q95" t="s">
        <v>2039</v>
      </c>
      <c r="R95" t="s">
        <v>2040</v>
      </c>
      <c r="S95" s="9">
        <f t="shared" si="6"/>
        <v>41202.208333333336</v>
      </c>
      <c r="T95" s="9">
        <f t="shared" si="7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303.68965517241378</v>
      </c>
      <c r="P96">
        <f t="shared" si="5"/>
        <v>8987</v>
      </c>
      <c r="Q96" t="s">
        <v>2037</v>
      </c>
      <c r="R96" t="s">
        <v>2038</v>
      </c>
      <c r="S96" s="9">
        <f t="shared" si="6"/>
        <v>43562.208333333328</v>
      </c>
      <c r="T96" s="9">
        <f t="shared" si="7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112.99999999999999</v>
      </c>
      <c r="P97">
        <f t="shared" si="5"/>
        <v>1044</v>
      </c>
      <c r="Q97" t="s">
        <v>2041</v>
      </c>
      <c r="R97" t="s">
        <v>2042</v>
      </c>
      <c r="S97" s="9">
        <f t="shared" si="6"/>
        <v>43752.208333333328</v>
      </c>
      <c r="T97" s="9">
        <f t="shared" si="7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217.37876614060258</v>
      </c>
      <c r="P98">
        <f t="shared" si="5"/>
        <v>153844</v>
      </c>
      <c r="Q98" t="s">
        <v>2039</v>
      </c>
      <c r="R98" t="s">
        <v>2040</v>
      </c>
      <c r="S98" s="9">
        <f t="shared" si="6"/>
        <v>40612.25</v>
      </c>
      <c r="T98" s="9">
        <f t="shared" si="7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926.69230769230762</v>
      </c>
      <c r="P99">
        <f t="shared" si="5"/>
        <v>12160</v>
      </c>
      <c r="Q99" t="s">
        <v>2033</v>
      </c>
      <c r="R99" t="s">
        <v>2034</v>
      </c>
      <c r="S99" s="9">
        <f t="shared" si="6"/>
        <v>42180.208333333328</v>
      </c>
      <c r="T99" s="9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33.692229038854805</v>
      </c>
      <c r="P100">
        <f t="shared" si="5"/>
        <v>34171</v>
      </c>
      <c r="Q100" t="s">
        <v>2050</v>
      </c>
      <c r="R100" t="s">
        <v>2051</v>
      </c>
      <c r="S100" s="9">
        <f t="shared" si="6"/>
        <v>42212.208333333328</v>
      </c>
      <c r="T100" s="9">
        <f t="shared" si="7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196.7236842105263</v>
      </c>
      <c r="P101">
        <f t="shared" si="5"/>
        <v>15115</v>
      </c>
      <c r="Q101" t="s">
        <v>2039</v>
      </c>
      <c r="R101" t="s">
        <v>2040</v>
      </c>
      <c r="S101" s="9">
        <f t="shared" si="6"/>
        <v>41968.25</v>
      </c>
      <c r="T101" s="9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1</v>
      </c>
      <c r="P102">
        <f t="shared" si="5"/>
        <v>2</v>
      </c>
      <c r="Q102" t="s">
        <v>2039</v>
      </c>
      <c r="R102" t="s">
        <v>2040</v>
      </c>
      <c r="S102" s="9">
        <f t="shared" si="6"/>
        <v>40835.208333333336</v>
      </c>
      <c r="T102" s="9">
        <f t="shared" si="7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1021.4444444444445</v>
      </c>
      <c r="P103">
        <f t="shared" si="5"/>
        <v>9357</v>
      </c>
      <c r="Q103" t="s">
        <v>2035</v>
      </c>
      <c r="R103" t="s">
        <v>2043</v>
      </c>
      <c r="S103" s="9">
        <f t="shared" si="6"/>
        <v>42056.25</v>
      </c>
      <c r="T103" s="9">
        <f t="shared" si="7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281.67567567567568</v>
      </c>
      <c r="P104">
        <f t="shared" si="5"/>
        <v>10758</v>
      </c>
      <c r="Q104" t="s">
        <v>2037</v>
      </c>
      <c r="R104" t="s">
        <v>2046</v>
      </c>
      <c r="S104" s="9">
        <f t="shared" si="6"/>
        <v>43234.208333333328</v>
      </c>
      <c r="T104" s="9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24.610000000000003</v>
      </c>
      <c r="P105">
        <f t="shared" si="5"/>
        <v>2498</v>
      </c>
      <c r="Q105" t="s">
        <v>2035</v>
      </c>
      <c r="R105" t="s">
        <v>2043</v>
      </c>
      <c r="S105" s="9">
        <f t="shared" si="6"/>
        <v>40475.208333333336</v>
      </c>
      <c r="T105" s="9">
        <f t="shared" si="7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143.14010067114094</v>
      </c>
      <c r="P106">
        <f t="shared" si="5"/>
        <v>172540</v>
      </c>
      <c r="Q106" t="s">
        <v>2035</v>
      </c>
      <c r="R106" t="s">
        <v>2045</v>
      </c>
      <c r="S106" s="9">
        <f t="shared" si="6"/>
        <v>42878.208333333328</v>
      </c>
      <c r="T106" s="9">
        <f t="shared" si="7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144.54411764705884</v>
      </c>
      <c r="P107">
        <f t="shared" si="5"/>
        <v>9924</v>
      </c>
      <c r="Q107" t="s">
        <v>2037</v>
      </c>
      <c r="R107" t="s">
        <v>2038</v>
      </c>
      <c r="S107" s="9">
        <f t="shared" si="6"/>
        <v>41366.208333333336</v>
      </c>
      <c r="T107" s="9">
        <f t="shared" si="7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359.12820512820514</v>
      </c>
      <c r="P108">
        <f t="shared" si="5"/>
        <v>14153</v>
      </c>
      <c r="Q108" t="s">
        <v>2039</v>
      </c>
      <c r="R108" t="s">
        <v>2040</v>
      </c>
      <c r="S108" s="9">
        <f t="shared" si="6"/>
        <v>43716.208333333328</v>
      </c>
      <c r="T108" s="9">
        <f t="shared" si="7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186.48571428571427</v>
      </c>
      <c r="P109">
        <f t="shared" si="5"/>
        <v>6613</v>
      </c>
      <c r="Q109" t="s">
        <v>2039</v>
      </c>
      <c r="R109" t="s">
        <v>2040</v>
      </c>
      <c r="S109" s="9">
        <f t="shared" si="6"/>
        <v>43213.208333333328</v>
      </c>
      <c r="T109" s="9">
        <f t="shared" si="7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595.26666666666665</v>
      </c>
      <c r="P110">
        <f t="shared" si="5"/>
        <v>9012</v>
      </c>
      <c r="Q110" t="s">
        <v>2041</v>
      </c>
      <c r="R110" t="s">
        <v>2042</v>
      </c>
      <c r="S110" s="9">
        <f t="shared" si="6"/>
        <v>41005.208333333336</v>
      </c>
      <c r="T110" s="9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59.21153846153846</v>
      </c>
      <c r="P111">
        <f t="shared" si="5"/>
        <v>3139</v>
      </c>
      <c r="Q111" t="s">
        <v>2041</v>
      </c>
      <c r="R111" t="s">
        <v>2060</v>
      </c>
      <c r="S111" s="9">
        <f t="shared" si="6"/>
        <v>41651.25</v>
      </c>
      <c r="T111" s="9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14.962780898876405</v>
      </c>
      <c r="P112">
        <f t="shared" si="5"/>
        <v>21603</v>
      </c>
      <c r="Q112" t="s">
        <v>2033</v>
      </c>
      <c r="R112" t="s">
        <v>2034</v>
      </c>
      <c r="S112" s="9">
        <f t="shared" si="6"/>
        <v>43354.208333333328</v>
      </c>
      <c r="T112" s="9">
        <f t="shared" si="7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119.95602605863192</v>
      </c>
      <c r="P113">
        <f t="shared" si="5"/>
        <v>74329</v>
      </c>
      <c r="Q113" t="s">
        <v>2047</v>
      </c>
      <c r="R113" t="s">
        <v>2056</v>
      </c>
      <c r="S113" s="9">
        <f t="shared" si="6"/>
        <v>41174.208333333336</v>
      </c>
      <c r="T113" s="9">
        <f t="shared" si="7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268.82978723404256</v>
      </c>
      <c r="P114">
        <f t="shared" si="5"/>
        <v>12996</v>
      </c>
      <c r="Q114" t="s">
        <v>2037</v>
      </c>
      <c r="R114" t="s">
        <v>2038</v>
      </c>
      <c r="S114" s="9">
        <f t="shared" si="6"/>
        <v>41875.208333333336</v>
      </c>
      <c r="T114" s="9">
        <f t="shared" si="7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376.87878787878788</v>
      </c>
      <c r="P115">
        <f t="shared" si="5"/>
        <v>12568</v>
      </c>
      <c r="Q115" t="s">
        <v>2033</v>
      </c>
      <c r="R115" t="s">
        <v>2034</v>
      </c>
      <c r="S115" s="9">
        <f t="shared" si="6"/>
        <v>42990.208333333328</v>
      </c>
      <c r="T115" s="9">
        <f t="shared" si="7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727.15789473684208</v>
      </c>
      <c r="P116">
        <f t="shared" si="5"/>
        <v>13942</v>
      </c>
      <c r="Q116" t="s">
        <v>2037</v>
      </c>
      <c r="R116" t="s">
        <v>2046</v>
      </c>
      <c r="S116" s="9">
        <f t="shared" si="6"/>
        <v>43564.208333333328</v>
      </c>
      <c r="T116" s="9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87.211757648470297</v>
      </c>
      <c r="P117">
        <f t="shared" si="5"/>
        <v>148686</v>
      </c>
      <c r="Q117" t="s">
        <v>2047</v>
      </c>
      <c r="R117" t="s">
        <v>2053</v>
      </c>
      <c r="S117" s="9">
        <f t="shared" si="6"/>
        <v>43056.25</v>
      </c>
      <c r="T117" s="9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88</v>
      </c>
      <c r="P118">
        <f t="shared" si="5"/>
        <v>6409</v>
      </c>
      <c r="Q118" t="s">
        <v>2039</v>
      </c>
      <c r="R118" t="s">
        <v>2040</v>
      </c>
      <c r="S118" s="9">
        <f t="shared" si="6"/>
        <v>42265.208333333328</v>
      </c>
      <c r="T118" s="9">
        <f t="shared" si="7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173.9387755102041</v>
      </c>
      <c r="P119">
        <f t="shared" si="5"/>
        <v>8798</v>
      </c>
      <c r="Q119" t="s">
        <v>2041</v>
      </c>
      <c r="R119" t="s">
        <v>2060</v>
      </c>
      <c r="S119" s="9">
        <f t="shared" si="6"/>
        <v>40808.208333333336</v>
      </c>
      <c r="T119" s="9">
        <f t="shared" si="7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117.61111111111111</v>
      </c>
      <c r="P120">
        <f t="shared" si="5"/>
        <v>6418</v>
      </c>
      <c r="Q120" t="s">
        <v>2054</v>
      </c>
      <c r="R120" t="s">
        <v>2055</v>
      </c>
      <c r="S120" s="9">
        <f t="shared" si="6"/>
        <v>41665.25</v>
      </c>
      <c r="T120" s="9">
        <f t="shared" si="7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214.96</v>
      </c>
      <c r="P121">
        <f t="shared" si="5"/>
        <v>10902</v>
      </c>
      <c r="Q121" t="s">
        <v>2041</v>
      </c>
      <c r="R121" t="s">
        <v>2042</v>
      </c>
      <c r="S121" s="9">
        <f t="shared" si="6"/>
        <v>41806.208333333336</v>
      </c>
      <c r="T121" s="9">
        <f t="shared" si="7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149.49667110519306</v>
      </c>
      <c r="P122">
        <f t="shared" si="5"/>
        <v>114054</v>
      </c>
      <c r="Q122" t="s">
        <v>2050</v>
      </c>
      <c r="R122" t="s">
        <v>2061</v>
      </c>
      <c r="S122" s="9">
        <f t="shared" si="6"/>
        <v>42111.208333333328</v>
      </c>
      <c r="T122" s="9">
        <f t="shared" si="7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219.33995584988963</v>
      </c>
      <c r="P123">
        <f t="shared" si="5"/>
        <v>100264</v>
      </c>
      <c r="Q123" t="s">
        <v>2050</v>
      </c>
      <c r="R123" t="s">
        <v>2051</v>
      </c>
      <c r="S123" s="9">
        <f t="shared" si="6"/>
        <v>41917.208333333336</v>
      </c>
      <c r="T123" s="9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64.367690058479525</v>
      </c>
      <c r="P124">
        <f t="shared" si="5"/>
        <v>91442</v>
      </c>
      <c r="Q124" t="s">
        <v>2047</v>
      </c>
      <c r="R124" t="s">
        <v>2053</v>
      </c>
      <c r="S124" s="9">
        <f t="shared" si="6"/>
        <v>41970.25</v>
      </c>
      <c r="T124" s="9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18.622397298818232</v>
      </c>
      <c r="P125">
        <f t="shared" si="5"/>
        <v>33754</v>
      </c>
      <c r="Q125" t="s">
        <v>2039</v>
      </c>
      <c r="R125" t="s">
        <v>2040</v>
      </c>
      <c r="S125" s="9">
        <f t="shared" si="6"/>
        <v>42332.25</v>
      </c>
      <c r="T125" s="9">
        <f t="shared" si="7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367.76923076923077</v>
      </c>
      <c r="P126">
        <f t="shared" si="5"/>
        <v>9656</v>
      </c>
      <c r="Q126" t="s">
        <v>2054</v>
      </c>
      <c r="R126" t="s">
        <v>2055</v>
      </c>
      <c r="S126" s="9">
        <f t="shared" si="6"/>
        <v>43598.208333333328</v>
      </c>
      <c r="T126" s="9">
        <f t="shared" si="7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159.90566037735849</v>
      </c>
      <c r="P127">
        <f t="shared" si="5"/>
        <v>8655</v>
      </c>
      <c r="Q127" t="s">
        <v>2039</v>
      </c>
      <c r="R127" t="s">
        <v>2040</v>
      </c>
      <c r="S127" s="9">
        <f t="shared" si="6"/>
        <v>43362.208333333328</v>
      </c>
      <c r="T127" s="9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38.633185349611544</v>
      </c>
      <c r="P128">
        <f t="shared" si="5"/>
        <v>70391</v>
      </c>
      <c r="Q128" t="s">
        <v>2039</v>
      </c>
      <c r="R128" t="s">
        <v>2040</v>
      </c>
      <c r="S128" s="9">
        <f t="shared" si="6"/>
        <v>42596.208333333328</v>
      </c>
      <c r="T128" s="9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51.42151162790698</v>
      </c>
      <c r="P129">
        <f t="shared" si="5"/>
        <v>53739</v>
      </c>
      <c r="Q129" t="s">
        <v>2039</v>
      </c>
      <c r="R129" t="s">
        <v>2040</v>
      </c>
      <c r="S129" s="9">
        <f t="shared" si="6"/>
        <v>40310.208333333336</v>
      </c>
      <c r="T129" s="9">
        <f t="shared" si="7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60.334277620396605</v>
      </c>
      <c r="P130">
        <f t="shared" si="5"/>
        <v>43128</v>
      </c>
      <c r="Q130" t="s">
        <v>2035</v>
      </c>
      <c r="R130" t="s">
        <v>2036</v>
      </c>
      <c r="S130" s="9">
        <f t="shared" si="6"/>
        <v>40417.208333333336</v>
      </c>
      <c r="T130" s="9">
        <f t="shared" si="7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(E131/D131)*100</f>
        <v>3.202693602693603</v>
      </c>
      <c r="P131">
        <f t="shared" ref="P131:P194" si="9">SUM($E131:$G131)</f>
        <v>4811</v>
      </c>
      <c r="Q131" t="s">
        <v>2033</v>
      </c>
      <c r="R131" t="s">
        <v>2034</v>
      </c>
      <c r="S131" s="9">
        <f t="shared" ref="S131:S194" si="10">((($J131/60)/60)/24)+DATE(1970,1,1)</f>
        <v>42038.25</v>
      </c>
      <c r="T131" s="9">
        <f t="shared" ref="T131:T194" si="11">((($K131/60)/60)/24)+DATE(1970,1,1)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155.46875</v>
      </c>
      <c r="P132">
        <f t="shared" si="9"/>
        <v>15458</v>
      </c>
      <c r="Q132" t="s">
        <v>2041</v>
      </c>
      <c r="R132" t="s">
        <v>2044</v>
      </c>
      <c r="S132" s="9">
        <f t="shared" si="10"/>
        <v>40842.208333333336</v>
      </c>
      <c r="T132" s="9">
        <f t="shared" si="11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100.85974499089254</v>
      </c>
      <c r="P133">
        <f t="shared" si="9"/>
        <v>168559</v>
      </c>
      <c r="Q133" t="s">
        <v>2037</v>
      </c>
      <c r="R133" t="s">
        <v>2038</v>
      </c>
      <c r="S133" s="9">
        <f t="shared" si="10"/>
        <v>41607.25</v>
      </c>
      <c r="T133" s="9">
        <f t="shared" si="11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116.18181818181819</v>
      </c>
      <c r="P134">
        <f t="shared" si="9"/>
        <v>3923</v>
      </c>
      <c r="Q134" t="s">
        <v>2039</v>
      </c>
      <c r="R134" t="s">
        <v>2040</v>
      </c>
      <c r="S134" s="9">
        <f t="shared" si="10"/>
        <v>43112.25</v>
      </c>
      <c r="T134" s="9">
        <f t="shared" si="11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310.77777777777777</v>
      </c>
      <c r="P135">
        <f t="shared" si="9"/>
        <v>14144</v>
      </c>
      <c r="Q135" t="s">
        <v>2035</v>
      </c>
      <c r="R135" t="s">
        <v>2062</v>
      </c>
      <c r="S135" s="9">
        <f t="shared" si="10"/>
        <v>40767.208333333336</v>
      </c>
      <c r="T135" s="9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89.73668341708543</v>
      </c>
      <c r="P136">
        <f t="shared" si="9"/>
        <v>90228</v>
      </c>
      <c r="Q136" t="s">
        <v>2041</v>
      </c>
      <c r="R136" t="s">
        <v>2042</v>
      </c>
      <c r="S136" s="9">
        <f t="shared" si="10"/>
        <v>40713.208333333336</v>
      </c>
      <c r="T136" s="9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71.27272727272728</v>
      </c>
      <c r="P137">
        <f t="shared" si="9"/>
        <v>5605</v>
      </c>
      <c r="Q137" t="s">
        <v>2039</v>
      </c>
      <c r="R137" t="s">
        <v>2040</v>
      </c>
      <c r="S137" s="9">
        <f t="shared" si="10"/>
        <v>41340.25</v>
      </c>
      <c r="T137" s="9">
        <f t="shared" si="11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3.2862318840579712</v>
      </c>
      <c r="P138">
        <f t="shared" si="9"/>
        <v>2779</v>
      </c>
      <c r="Q138" t="s">
        <v>2041</v>
      </c>
      <c r="R138" t="s">
        <v>2044</v>
      </c>
      <c r="S138" s="9">
        <f t="shared" si="10"/>
        <v>41797.208333333336</v>
      </c>
      <c r="T138" s="9">
        <f t="shared" si="11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261.77777777777777</v>
      </c>
      <c r="P139">
        <f t="shared" si="9"/>
        <v>4762</v>
      </c>
      <c r="Q139" t="s">
        <v>2047</v>
      </c>
      <c r="R139" t="s">
        <v>2048</v>
      </c>
      <c r="S139" s="9">
        <f t="shared" si="10"/>
        <v>40457.208333333336</v>
      </c>
      <c r="T139" s="9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96</v>
      </c>
      <c r="P140">
        <f t="shared" si="9"/>
        <v>9331</v>
      </c>
      <c r="Q140" t="s">
        <v>2050</v>
      </c>
      <c r="R140" t="s">
        <v>2061</v>
      </c>
      <c r="S140" s="9">
        <f t="shared" si="10"/>
        <v>41180.208333333336</v>
      </c>
      <c r="T140" s="9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20.896851248642779</v>
      </c>
      <c r="P141">
        <f t="shared" si="9"/>
        <v>19572</v>
      </c>
      <c r="Q141" t="s">
        <v>2037</v>
      </c>
      <c r="R141" t="s">
        <v>2046</v>
      </c>
      <c r="S141" s="9">
        <f t="shared" si="10"/>
        <v>42115.208333333328</v>
      </c>
      <c r="T141" s="9">
        <f t="shared" si="11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223.16363636363636</v>
      </c>
      <c r="P142">
        <f t="shared" si="9"/>
        <v>12460</v>
      </c>
      <c r="Q142" t="s">
        <v>2041</v>
      </c>
      <c r="R142" t="s">
        <v>2042</v>
      </c>
      <c r="S142" s="9">
        <f t="shared" si="10"/>
        <v>43156.25</v>
      </c>
      <c r="T142" s="9">
        <f t="shared" si="11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101.59097978227061</v>
      </c>
      <c r="P143">
        <f t="shared" si="9"/>
        <v>66394</v>
      </c>
      <c r="Q143" t="s">
        <v>2037</v>
      </c>
      <c r="R143" t="s">
        <v>2038</v>
      </c>
      <c r="S143" s="9">
        <f t="shared" si="10"/>
        <v>42167.208333333328</v>
      </c>
      <c r="T143" s="9">
        <f t="shared" si="11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230.03999999999996</v>
      </c>
      <c r="P144">
        <f t="shared" si="9"/>
        <v>11619</v>
      </c>
      <c r="Q144" t="s">
        <v>2037</v>
      </c>
      <c r="R144" t="s">
        <v>2038</v>
      </c>
      <c r="S144" s="9">
        <f t="shared" si="10"/>
        <v>41005.208333333336</v>
      </c>
      <c r="T144" s="9">
        <f t="shared" si="11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135.59259259259261</v>
      </c>
      <c r="P145">
        <f t="shared" si="9"/>
        <v>7392</v>
      </c>
      <c r="Q145" t="s">
        <v>2035</v>
      </c>
      <c r="R145" t="s">
        <v>2045</v>
      </c>
      <c r="S145" s="9">
        <f t="shared" si="10"/>
        <v>40357.208333333336</v>
      </c>
      <c r="T145" s="9">
        <f t="shared" si="11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129.1</v>
      </c>
      <c r="P146">
        <f t="shared" si="9"/>
        <v>11754</v>
      </c>
      <c r="Q146" t="s">
        <v>2039</v>
      </c>
      <c r="R146" t="s">
        <v>2040</v>
      </c>
      <c r="S146" s="9">
        <f t="shared" si="10"/>
        <v>43633.208333333328</v>
      </c>
      <c r="T146" s="9">
        <f t="shared" si="11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236.512</v>
      </c>
      <c r="P147">
        <f t="shared" si="9"/>
        <v>59896</v>
      </c>
      <c r="Q147" t="s">
        <v>2037</v>
      </c>
      <c r="R147" t="s">
        <v>2046</v>
      </c>
      <c r="S147" s="9">
        <f t="shared" si="10"/>
        <v>41889.208333333336</v>
      </c>
      <c r="T147" s="9">
        <f t="shared" si="11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17.25</v>
      </c>
      <c r="P148">
        <f t="shared" si="9"/>
        <v>1569</v>
      </c>
      <c r="Q148" t="s">
        <v>2039</v>
      </c>
      <c r="R148" t="s">
        <v>2040</v>
      </c>
      <c r="S148" s="9">
        <f t="shared" si="10"/>
        <v>40855.25</v>
      </c>
      <c r="T148" s="9">
        <f t="shared" si="11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112.49397590361446</v>
      </c>
      <c r="P149">
        <f t="shared" si="9"/>
        <v>9536</v>
      </c>
      <c r="Q149" t="s">
        <v>2039</v>
      </c>
      <c r="R149" t="s">
        <v>2040</v>
      </c>
      <c r="S149" s="9">
        <f t="shared" si="10"/>
        <v>42534.208333333328</v>
      </c>
      <c r="T149" s="9">
        <f t="shared" si="11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121.02150537634408</v>
      </c>
      <c r="P150">
        <f t="shared" si="9"/>
        <v>11362</v>
      </c>
      <c r="Q150" t="s">
        <v>2037</v>
      </c>
      <c r="R150" t="s">
        <v>2046</v>
      </c>
      <c r="S150" s="9">
        <f t="shared" si="10"/>
        <v>42941.208333333328</v>
      </c>
      <c r="T150" s="9">
        <f t="shared" si="11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219.87096774193549</v>
      </c>
      <c r="P151">
        <f t="shared" si="9"/>
        <v>13827</v>
      </c>
      <c r="Q151" t="s">
        <v>2035</v>
      </c>
      <c r="R151" t="s">
        <v>2045</v>
      </c>
      <c r="S151" s="9">
        <f t="shared" si="10"/>
        <v>41275.25</v>
      </c>
      <c r="T151" s="9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1</v>
      </c>
      <c r="P152">
        <f t="shared" si="9"/>
        <v>2</v>
      </c>
      <c r="Q152" t="s">
        <v>2035</v>
      </c>
      <c r="R152" t="s">
        <v>2036</v>
      </c>
      <c r="S152" s="9">
        <f t="shared" si="10"/>
        <v>43450.25</v>
      </c>
      <c r="T152" s="9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64.166909620991248</v>
      </c>
      <c r="P153">
        <f t="shared" si="9"/>
        <v>89504</v>
      </c>
      <c r="Q153" t="s">
        <v>2035</v>
      </c>
      <c r="R153" t="s">
        <v>2043</v>
      </c>
      <c r="S153" s="9">
        <f t="shared" si="10"/>
        <v>41799.208333333336</v>
      </c>
      <c r="T153" s="9">
        <f t="shared" si="11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423.06746987951806</v>
      </c>
      <c r="P154">
        <f t="shared" si="9"/>
        <v>178949</v>
      </c>
      <c r="Q154" t="s">
        <v>2035</v>
      </c>
      <c r="R154" t="s">
        <v>2045</v>
      </c>
      <c r="S154" s="9">
        <f t="shared" si="10"/>
        <v>42783.25</v>
      </c>
      <c r="T154" s="9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92.984160506863773</v>
      </c>
      <c r="P155">
        <f t="shared" si="9"/>
        <v>181793</v>
      </c>
      <c r="Q155" t="s">
        <v>2039</v>
      </c>
      <c r="R155" t="s">
        <v>2040</v>
      </c>
      <c r="S155" s="9">
        <f t="shared" si="10"/>
        <v>41201.208333333336</v>
      </c>
      <c r="T155" s="9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58.756567425569173</v>
      </c>
      <c r="P156">
        <f t="shared" si="9"/>
        <v>101709</v>
      </c>
      <c r="Q156" t="s">
        <v>2035</v>
      </c>
      <c r="R156" t="s">
        <v>2045</v>
      </c>
      <c r="S156" s="9">
        <f t="shared" si="10"/>
        <v>42502.208333333328</v>
      </c>
      <c r="T156" s="9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65.022222222222226</v>
      </c>
      <c r="P157">
        <f t="shared" si="9"/>
        <v>91900</v>
      </c>
      <c r="Q157" t="s">
        <v>2039</v>
      </c>
      <c r="R157" t="s">
        <v>2040</v>
      </c>
      <c r="S157" s="9">
        <f t="shared" si="10"/>
        <v>40262.208333333336</v>
      </c>
      <c r="T157" s="9">
        <f t="shared" si="11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73.939560439560438</v>
      </c>
      <c r="P158">
        <f t="shared" si="9"/>
        <v>27293</v>
      </c>
      <c r="Q158" t="s">
        <v>2035</v>
      </c>
      <c r="R158" t="s">
        <v>2036</v>
      </c>
      <c r="S158" s="9">
        <f t="shared" si="10"/>
        <v>43743.208333333328</v>
      </c>
      <c r="T158" s="9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52.666666666666664</v>
      </c>
      <c r="P159">
        <f t="shared" si="9"/>
        <v>2242</v>
      </c>
      <c r="Q159" t="s">
        <v>2054</v>
      </c>
      <c r="R159" t="s">
        <v>2055</v>
      </c>
      <c r="S159" s="9">
        <f t="shared" si="10"/>
        <v>41638.25</v>
      </c>
      <c r="T159" s="9">
        <f t="shared" si="11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220.95238095238096</v>
      </c>
      <c r="P160">
        <f t="shared" si="9"/>
        <v>4681</v>
      </c>
      <c r="Q160" t="s">
        <v>2035</v>
      </c>
      <c r="R160" t="s">
        <v>2036</v>
      </c>
      <c r="S160" s="9">
        <f t="shared" si="10"/>
        <v>42346.25</v>
      </c>
      <c r="T160" s="9">
        <f t="shared" si="11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100.01150627615063</v>
      </c>
      <c r="P161">
        <f t="shared" si="9"/>
        <v>193043</v>
      </c>
      <c r="Q161" t="s">
        <v>2039</v>
      </c>
      <c r="R161" t="s">
        <v>2040</v>
      </c>
      <c r="S161" s="9">
        <f t="shared" si="10"/>
        <v>43551.208333333328</v>
      </c>
      <c r="T161" s="9">
        <f t="shared" si="11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162.3125</v>
      </c>
      <c r="P162">
        <f t="shared" si="9"/>
        <v>13149</v>
      </c>
      <c r="Q162" t="s">
        <v>2037</v>
      </c>
      <c r="R162" t="s">
        <v>2046</v>
      </c>
      <c r="S162" s="9">
        <f t="shared" si="10"/>
        <v>43582.208333333328</v>
      </c>
      <c r="T162" s="9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78.181818181818187</v>
      </c>
      <c r="P163">
        <f t="shared" si="9"/>
        <v>4375</v>
      </c>
      <c r="Q163" t="s">
        <v>2037</v>
      </c>
      <c r="R163" t="s">
        <v>2038</v>
      </c>
      <c r="S163" s="9">
        <f t="shared" si="10"/>
        <v>42270.208333333328</v>
      </c>
      <c r="T163" s="9">
        <f t="shared" si="11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149.73770491803279</v>
      </c>
      <c r="P164">
        <f t="shared" si="9"/>
        <v>9291</v>
      </c>
      <c r="Q164" t="s">
        <v>2035</v>
      </c>
      <c r="R164" t="s">
        <v>2036</v>
      </c>
      <c r="S164" s="9">
        <f t="shared" si="10"/>
        <v>43442.25</v>
      </c>
      <c r="T164" s="9">
        <f t="shared" si="11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253.25714285714284</v>
      </c>
      <c r="P165">
        <f t="shared" si="9"/>
        <v>9110</v>
      </c>
      <c r="Q165" t="s">
        <v>2054</v>
      </c>
      <c r="R165" t="s">
        <v>2055</v>
      </c>
      <c r="S165" s="9">
        <f t="shared" si="10"/>
        <v>43028.208333333328</v>
      </c>
      <c r="T165" s="9">
        <f t="shared" si="11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100.16943521594683</v>
      </c>
      <c r="P166">
        <f t="shared" si="9"/>
        <v>152151</v>
      </c>
      <c r="Q166" t="s">
        <v>2039</v>
      </c>
      <c r="R166" t="s">
        <v>2040</v>
      </c>
      <c r="S166" s="9">
        <f t="shared" si="10"/>
        <v>43016.208333333328</v>
      </c>
      <c r="T166" s="9">
        <f t="shared" si="11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121.99004424778761</v>
      </c>
      <c r="P167">
        <f t="shared" si="9"/>
        <v>112785</v>
      </c>
      <c r="Q167" t="s">
        <v>2037</v>
      </c>
      <c r="R167" t="s">
        <v>2038</v>
      </c>
      <c r="S167" s="9">
        <f t="shared" si="10"/>
        <v>42948.208333333328</v>
      </c>
      <c r="T167" s="9">
        <f t="shared" si="11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137.13265306122449</v>
      </c>
      <c r="P168">
        <f t="shared" si="9"/>
        <v>13683</v>
      </c>
      <c r="Q168" t="s">
        <v>2054</v>
      </c>
      <c r="R168" t="s">
        <v>2055</v>
      </c>
      <c r="S168" s="9">
        <f t="shared" si="10"/>
        <v>40534.25</v>
      </c>
      <c r="T168" s="9">
        <f t="shared" si="11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415.53846153846149</v>
      </c>
      <c r="P169">
        <f t="shared" si="9"/>
        <v>10950</v>
      </c>
      <c r="Q169" t="s">
        <v>2039</v>
      </c>
      <c r="R169" t="s">
        <v>2040</v>
      </c>
      <c r="S169" s="9">
        <f t="shared" si="10"/>
        <v>41435.208333333336</v>
      </c>
      <c r="T169" s="9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31.30913348946136</v>
      </c>
      <c r="P170">
        <f t="shared" si="9"/>
        <v>41062</v>
      </c>
      <c r="Q170" t="s">
        <v>2035</v>
      </c>
      <c r="R170" t="s">
        <v>2045</v>
      </c>
      <c r="S170" s="9">
        <f t="shared" si="10"/>
        <v>43518.25</v>
      </c>
      <c r="T170" s="9">
        <f t="shared" si="11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424.08154506437768</v>
      </c>
      <c r="P171">
        <f t="shared" si="9"/>
        <v>100078</v>
      </c>
      <c r="Q171" t="s">
        <v>2041</v>
      </c>
      <c r="R171" t="s">
        <v>2052</v>
      </c>
      <c r="S171" s="9">
        <f t="shared" si="10"/>
        <v>41077.208333333336</v>
      </c>
      <c r="T171" s="9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2.93886230728336</v>
      </c>
      <c r="P172">
        <f t="shared" si="9"/>
        <v>5595</v>
      </c>
      <c r="Q172" t="s">
        <v>2035</v>
      </c>
      <c r="R172" t="s">
        <v>2045</v>
      </c>
      <c r="S172" s="9">
        <f t="shared" si="10"/>
        <v>42950.208333333328</v>
      </c>
      <c r="T172" s="9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10.63265306122449</v>
      </c>
      <c r="P173">
        <f t="shared" si="9"/>
        <v>526</v>
      </c>
      <c r="Q173" t="s">
        <v>2047</v>
      </c>
      <c r="R173" t="s">
        <v>2059</v>
      </c>
      <c r="S173" s="9">
        <f t="shared" si="10"/>
        <v>41718.208333333336</v>
      </c>
      <c r="T173" s="9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82.875</v>
      </c>
      <c r="P174">
        <f t="shared" si="9"/>
        <v>689</v>
      </c>
      <c r="Q174" t="s">
        <v>2041</v>
      </c>
      <c r="R174" t="s">
        <v>2042</v>
      </c>
      <c r="S174" s="9">
        <f t="shared" si="10"/>
        <v>41839.208333333336</v>
      </c>
      <c r="T174" s="9">
        <f t="shared" si="11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163.01447776628748</v>
      </c>
      <c r="P175">
        <f t="shared" si="9"/>
        <v>159196</v>
      </c>
      <c r="Q175" t="s">
        <v>2039</v>
      </c>
      <c r="R175" t="s">
        <v>2040</v>
      </c>
      <c r="S175" s="9">
        <f t="shared" si="10"/>
        <v>41412.208333333336</v>
      </c>
      <c r="T175" s="9">
        <f t="shared" si="11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894.66666666666674</v>
      </c>
      <c r="P176">
        <f t="shared" si="9"/>
        <v>5416</v>
      </c>
      <c r="Q176" t="s">
        <v>2037</v>
      </c>
      <c r="R176" t="s">
        <v>2046</v>
      </c>
      <c r="S176" s="9">
        <f t="shared" si="10"/>
        <v>42282.208333333328</v>
      </c>
      <c r="T176" s="9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26.191501103752756</v>
      </c>
      <c r="P177">
        <f t="shared" si="9"/>
        <v>48589</v>
      </c>
      <c r="Q177" t="s">
        <v>2039</v>
      </c>
      <c r="R177" t="s">
        <v>2040</v>
      </c>
      <c r="S177" s="9">
        <f t="shared" si="10"/>
        <v>42613.208333333328</v>
      </c>
      <c r="T177" s="9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74.834782608695647</v>
      </c>
      <c r="P178">
        <f t="shared" si="9"/>
        <v>86842</v>
      </c>
      <c r="Q178" t="s">
        <v>2039</v>
      </c>
      <c r="R178" t="s">
        <v>2040</v>
      </c>
      <c r="S178" s="9">
        <f t="shared" si="10"/>
        <v>42616.208333333328</v>
      </c>
      <c r="T178" s="9">
        <f t="shared" si="11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416.47680412371136</v>
      </c>
      <c r="P179">
        <f t="shared" si="9"/>
        <v>164332</v>
      </c>
      <c r="Q179" t="s">
        <v>2039</v>
      </c>
      <c r="R179" t="s">
        <v>2040</v>
      </c>
      <c r="S179" s="9">
        <f t="shared" si="10"/>
        <v>40497.25</v>
      </c>
      <c r="T179" s="9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96.208333333333329</v>
      </c>
      <c r="P180">
        <f t="shared" si="9"/>
        <v>7137</v>
      </c>
      <c r="Q180" t="s">
        <v>2033</v>
      </c>
      <c r="R180" t="s">
        <v>2034</v>
      </c>
      <c r="S180" s="9">
        <f t="shared" si="10"/>
        <v>42999.208333333328</v>
      </c>
      <c r="T180" s="9">
        <f t="shared" si="11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357.71910112359546</v>
      </c>
      <c r="P181">
        <f t="shared" si="9"/>
        <v>162722</v>
      </c>
      <c r="Q181" t="s">
        <v>2039</v>
      </c>
      <c r="R181" t="s">
        <v>2040</v>
      </c>
      <c r="S181" s="9">
        <f t="shared" si="10"/>
        <v>41350.208333333336</v>
      </c>
      <c r="T181" s="9">
        <f t="shared" si="11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308.45714285714286</v>
      </c>
      <c r="P182">
        <f t="shared" si="9"/>
        <v>174843</v>
      </c>
      <c r="Q182" t="s">
        <v>2037</v>
      </c>
      <c r="R182" t="s">
        <v>2046</v>
      </c>
      <c r="S182" s="9">
        <f t="shared" si="10"/>
        <v>40259.208333333336</v>
      </c>
      <c r="T182" s="9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61.802325581395344</v>
      </c>
      <c r="P183">
        <f t="shared" si="9"/>
        <v>5451</v>
      </c>
      <c r="Q183" t="s">
        <v>2037</v>
      </c>
      <c r="R183" t="s">
        <v>2038</v>
      </c>
      <c r="S183" s="9">
        <f t="shared" si="10"/>
        <v>43012.208333333328</v>
      </c>
      <c r="T183" s="9">
        <f t="shared" si="11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722.32472324723244</v>
      </c>
      <c r="P184">
        <f t="shared" si="9"/>
        <v>199068</v>
      </c>
      <c r="Q184" t="s">
        <v>2039</v>
      </c>
      <c r="R184" t="s">
        <v>2040</v>
      </c>
      <c r="S184" s="9">
        <f t="shared" si="10"/>
        <v>43631.208333333328</v>
      </c>
      <c r="T184" s="9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69.117647058823522</v>
      </c>
      <c r="P185">
        <f t="shared" si="9"/>
        <v>3611</v>
      </c>
      <c r="Q185" t="s">
        <v>2035</v>
      </c>
      <c r="R185" t="s">
        <v>2036</v>
      </c>
      <c r="S185" s="9">
        <f t="shared" si="10"/>
        <v>40430.208333333336</v>
      </c>
      <c r="T185" s="9">
        <f t="shared" si="11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293.05555555555554</v>
      </c>
      <c r="P186">
        <f t="shared" si="9"/>
        <v>10890</v>
      </c>
      <c r="Q186" t="s">
        <v>2039</v>
      </c>
      <c r="R186" t="s">
        <v>2040</v>
      </c>
      <c r="S186" s="9">
        <f t="shared" si="10"/>
        <v>43588.208333333328</v>
      </c>
      <c r="T186" s="9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71.8</v>
      </c>
      <c r="P187">
        <f t="shared" si="9"/>
        <v>737</v>
      </c>
      <c r="Q187" t="s">
        <v>2041</v>
      </c>
      <c r="R187" t="s">
        <v>2060</v>
      </c>
      <c r="S187" s="9">
        <f t="shared" si="10"/>
        <v>43233.208333333328</v>
      </c>
      <c r="T187" s="9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31.934684684684683</v>
      </c>
      <c r="P188">
        <f t="shared" si="9"/>
        <v>29244</v>
      </c>
      <c r="Q188" t="s">
        <v>2039</v>
      </c>
      <c r="R188" t="s">
        <v>2040</v>
      </c>
      <c r="S188" s="9">
        <f t="shared" si="10"/>
        <v>41782.208333333336</v>
      </c>
      <c r="T188" s="9">
        <f t="shared" si="11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229.87375415282392</v>
      </c>
      <c r="P189">
        <f t="shared" si="9"/>
        <v>139826</v>
      </c>
      <c r="Q189" t="s">
        <v>2041</v>
      </c>
      <c r="R189" t="s">
        <v>2052</v>
      </c>
      <c r="S189" s="9">
        <f t="shared" si="10"/>
        <v>41328.25</v>
      </c>
      <c r="T189" s="9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32.012195121951223</v>
      </c>
      <c r="P190">
        <f t="shared" si="9"/>
        <v>2660</v>
      </c>
      <c r="Q190" t="s">
        <v>2039</v>
      </c>
      <c r="R190" t="s">
        <v>2040</v>
      </c>
      <c r="S190" s="9">
        <f t="shared" si="10"/>
        <v>41975.25</v>
      </c>
      <c r="T190" s="9">
        <f t="shared" si="11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23.525352848928385</v>
      </c>
      <c r="P191">
        <f t="shared" si="9"/>
        <v>45445</v>
      </c>
      <c r="Q191" t="s">
        <v>2039</v>
      </c>
      <c r="R191" t="s">
        <v>2040</v>
      </c>
      <c r="S191" s="9">
        <f t="shared" si="10"/>
        <v>42433.25</v>
      </c>
      <c r="T191" s="9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68.594594594594597</v>
      </c>
      <c r="P192">
        <f t="shared" si="9"/>
        <v>2562</v>
      </c>
      <c r="Q192" t="s">
        <v>2039</v>
      </c>
      <c r="R192" t="s">
        <v>2040</v>
      </c>
      <c r="S192" s="9">
        <f t="shared" si="10"/>
        <v>41429.208333333336</v>
      </c>
      <c r="T192" s="9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37.952380952380956</v>
      </c>
      <c r="P193">
        <f t="shared" si="9"/>
        <v>3274</v>
      </c>
      <c r="Q193" t="s">
        <v>2039</v>
      </c>
      <c r="R193" t="s">
        <v>2040</v>
      </c>
      <c r="S193" s="9">
        <f t="shared" si="10"/>
        <v>43536.208333333328</v>
      </c>
      <c r="T193" s="9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19.992957746478872</v>
      </c>
      <c r="P194">
        <f t="shared" si="9"/>
        <v>8760</v>
      </c>
      <c r="Q194" t="s">
        <v>2035</v>
      </c>
      <c r="R194" t="s">
        <v>2036</v>
      </c>
      <c r="S194" s="9">
        <f t="shared" si="10"/>
        <v>41817.208333333336</v>
      </c>
      <c r="T194" s="9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(E195/D195)*100</f>
        <v>45.636363636363633</v>
      </c>
      <c r="P195">
        <f t="shared" ref="P195:P258" si="13">SUM($E195:$G195)</f>
        <v>3077</v>
      </c>
      <c r="Q195" t="s">
        <v>2035</v>
      </c>
      <c r="R195" t="s">
        <v>2045</v>
      </c>
      <c r="S195" s="9">
        <f t="shared" ref="S195:S258" si="14">((($J195/60)/60)/24)+DATE(1970,1,1)</f>
        <v>43198.208333333328</v>
      </c>
      <c r="T195" s="9">
        <f t="shared" ref="T195:T258" si="15">((($K195/60)/60)/24)+DATE(1970,1,1)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122.7605633802817</v>
      </c>
      <c r="P196">
        <f t="shared" si="13"/>
        <v>8842</v>
      </c>
      <c r="Q196" t="s">
        <v>2035</v>
      </c>
      <c r="R196" t="s">
        <v>2057</v>
      </c>
      <c r="S196" s="9">
        <f t="shared" si="14"/>
        <v>42261.208333333328</v>
      </c>
      <c r="T196" s="9">
        <f t="shared" si="15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361.75316455696202</v>
      </c>
      <c r="P197">
        <f t="shared" si="13"/>
        <v>57681</v>
      </c>
      <c r="Q197" t="s">
        <v>2035</v>
      </c>
      <c r="R197" t="s">
        <v>2043</v>
      </c>
      <c r="S197" s="9">
        <f t="shared" si="14"/>
        <v>43310.208333333328</v>
      </c>
      <c r="T197" s="9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63.146341463414636</v>
      </c>
      <c r="P198">
        <f t="shared" si="13"/>
        <v>5278</v>
      </c>
      <c r="Q198" t="s">
        <v>2037</v>
      </c>
      <c r="R198" t="s">
        <v>2046</v>
      </c>
      <c r="S198" s="9">
        <f t="shared" si="14"/>
        <v>42616.208333333328</v>
      </c>
      <c r="T198" s="9">
        <f t="shared" si="15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298.20475319926874</v>
      </c>
      <c r="P199">
        <f t="shared" si="13"/>
        <v>165107</v>
      </c>
      <c r="Q199" t="s">
        <v>2041</v>
      </c>
      <c r="R199" t="s">
        <v>2044</v>
      </c>
      <c r="S199" s="9">
        <f t="shared" si="14"/>
        <v>42909.208333333328</v>
      </c>
      <c r="T199" s="9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9.5585443037974684</v>
      </c>
      <c r="P200">
        <f t="shared" si="13"/>
        <v>6209</v>
      </c>
      <c r="Q200" t="s">
        <v>2035</v>
      </c>
      <c r="R200" t="s">
        <v>2043</v>
      </c>
      <c r="S200" s="9">
        <f t="shared" si="14"/>
        <v>40396.208333333336</v>
      </c>
      <c r="T200" s="9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53.777777777777779</v>
      </c>
      <c r="P201">
        <f t="shared" si="13"/>
        <v>981</v>
      </c>
      <c r="Q201" t="s">
        <v>2035</v>
      </c>
      <c r="R201" t="s">
        <v>2036</v>
      </c>
      <c r="S201" s="9">
        <f t="shared" si="14"/>
        <v>42192.208333333328</v>
      </c>
      <c r="T201" s="9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2</v>
      </c>
      <c r="P202">
        <f t="shared" si="13"/>
        <v>3</v>
      </c>
      <c r="Q202" t="s">
        <v>2039</v>
      </c>
      <c r="R202" t="s">
        <v>2040</v>
      </c>
      <c r="S202" s="9">
        <f t="shared" si="14"/>
        <v>40262.208333333336</v>
      </c>
      <c r="T202" s="9">
        <f t="shared" si="15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681.19047619047615</v>
      </c>
      <c r="P203">
        <f t="shared" si="13"/>
        <v>14462</v>
      </c>
      <c r="Q203" t="s">
        <v>2037</v>
      </c>
      <c r="R203" t="s">
        <v>2038</v>
      </c>
      <c r="S203" s="9">
        <f t="shared" si="14"/>
        <v>41845.208333333336</v>
      </c>
      <c r="T203" s="9">
        <f t="shared" si="15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78.831325301204828</v>
      </c>
      <c r="P204">
        <f t="shared" si="13"/>
        <v>6625</v>
      </c>
      <c r="Q204" t="s">
        <v>2033</v>
      </c>
      <c r="R204" t="s">
        <v>2034</v>
      </c>
      <c r="S204" s="9">
        <f t="shared" si="14"/>
        <v>40818.208333333336</v>
      </c>
      <c r="T204" s="9">
        <f t="shared" si="15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134.40792216817235</v>
      </c>
      <c r="P205">
        <f t="shared" si="13"/>
        <v>197911</v>
      </c>
      <c r="Q205" t="s">
        <v>2039</v>
      </c>
      <c r="R205" t="s">
        <v>2040</v>
      </c>
      <c r="S205" s="9">
        <f t="shared" si="14"/>
        <v>42752.25</v>
      </c>
      <c r="T205" s="9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3.3719999999999999</v>
      </c>
      <c r="P206">
        <f t="shared" si="13"/>
        <v>2569</v>
      </c>
      <c r="Q206" t="s">
        <v>2035</v>
      </c>
      <c r="R206" t="s">
        <v>2058</v>
      </c>
      <c r="S206" s="9">
        <f t="shared" si="14"/>
        <v>40636.208333333336</v>
      </c>
      <c r="T206" s="9">
        <f t="shared" si="15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431.84615384615387</v>
      </c>
      <c r="P207">
        <f t="shared" si="13"/>
        <v>5694</v>
      </c>
      <c r="Q207" t="s">
        <v>2039</v>
      </c>
      <c r="R207" t="s">
        <v>2040</v>
      </c>
      <c r="S207" s="9">
        <f t="shared" si="14"/>
        <v>43390.208333333328</v>
      </c>
      <c r="T207" s="9">
        <f t="shared" si="15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38.844444444444441</v>
      </c>
      <c r="P208">
        <f t="shared" si="13"/>
        <v>3553</v>
      </c>
      <c r="Q208" t="s">
        <v>2047</v>
      </c>
      <c r="R208" t="s">
        <v>2053</v>
      </c>
      <c r="S208" s="9">
        <f t="shared" si="14"/>
        <v>40236.25</v>
      </c>
      <c r="T208" s="9">
        <f t="shared" si="15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425.7</v>
      </c>
      <c r="P209">
        <f t="shared" si="13"/>
        <v>4300</v>
      </c>
      <c r="Q209" t="s">
        <v>2035</v>
      </c>
      <c r="R209" t="s">
        <v>2036</v>
      </c>
      <c r="S209" s="9">
        <f t="shared" si="14"/>
        <v>43340.208333333328</v>
      </c>
      <c r="T209" s="9">
        <f t="shared" si="15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101.12239715591672</v>
      </c>
      <c r="P210">
        <f t="shared" si="13"/>
        <v>201163</v>
      </c>
      <c r="Q210" t="s">
        <v>2041</v>
      </c>
      <c r="R210" t="s">
        <v>2042</v>
      </c>
      <c r="S210" s="9">
        <f t="shared" si="14"/>
        <v>43048.25</v>
      </c>
      <c r="T210" s="9">
        <f t="shared" si="15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21.188688946015425</v>
      </c>
      <c r="P211">
        <f t="shared" si="13"/>
        <v>42020</v>
      </c>
      <c r="Q211" t="s">
        <v>2041</v>
      </c>
      <c r="R211" t="s">
        <v>2042</v>
      </c>
      <c r="S211" s="9">
        <f t="shared" si="14"/>
        <v>42496.208333333328</v>
      </c>
      <c r="T211" s="9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67.425531914893625</v>
      </c>
      <c r="P212">
        <f t="shared" si="13"/>
        <v>6564</v>
      </c>
      <c r="Q212" t="s">
        <v>2041</v>
      </c>
      <c r="R212" t="s">
        <v>2063</v>
      </c>
      <c r="S212" s="9">
        <f t="shared" si="14"/>
        <v>42797.25</v>
      </c>
      <c r="T212" s="9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94.923371647509583</v>
      </c>
      <c r="P213">
        <f t="shared" si="13"/>
        <v>100725</v>
      </c>
      <c r="Q213" t="s">
        <v>2039</v>
      </c>
      <c r="R213" t="s">
        <v>2040</v>
      </c>
      <c r="S213" s="9">
        <f t="shared" si="14"/>
        <v>41513.208333333336</v>
      </c>
      <c r="T213" s="9">
        <f t="shared" si="15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151.85185185185185</v>
      </c>
      <c r="P214">
        <f t="shared" si="13"/>
        <v>12468</v>
      </c>
      <c r="Q214" t="s">
        <v>2039</v>
      </c>
      <c r="R214" t="s">
        <v>2040</v>
      </c>
      <c r="S214" s="9">
        <f t="shared" si="14"/>
        <v>43814.25</v>
      </c>
      <c r="T214" s="9">
        <f t="shared" si="15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195.16382252559728</v>
      </c>
      <c r="P215">
        <f t="shared" si="13"/>
        <v>175838</v>
      </c>
      <c r="Q215" t="s">
        <v>2035</v>
      </c>
      <c r="R215" t="s">
        <v>2045</v>
      </c>
      <c r="S215" s="9">
        <f t="shared" si="14"/>
        <v>40488.208333333336</v>
      </c>
      <c r="T215" s="9">
        <f t="shared" si="15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1023.1428571428571</v>
      </c>
      <c r="P216">
        <f t="shared" si="13"/>
        <v>14489</v>
      </c>
      <c r="Q216" t="s">
        <v>2035</v>
      </c>
      <c r="R216" t="s">
        <v>2036</v>
      </c>
      <c r="S216" s="9">
        <f t="shared" si="14"/>
        <v>40409.208333333336</v>
      </c>
      <c r="T216" s="9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3.841836734693878</v>
      </c>
      <c r="P217">
        <f t="shared" si="13"/>
        <v>6167</v>
      </c>
      <c r="Q217" t="s">
        <v>2039</v>
      </c>
      <c r="R217" t="s">
        <v>2040</v>
      </c>
      <c r="S217" s="9">
        <f t="shared" si="14"/>
        <v>43509.25</v>
      </c>
      <c r="T217" s="9">
        <f t="shared" si="15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155.07066557107643</v>
      </c>
      <c r="P218">
        <f t="shared" si="13"/>
        <v>190536</v>
      </c>
      <c r="Q218" t="s">
        <v>2039</v>
      </c>
      <c r="R218" t="s">
        <v>2040</v>
      </c>
      <c r="S218" s="9">
        <f t="shared" si="14"/>
        <v>40869.25</v>
      </c>
      <c r="T218" s="9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44.753477588871718</v>
      </c>
      <c r="P219">
        <f t="shared" si="13"/>
        <v>58845</v>
      </c>
      <c r="Q219" t="s">
        <v>2041</v>
      </c>
      <c r="R219" t="s">
        <v>2063</v>
      </c>
      <c r="S219" s="9">
        <f t="shared" si="14"/>
        <v>43583.208333333328</v>
      </c>
      <c r="T219" s="9">
        <f t="shared" si="15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215.94736842105263</v>
      </c>
      <c r="P220">
        <f t="shared" si="13"/>
        <v>12706</v>
      </c>
      <c r="Q220" t="s">
        <v>2041</v>
      </c>
      <c r="R220" t="s">
        <v>2052</v>
      </c>
      <c r="S220" s="9">
        <f t="shared" si="14"/>
        <v>40858.25</v>
      </c>
      <c r="T220" s="9">
        <f t="shared" si="15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332.12709832134288</v>
      </c>
      <c r="P221">
        <f t="shared" si="13"/>
        <v>140036</v>
      </c>
      <c r="Q221" t="s">
        <v>2041</v>
      </c>
      <c r="R221" t="s">
        <v>2049</v>
      </c>
      <c r="S221" s="9">
        <f t="shared" si="14"/>
        <v>41137.208333333336</v>
      </c>
      <c r="T221" s="9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8.4430379746835449</v>
      </c>
      <c r="P222">
        <f t="shared" si="13"/>
        <v>684</v>
      </c>
      <c r="Q222" t="s">
        <v>2039</v>
      </c>
      <c r="R222" t="s">
        <v>2040</v>
      </c>
      <c r="S222" s="9">
        <f t="shared" si="14"/>
        <v>40725.208333333336</v>
      </c>
      <c r="T222" s="9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98.625514403292186</v>
      </c>
      <c r="P223">
        <f t="shared" si="13"/>
        <v>122009</v>
      </c>
      <c r="Q223" t="s">
        <v>2033</v>
      </c>
      <c r="R223" t="s">
        <v>2034</v>
      </c>
      <c r="S223" s="9">
        <f t="shared" si="14"/>
        <v>41081.208333333336</v>
      </c>
      <c r="T223" s="9">
        <f t="shared" si="15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137.97916666666669</v>
      </c>
      <c r="P224">
        <f t="shared" si="13"/>
        <v>6761</v>
      </c>
      <c r="Q224" t="s">
        <v>2054</v>
      </c>
      <c r="R224" t="s">
        <v>2055</v>
      </c>
      <c r="S224" s="9">
        <f t="shared" si="14"/>
        <v>41914.208333333336</v>
      </c>
      <c r="T224" s="9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93.81099656357388</v>
      </c>
      <c r="P225">
        <f t="shared" si="13"/>
        <v>82828</v>
      </c>
      <c r="Q225" t="s">
        <v>2039</v>
      </c>
      <c r="R225" t="s">
        <v>2040</v>
      </c>
      <c r="S225" s="9">
        <f t="shared" si="14"/>
        <v>42445.208333333328</v>
      </c>
      <c r="T225" s="9">
        <f t="shared" si="15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403.63930885529157</v>
      </c>
      <c r="P226">
        <f t="shared" si="13"/>
        <v>190479</v>
      </c>
      <c r="Q226" t="s">
        <v>2041</v>
      </c>
      <c r="R226" t="s">
        <v>2063</v>
      </c>
      <c r="S226" s="9">
        <f t="shared" si="14"/>
        <v>41906.208333333336</v>
      </c>
      <c r="T226" s="9">
        <f t="shared" si="15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260.1740412979351</v>
      </c>
      <c r="P227">
        <f t="shared" si="13"/>
        <v>182278</v>
      </c>
      <c r="Q227" t="s">
        <v>2035</v>
      </c>
      <c r="R227" t="s">
        <v>2036</v>
      </c>
      <c r="S227" s="9">
        <f t="shared" si="14"/>
        <v>41762.208333333336</v>
      </c>
      <c r="T227" s="9">
        <f t="shared" si="15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366.63333333333333</v>
      </c>
      <c r="P228">
        <f t="shared" si="13"/>
        <v>11111</v>
      </c>
      <c r="Q228" t="s">
        <v>2054</v>
      </c>
      <c r="R228" t="s">
        <v>2055</v>
      </c>
      <c r="S228" s="9">
        <f t="shared" si="14"/>
        <v>40276.208333333336</v>
      </c>
      <c r="T228" s="9">
        <f t="shared" si="15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168.72085385878489</v>
      </c>
      <c r="P229">
        <f t="shared" si="13"/>
        <v>103694</v>
      </c>
      <c r="Q229" t="s">
        <v>2050</v>
      </c>
      <c r="R229" t="s">
        <v>2061</v>
      </c>
      <c r="S229" s="9">
        <f t="shared" si="14"/>
        <v>42139.208333333328</v>
      </c>
      <c r="T229" s="9">
        <f t="shared" si="15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119.90717911530093</v>
      </c>
      <c r="P230">
        <f t="shared" si="13"/>
        <v>167820</v>
      </c>
      <c r="Q230" t="s">
        <v>2041</v>
      </c>
      <c r="R230" t="s">
        <v>2049</v>
      </c>
      <c r="S230" s="9">
        <f t="shared" si="14"/>
        <v>42613.208333333328</v>
      </c>
      <c r="T230" s="9">
        <f t="shared" si="15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193.68925233644859</v>
      </c>
      <c r="P231">
        <f t="shared" si="13"/>
        <v>168349</v>
      </c>
      <c r="Q231" t="s">
        <v>2050</v>
      </c>
      <c r="R231" t="s">
        <v>2061</v>
      </c>
      <c r="S231" s="9">
        <f t="shared" si="14"/>
        <v>42887.208333333328</v>
      </c>
      <c r="T231" s="9">
        <f t="shared" si="15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420.16666666666669</v>
      </c>
      <c r="P232">
        <f t="shared" si="13"/>
        <v>10185</v>
      </c>
      <c r="Q232" t="s">
        <v>2050</v>
      </c>
      <c r="R232" t="s">
        <v>2051</v>
      </c>
      <c r="S232" s="9">
        <f t="shared" si="14"/>
        <v>43805.25</v>
      </c>
      <c r="T232" s="9">
        <f t="shared" si="15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76.708333333333329</v>
      </c>
      <c r="P233">
        <f t="shared" si="13"/>
        <v>5590</v>
      </c>
      <c r="Q233" t="s">
        <v>2039</v>
      </c>
      <c r="R233" t="s">
        <v>2040</v>
      </c>
      <c r="S233" s="9">
        <f t="shared" si="14"/>
        <v>41415.208333333336</v>
      </c>
      <c r="T233" s="9">
        <f t="shared" si="15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171.26470588235293</v>
      </c>
      <c r="P234">
        <f t="shared" si="13"/>
        <v>5915</v>
      </c>
      <c r="Q234" t="s">
        <v>2039</v>
      </c>
      <c r="R234" t="s">
        <v>2040</v>
      </c>
      <c r="S234" s="9">
        <f t="shared" si="14"/>
        <v>42576.208333333328</v>
      </c>
      <c r="T234" s="9">
        <f t="shared" si="15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157.89473684210526</v>
      </c>
      <c r="P235">
        <f t="shared" si="13"/>
        <v>6062</v>
      </c>
      <c r="Q235" t="s">
        <v>2041</v>
      </c>
      <c r="R235" t="s">
        <v>2049</v>
      </c>
      <c r="S235" s="9">
        <f t="shared" si="14"/>
        <v>40706.208333333336</v>
      </c>
      <c r="T235" s="9">
        <f t="shared" si="15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109.08</v>
      </c>
      <c r="P236">
        <f t="shared" si="13"/>
        <v>8330</v>
      </c>
      <c r="Q236" t="s">
        <v>2050</v>
      </c>
      <c r="R236" t="s">
        <v>2051</v>
      </c>
      <c r="S236" s="9">
        <f t="shared" si="14"/>
        <v>42969.208333333328</v>
      </c>
      <c r="T236" s="9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41.732558139534881</v>
      </c>
      <c r="P237">
        <f t="shared" si="13"/>
        <v>3681</v>
      </c>
      <c r="Q237" t="s">
        <v>2041</v>
      </c>
      <c r="R237" t="s">
        <v>2049</v>
      </c>
      <c r="S237" s="9">
        <f t="shared" si="14"/>
        <v>42779.25</v>
      </c>
      <c r="T237" s="9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10.944303797468354</v>
      </c>
      <c r="P238">
        <f t="shared" si="13"/>
        <v>4380</v>
      </c>
      <c r="Q238" t="s">
        <v>2035</v>
      </c>
      <c r="R238" t="s">
        <v>2036</v>
      </c>
      <c r="S238" s="9">
        <f t="shared" si="14"/>
        <v>43641.208333333328</v>
      </c>
      <c r="T238" s="9">
        <f t="shared" si="15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159.3763440860215</v>
      </c>
      <c r="P239">
        <f t="shared" si="13"/>
        <v>15151</v>
      </c>
      <c r="Q239" t="s">
        <v>2041</v>
      </c>
      <c r="R239" t="s">
        <v>2049</v>
      </c>
      <c r="S239" s="9">
        <f t="shared" si="14"/>
        <v>41754.208333333336</v>
      </c>
      <c r="T239" s="9">
        <f t="shared" si="15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422.41666666666669</v>
      </c>
      <c r="P240">
        <f t="shared" si="13"/>
        <v>10235</v>
      </c>
      <c r="Q240" t="s">
        <v>2039</v>
      </c>
      <c r="R240" t="s">
        <v>2040</v>
      </c>
      <c r="S240" s="9">
        <f t="shared" si="14"/>
        <v>43083.25</v>
      </c>
      <c r="T240" s="9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97.71875</v>
      </c>
      <c r="P241">
        <f t="shared" si="13"/>
        <v>3168</v>
      </c>
      <c r="Q241" t="s">
        <v>2037</v>
      </c>
      <c r="R241" t="s">
        <v>2046</v>
      </c>
      <c r="S241" s="9">
        <f t="shared" si="14"/>
        <v>42245.208333333328</v>
      </c>
      <c r="T241" s="9">
        <f t="shared" si="15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418.78911564625849</v>
      </c>
      <c r="P242">
        <f t="shared" si="13"/>
        <v>124908</v>
      </c>
      <c r="Q242" t="s">
        <v>2039</v>
      </c>
      <c r="R242" t="s">
        <v>2040</v>
      </c>
      <c r="S242" s="9">
        <f t="shared" si="14"/>
        <v>40396.208333333336</v>
      </c>
      <c r="T242" s="9">
        <f t="shared" si="15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101.91632047477745</v>
      </c>
      <c r="P243">
        <f t="shared" si="13"/>
        <v>173413</v>
      </c>
      <c r="Q243" t="s">
        <v>2047</v>
      </c>
      <c r="R243" t="s">
        <v>2048</v>
      </c>
      <c r="S243" s="9">
        <f t="shared" si="14"/>
        <v>41742.208333333336</v>
      </c>
      <c r="T243" s="9">
        <f t="shared" si="15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127.72619047619047</v>
      </c>
      <c r="P244">
        <f t="shared" si="13"/>
        <v>10979</v>
      </c>
      <c r="Q244" t="s">
        <v>2035</v>
      </c>
      <c r="R244" t="s">
        <v>2036</v>
      </c>
      <c r="S244" s="9">
        <f t="shared" si="14"/>
        <v>42865.208333333328</v>
      </c>
      <c r="T244" s="9">
        <f t="shared" si="15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445.21739130434781</v>
      </c>
      <c r="P245">
        <f t="shared" si="13"/>
        <v>10478</v>
      </c>
      <c r="Q245" t="s">
        <v>2039</v>
      </c>
      <c r="R245" t="s">
        <v>2040</v>
      </c>
      <c r="S245" s="9">
        <f t="shared" si="14"/>
        <v>43163.25</v>
      </c>
      <c r="T245" s="9">
        <f t="shared" si="15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569.71428571428578</v>
      </c>
      <c r="P246">
        <f t="shared" si="13"/>
        <v>4041</v>
      </c>
      <c r="Q246" t="s">
        <v>2039</v>
      </c>
      <c r="R246" t="s">
        <v>2040</v>
      </c>
      <c r="S246" s="9">
        <f t="shared" si="14"/>
        <v>41834.208333333336</v>
      </c>
      <c r="T246" s="9">
        <f t="shared" si="15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509.34482758620686</v>
      </c>
      <c r="P247">
        <f t="shared" si="13"/>
        <v>14985</v>
      </c>
      <c r="Q247" t="s">
        <v>2039</v>
      </c>
      <c r="R247" t="s">
        <v>2040</v>
      </c>
      <c r="S247" s="9">
        <f t="shared" si="14"/>
        <v>41736.208333333336</v>
      </c>
      <c r="T247" s="9">
        <f t="shared" si="15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325.5333333333333</v>
      </c>
      <c r="P248">
        <f t="shared" si="13"/>
        <v>14871</v>
      </c>
      <c r="Q248" t="s">
        <v>2037</v>
      </c>
      <c r="R248" t="s">
        <v>2038</v>
      </c>
      <c r="S248" s="9">
        <f t="shared" si="14"/>
        <v>41491.208333333336</v>
      </c>
      <c r="T248" s="9">
        <f t="shared" si="15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932.61616161616166</v>
      </c>
      <c r="P249">
        <f t="shared" si="13"/>
        <v>186542</v>
      </c>
      <c r="Q249" t="s">
        <v>2047</v>
      </c>
      <c r="R249" t="s">
        <v>2053</v>
      </c>
      <c r="S249" s="9">
        <f t="shared" si="14"/>
        <v>42726.25</v>
      </c>
      <c r="T249" s="9">
        <f t="shared" si="15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211.33870967741933</v>
      </c>
      <c r="P250">
        <f t="shared" si="13"/>
        <v>13321</v>
      </c>
      <c r="Q250" t="s">
        <v>2050</v>
      </c>
      <c r="R250" t="s">
        <v>2061</v>
      </c>
      <c r="S250" s="9">
        <f t="shared" si="14"/>
        <v>42004.25</v>
      </c>
      <c r="T250" s="9">
        <f t="shared" si="15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273.32520325203251</v>
      </c>
      <c r="P251">
        <f t="shared" si="13"/>
        <v>174560</v>
      </c>
      <c r="Q251" t="s">
        <v>2047</v>
      </c>
      <c r="R251" t="s">
        <v>2059</v>
      </c>
      <c r="S251" s="9">
        <f t="shared" si="14"/>
        <v>42006.25</v>
      </c>
      <c r="T251" s="9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3</v>
      </c>
      <c r="P252">
        <f t="shared" si="13"/>
        <v>4</v>
      </c>
      <c r="Q252" t="s">
        <v>2035</v>
      </c>
      <c r="R252" t="s">
        <v>2036</v>
      </c>
      <c r="S252" s="9">
        <f t="shared" si="14"/>
        <v>40203.25</v>
      </c>
      <c r="T252" s="9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54.084507042253513</v>
      </c>
      <c r="P253">
        <f t="shared" si="13"/>
        <v>3941</v>
      </c>
      <c r="Q253" t="s">
        <v>2039</v>
      </c>
      <c r="R253" t="s">
        <v>2040</v>
      </c>
      <c r="S253" s="9">
        <f t="shared" si="14"/>
        <v>41252.25</v>
      </c>
      <c r="T253" s="9">
        <f t="shared" si="15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626.29999999999995</v>
      </c>
      <c r="P254">
        <f t="shared" si="13"/>
        <v>6322</v>
      </c>
      <c r="Q254" t="s">
        <v>2039</v>
      </c>
      <c r="R254" t="s">
        <v>2040</v>
      </c>
      <c r="S254" s="9">
        <f t="shared" si="14"/>
        <v>41572.208333333336</v>
      </c>
      <c r="T254" s="9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89.021399176954731</v>
      </c>
      <c r="P255">
        <f t="shared" si="13"/>
        <v>109496</v>
      </c>
      <c r="Q255" t="s">
        <v>2041</v>
      </c>
      <c r="R255" t="s">
        <v>2044</v>
      </c>
      <c r="S255" s="9">
        <f t="shared" si="14"/>
        <v>40641.208333333336</v>
      </c>
      <c r="T255" s="9">
        <f t="shared" si="15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184.89130434782609</v>
      </c>
      <c r="P256">
        <f t="shared" si="13"/>
        <v>8593</v>
      </c>
      <c r="Q256" t="s">
        <v>2047</v>
      </c>
      <c r="R256" t="s">
        <v>2048</v>
      </c>
      <c r="S256" s="9">
        <f t="shared" si="14"/>
        <v>42787.25</v>
      </c>
      <c r="T256" s="9">
        <f t="shared" si="15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120.16770186335404</v>
      </c>
      <c r="P257">
        <f t="shared" si="13"/>
        <v>98432</v>
      </c>
      <c r="Q257" t="s">
        <v>2035</v>
      </c>
      <c r="R257" t="s">
        <v>2036</v>
      </c>
      <c r="S257" s="9">
        <f t="shared" si="14"/>
        <v>40590.25</v>
      </c>
      <c r="T257" s="9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23.390243902439025</v>
      </c>
      <c r="P258">
        <f t="shared" si="13"/>
        <v>974</v>
      </c>
      <c r="Q258" t="s">
        <v>2035</v>
      </c>
      <c r="R258" t="s">
        <v>2036</v>
      </c>
      <c r="S258" s="9">
        <f t="shared" si="14"/>
        <v>42393.25</v>
      </c>
      <c r="T258" s="9">
        <f t="shared" si="15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(E259/D259)*100</f>
        <v>146</v>
      </c>
      <c r="P259">
        <f t="shared" ref="P259:P322" si="17">SUM($E259:$G259)</f>
        <v>8414</v>
      </c>
      <c r="Q259" t="s">
        <v>2039</v>
      </c>
      <c r="R259" t="s">
        <v>2040</v>
      </c>
      <c r="S259" s="9">
        <f t="shared" ref="S259:S322" si="18">((($J259/60)/60)/24)+DATE(1970,1,1)</f>
        <v>41338.25</v>
      </c>
      <c r="T259" s="9">
        <f t="shared" ref="T259:T322" si="19">((($K259/60)/60)/24)+DATE(1970,1,1)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268.48</v>
      </c>
      <c r="P260">
        <f t="shared" si="17"/>
        <v>13610</v>
      </c>
      <c r="Q260" t="s">
        <v>2039</v>
      </c>
      <c r="R260" t="s">
        <v>2040</v>
      </c>
      <c r="S260" s="9">
        <f t="shared" si="18"/>
        <v>42712.25</v>
      </c>
      <c r="T260" s="9">
        <f t="shared" si="1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597.5</v>
      </c>
      <c r="P261">
        <f t="shared" si="17"/>
        <v>10893</v>
      </c>
      <c r="Q261" t="s">
        <v>2054</v>
      </c>
      <c r="R261" t="s">
        <v>2055</v>
      </c>
      <c r="S261" s="9">
        <f t="shared" si="18"/>
        <v>41251.25</v>
      </c>
      <c r="T261" s="9">
        <f t="shared" si="1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157.69841269841268</v>
      </c>
      <c r="P262">
        <f t="shared" si="17"/>
        <v>10196</v>
      </c>
      <c r="Q262" t="s">
        <v>2035</v>
      </c>
      <c r="R262" t="s">
        <v>2036</v>
      </c>
      <c r="S262" s="9">
        <f t="shared" si="18"/>
        <v>41180.208333333336</v>
      </c>
      <c r="T262" s="9">
        <f t="shared" si="1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31.201660735468568</v>
      </c>
      <c r="P263">
        <f t="shared" si="17"/>
        <v>26757</v>
      </c>
      <c r="Q263" t="s">
        <v>2035</v>
      </c>
      <c r="R263" t="s">
        <v>2036</v>
      </c>
      <c r="S263" s="9">
        <f t="shared" si="18"/>
        <v>40415.208333333336</v>
      </c>
      <c r="T263" s="9">
        <f t="shared" si="1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313.41176470588238</v>
      </c>
      <c r="P264">
        <f t="shared" si="17"/>
        <v>5435</v>
      </c>
      <c r="Q264" t="s">
        <v>2035</v>
      </c>
      <c r="R264" t="s">
        <v>2045</v>
      </c>
      <c r="S264" s="9">
        <f t="shared" si="18"/>
        <v>40638.208333333336</v>
      </c>
      <c r="T264" s="9">
        <f t="shared" si="1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370.89655172413791</v>
      </c>
      <c r="P265">
        <f t="shared" si="17"/>
        <v>10955</v>
      </c>
      <c r="Q265" t="s">
        <v>2054</v>
      </c>
      <c r="R265" t="s">
        <v>2055</v>
      </c>
      <c r="S265" s="9">
        <f t="shared" si="18"/>
        <v>40187.25</v>
      </c>
      <c r="T265" s="9">
        <f t="shared" si="1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362.66447368421052</v>
      </c>
      <c r="P266">
        <f t="shared" si="17"/>
        <v>170887</v>
      </c>
      <c r="Q266" t="s">
        <v>2039</v>
      </c>
      <c r="R266" t="s">
        <v>2040</v>
      </c>
      <c r="S266" s="9">
        <f t="shared" si="18"/>
        <v>41317.25</v>
      </c>
      <c r="T266" s="9">
        <f t="shared" si="1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123.08163265306122</v>
      </c>
      <c r="P267">
        <f t="shared" si="17"/>
        <v>6117</v>
      </c>
      <c r="Q267" t="s">
        <v>2039</v>
      </c>
      <c r="R267" t="s">
        <v>2040</v>
      </c>
      <c r="S267" s="9">
        <f t="shared" si="18"/>
        <v>42372.25</v>
      </c>
      <c r="T267" s="9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76.766756032171585</v>
      </c>
      <c r="P268">
        <f t="shared" si="17"/>
        <v>89084</v>
      </c>
      <c r="Q268" t="s">
        <v>2035</v>
      </c>
      <c r="R268" t="s">
        <v>2058</v>
      </c>
      <c r="S268" s="9">
        <f t="shared" si="18"/>
        <v>41950.25</v>
      </c>
      <c r="T268" s="9">
        <f t="shared" si="1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233.62012987012989</v>
      </c>
      <c r="P269">
        <f t="shared" si="17"/>
        <v>146678</v>
      </c>
      <c r="Q269" t="s">
        <v>2039</v>
      </c>
      <c r="R269" t="s">
        <v>2040</v>
      </c>
      <c r="S269" s="9">
        <f t="shared" si="18"/>
        <v>41206.208333333336</v>
      </c>
      <c r="T269" s="9">
        <f t="shared" si="1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180.53333333333333</v>
      </c>
      <c r="P270">
        <f t="shared" si="17"/>
        <v>2756</v>
      </c>
      <c r="Q270" t="s">
        <v>2041</v>
      </c>
      <c r="R270" t="s">
        <v>2042</v>
      </c>
      <c r="S270" s="9">
        <f t="shared" si="18"/>
        <v>41186.208333333336</v>
      </c>
      <c r="T270" s="9">
        <f t="shared" si="1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252.62857142857143</v>
      </c>
      <c r="P271">
        <f t="shared" si="17"/>
        <v>8929</v>
      </c>
      <c r="Q271" t="s">
        <v>2041</v>
      </c>
      <c r="R271" t="s">
        <v>2060</v>
      </c>
      <c r="S271" s="9">
        <f t="shared" si="18"/>
        <v>43496.25</v>
      </c>
      <c r="T271" s="9">
        <f t="shared" si="1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27.176538240368025</v>
      </c>
      <c r="P272">
        <f t="shared" si="17"/>
        <v>49150</v>
      </c>
      <c r="Q272" t="s">
        <v>2050</v>
      </c>
      <c r="R272" t="s">
        <v>2051</v>
      </c>
      <c r="S272" s="9">
        <f t="shared" si="18"/>
        <v>40514.25</v>
      </c>
      <c r="T272" s="9">
        <f t="shared" si="1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</v>
      </c>
      <c r="P273">
        <f t="shared" si="17"/>
        <v>2014</v>
      </c>
      <c r="Q273" t="s">
        <v>2054</v>
      </c>
      <c r="R273" t="s">
        <v>2055</v>
      </c>
      <c r="S273" s="9">
        <f t="shared" si="18"/>
        <v>42345.25</v>
      </c>
      <c r="T273" s="9">
        <f t="shared" si="1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304.0097847358121</v>
      </c>
      <c r="P274">
        <f t="shared" si="17"/>
        <v>157243</v>
      </c>
      <c r="Q274" t="s">
        <v>2039</v>
      </c>
      <c r="R274" t="s">
        <v>2040</v>
      </c>
      <c r="S274" s="9">
        <f t="shared" si="18"/>
        <v>43656.208333333328</v>
      </c>
      <c r="T274" s="9">
        <f t="shared" si="1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137.23076923076923</v>
      </c>
      <c r="P275">
        <f t="shared" si="17"/>
        <v>10986</v>
      </c>
      <c r="Q275" t="s">
        <v>2039</v>
      </c>
      <c r="R275" t="s">
        <v>2040</v>
      </c>
      <c r="S275" s="9">
        <f t="shared" si="18"/>
        <v>42995.208333333328</v>
      </c>
      <c r="T275" s="9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32.208333333333336</v>
      </c>
      <c r="P276">
        <f t="shared" si="17"/>
        <v>788</v>
      </c>
      <c r="Q276" t="s">
        <v>2039</v>
      </c>
      <c r="R276" t="s">
        <v>2040</v>
      </c>
      <c r="S276" s="9">
        <f t="shared" si="18"/>
        <v>43045.25</v>
      </c>
      <c r="T276" s="9">
        <f t="shared" si="1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241.51282051282053</v>
      </c>
      <c r="P277">
        <f t="shared" si="17"/>
        <v>9535</v>
      </c>
      <c r="Q277" t="s">
        <v>2047</v>
      </c>
      <c r="R277" t="s">
        <v>2059</v>
      </c>
      <c r="S277" s="9">
        <f t="shared" si="18"/>
        <v>43561.208333333328</v>
      </c>
      <c r="T277" s="9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96.8</v>
      </c>
      <c r="P278">
        <f t="shared" si="17"/>
        <v>5457</v>
      </c>
      <c r="Q278" t="s">
        <v>2050</v>
      </c>
      <c r="R278" t="s">
        <v>2051</v>
      </c>
      <c r="S278" s="9">
        <f t="shared" si="18"/>
        <v>41018.208333333336</v>
      </c>
      <c r="T278" s="9">
        <f t="shared" si="1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1066.4285714285716</v>
      </c>
      <c r="P279">
        <f t="shared" si="17"/>
        <v>7548</v>
      </c>
      <c r="Q279" t="s">
        <v>2039</v>
      </c>
      <c r="R279" t="s">
        <v>2040</v>
      </c>
      <c r="S279" s="9">
        <f t="shared" si="18"/>
        <v>40378.208333333336</v>
      </c>
      <c r="T279" s="9">
        <f t="shared" si="1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325.88888888888891</v>
      </c>
      <c r="P280">
        <f t="shared" si="17"/>
        <v>8890</v>
      </c>
      <c r="Q280" t="s">
        <v>2037</v>
      </c>
      <c r="R280" t="s">
        <v>2038</v>
      </c>
      <c r="S280" s="9">
        <f t="shared" si="18"/>
        <v>41239.25</v>
      </c>
      <c r="T280" s="9">
        <f t="shared" si="1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170.70000000000002</v>
      </c>
      <c r="P281">
        <f t="shared" si="17"/>
        <v>14202</v>
      </c>
      <c r="Q281" t="s">
        <v>2039</v>
      </c>
      <c r="R281" t="s">
        <v>2040</v>
      </c>
      <c r="S281" s="9">
        <f t="shared" si="18"/>
        <v>43346.208333333328</v>
      </c>
      <c r="T281" s="9">
        <f t="shared" si="1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581.44000000000005</v>
      </c>
      <c r="P282">
        <f t="shared" si="17"/>
        <v>14929</v>
      </c>
      <c r="Q282" t="s">
        <v>2041</v>
      </c>
      <c r="R282" t="s">
        <v>2049</v>
      </c>
      <c r="S282" s="9">
        <f t="shared" si="18"/>
        <v>43060.25</v>
      </c>
      <c r="T282" s="9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91.520972644376897</v>
      </c>
      <c r="P283">
        <f t="shared" si="17"/>
        <v>152614</v>
      </c>
      <c r="Q283" t="s">
        <v>2039</v>
      </c>
      <c r="R283" t="s">
        <v>2040</v>
      </c>
      <c r="S283" s="9">
        <f t="shared" si="18"/>
        <v>40979.25</v>
      </c>
      <c r="T283" s="9">
        <f t="shared" si="1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108.04761904761904</v>
      </c>
      <c r="P284">
        <f t="shared" si="17"/>
        <v>9209</v>
      </c>
      <c r="Q284" t="s">
        <v>2041</v>
      </c>
      <c r="R284" t="s">
        <v>2060</v>
      </c>
      <c r="S284" s="9">
        <f t="shared" si="18"/>
        <v>42701.25</v>
      </c>
      <c r="T284" s="9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18.728395061728396</v>
      </c>
      <c r="P285">
        <f t="shared" si="17"/>
        <v>1546</v>
      </c>
      <c r="Q285" t="s">
        <v>2035</v>
      </c>
      <c r="R285" t="s">
        <v>2036</v>
      </c>
      <c r="S285" s="9">
        <f t="shared" si="18"/>
        <v>42520.208333333328</v>
      </c>
      <c r="T285" s="9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83.193877551020407</v>
      </c>
      <c r="P286">
        <f t="shared" si="17"/>
        <v>8285</v>
      </c>
      <c r="Q286" t="s">
        <v>2037</v>
      </c>
      <c r="R286" t="s">
        <v>2038</v>
      </c>
      <c r="S286" s="9">
        <f t="shared" si="18"/>
        <v>41030.208333333336</v>
      </c>
      <c r="T286" s="9">
        <f t="shared" si="1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706.33333333333337</v>
      </c>
      <c r="P287">
        <f t="shared" si="17"/>
        <v>6611</v>
      </c>
      <c r="Q287" t="s">
        <v>2039</v>
      </c>
      <c r="R287" t="s">
        <v>2040</v>
      </c>
      <c r="S287" s="9">
        <f t="shared" si="18"/>
        <v>42623.208333333328</v>
      </c>
      <c r="T287" s="9">
        <f t="shared" si="1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17.446030330062445</v>
      </c>
      <c r="P288">
        <f t="shared" si="17"/>
        <v>19741</v>
      </c>
      <c r="Q288" t="s">
        <v>2039</v>
      </c>
      <c r="R288" t="s">
        <v>2040</v>
      </c>
      <c r="S288" s="9">
        <f t="shared" si="18"/>
        <v>42697.25</v>
      </c>
      <c r="T288" s="9">
        <f t="shared" si="1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209.73015873015873</v>
      </c>
      <c r="P289">
        <f t="shared" si="17"/>
        <v>13389</v>
      </c>
      <c r="Q289" t="s">
        <v>2035</v>
      </c>
      <c r="R289" t="s">
        <v>2043</v>
      </c>
      <c r="S289" s="9">
        <f t="shared" si="18"/>
        <v>42122.208333333328</v>
      </c>
      <c r="T289" s="9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97.785714285714292</v>
      </c>
      <c r="P290">
        <f t="shared" si="17"/>
        <v>5613</v>
      </c>
      <c r="Q290" t="s">
        <v>2035</v>
      </c>
      <c r="R290" t="s">
        <v>2057</v>
      </c>
      <c r="S290" s="9">
        <f t="shared" si="18"/>
        <v>40982.208333333336</v>
      </c>
      <c r="T290" s="9">
        <f t="shared" si="1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1684.25</v>
      </c>
      <c r="P291">
        <f t="shared" si="17"/>
        <v>13811</v>
      </c>
      <c r="Q291" t="s">
        <v>2039</v>
      </c>
      <c r="R291" t="s">
        <v>2040</v>
      </c>
      <c r="S291" s="9">
        <f t="shared" si="18"/>
        <v>42219.208333333328</v>
      </c>
      <c r="T291" s="9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54.402135231316727</v>
      </c>
      <c r="P292">
        <f t="shared" si="17"/>
        <v>92630</v>
      </c>
      <c r="Q292" t="s">
        <v>2041</v>
      </c>
      <c r="R292" t="s">
        <v>2042</v>
      </c>
      <c r="S292" s="9">
        <f t="shared" si="18"/>
        <v>41404.208333333336</v>
      </c>
      <c r="T292" s="9">
        <f t="shared" si="1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456.61111111111109</v>
      </c>
      <c r="P293">
        <f t="shared" si="17"/>
        <v>8326</v>
      </c>
      <c r="Q293" t="s">
        <v>2037</v>
      </c>
      <c r="R293" t="s">
        <v>2038</v>
      </c>
      <c r="S293" s="9">
        <f t="shared" si="18"/>
        <v>40831.208333333336</v>
      </c>
      <c r="T293" s="9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9.8219178082191778</v>
      </c>
      <c r="P294">
        <f t="shared" si="17"/>
        <v>727</v>
      </c>
      <c r="Q294" t="s">
        <v>2033</v>
      </c>
      <c r="R294" t="s">
        <v>2034</v>
      </c>
      <c r="S294" s="9">
        <f t="shared" si="18"/>
        <v>40984.208333333336</v>
      </c>
      <c r="T294" s="9">
        <f t="shared" si="1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16.384615384615383</v>
      </c>
      <c r="P295">
        <f t="shared" si="17"/>
        <v>1097</v>
      </c>
      <c r="Q295" t="s">
        <v>2039</v>
      </c>
      <c r="R295" t="s">
        <v>2040</v>
      </c>
      <c r="S295" s="9">
        <f t="shared" si="18"/>
        <v>40456.208333333336</v>
      </c>
      <c r="T295" s="9">
        <f t="shared" si="1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1339.6666666666667</v>
      </c>
      <c r="P296">
        <f t="shared" si="17"/>
        <v>8221</v>
      </c>
      <c r="Q296" t="s">
        <v>2039</v>
      </c>
      <c r="R296" t="s">
        <v>2040</v>
      </c>
      <c r="S296" s="9">
        <f t="shared" si="18"/>
        <v>43399.208333333328</v>
      </c>
      <c r="T296" s="9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35.650077760497666</v>
      </c>
      <c r="P297">
        <f t="shared" si="17"/>
        <v>70679</v>
      </c>
      <c r="Q297" t="s">
        <v>2039</v>
      </c>
      <c r="R297" t="s">
        <v>2040</v>
      </c>
      <c r="S297" s="9">
        <f t="shared" si="18"/>
        <v>41562.208333333336</v>
      </c>
      <c r="T297" s="9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54.950819672131146</v>
      </c>
      <c r="P298">
        <f t="shared" si="17"/>
        <v>3390</v>
      </c>
      <c r="Q298" t="s">
        <v>2039</v>
      </c>
      <c r="R298" t="s">
        <v>2040</v>
      </c>
      <c r="S298" s="9">
        <f t="shared" si="18"/>
        <v>43493.25</v>
      </c>
      <c r="T298" s="9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94.236111111111114</v>
      </c>
      <c r="P299">
        <f t="shared" si="17"/>
        <v>6889</v>
      </c>
      <c r="Q299" t="s">
        <v>2039</v>
      </c>
      <c r="R299" t="s">
        <v>2040</v>
      </c>
      <c r="S299" s="9">
        <f t="shared" si="18"/>
        <v>41653.25</v>
      </c>
      <c r="T299" s="9">
        <f t="shared" si="1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143.91428571428571</v>
      </c>
      <c r="P300">
        <f t="shared" si="17"/>
        <v>5109</v>
      </c>
      <c r="Q300" t="s">
        <v>2035</v>
      </c>
      <c r="R300" t="s">
        <v>2036</v>
      </c>
      <c r="S300" s="9">
        <f t="shared" si="18"/>
        <v>42426.25</v>
      </c>
      <c r="T300" s="9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51.421052631578945</v>
      </c>
      <c r="P301">
        <f t="shared" si="17"/>
        <v>2003</v>
      </c>
      <c r="Q301" t="s">
        <v>2033</v>
      </c>
      <c r="R301" t="s">
        <v>2034</v>
      </c>
      <c r="S301" s="9">
        <f t="shared" si="18"/>
        <v>42432.25</v>
      </c>
      <c r="T301" s="9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5</v>
      </c>
      <c r="P302">
        <f t="shared" si="17"/>
        <v>6</v>
      </c>
      <c r="Q302" t="s">
        <v>2047</v>
      </c>
      <c r="R302" t="s">
        <v>2048</v>
      </c>
      <c r="S302" s="9">
        <f t="shared" si="18"/>
        <v>42977.208333333328</v>
      </c>
      <c r="T302" s="9">
        <f t="shared" si="1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1344.6666666666667</v>
      </c>
      <c r="P303">
        <f t="shared" si="17"/>
        <v>12397</v>
      </c>
      <c r="Q303" t="s">
        <v>2041</v>
      </c>
      <c r="R303" t="s">
        <v>2042</v>
      </c>
      <c r="S303" s="9">
        <f t="shared" si="18"/>
        <v>42061.25</v>
      </c>
      <c r="T303" s="9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31.844940867279899</v>
      </c>
      <c r="P304">
        <f t="shared" si="17"/>
        <v>24479</v>
      </c>
      <c r="Q304" t="s">
        <v>2039</v>
      </c>
      <c r="R304" t="s">
        <v>2040</v>
      </c>
      <c r="S304" s="9">
        <f t="shared" si="18"/>
        <v>43345.208333333328</v>
      </c>
      <c r="T304" s="9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82.617647058823536</v>
      </c>
      <c r="P305">
        <f t="shared" si="17"/>
        <v>2841</v>
      </c>
      <c r="Q305" t="s">
        <v>2035</v>
      </c>
      <c r="R305" t="s">
        <v>2045</v>
      </c>
      <c r="S305" s="9">
        <f t="shared" si="18"/>
        <v>42376.25</v>
      </c>
      <c r="T305" s="9">
        <f t="shared" si="1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546.14285714285722</v>
      </c>
      <c r="P306">
        <f t="shared" si="17"/>
        <v>11611</v>
      </c>
      <c r="Q306" t="s">
        <v>2041</v>
      </c>
      <c r="R306" t="s">
        <v>2042</v>
      </c>
      <c r="S306" s="9">
        <f t="shared" si="18"/>
        <v>42589.208333333328</v>
      </c>
      <c r="T306" s="9">
        <f t="shared" si="1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286.21428571428572</v>
      </c>
      <c r="P307">
        <f t="shared" si="17"/>
        <v>8099</v>
      </c>
      <c r="Q307" t="s">
        <v>2039</v>
      </c>
      <c r="R307" t="s">
        <v>2040</v>
      </c>
      <c r="S307" s="9">
        <f t="shared" si="18"/>
        <v>42448.208333333328</v>
      </c>
      <c r="T307" s="9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7.9076923076923071</v>
      </c>
      <c r="P308">
        <f t="shared" si="17"/>
        <v>521</v>
      </c>
      <c r="Q308" t="s">
        <v>2039</v>
      </c>
      <c r="R308" t="s">
        <v>2040</v>
      </c>
      <c r="S308" s="9">
        <f t="shared" si="18"/>
        <v>42930.208333333328</v>
      </c>
      <c r="T308" s="9">
        <f t="shared" si="1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132.13677811550153</v>
      </c>
      <c r="P309">
        <f t="shared" si="17"/>
        <v>44132</v>
      </c>
      <c r="Q309" t="s">
        <v>2047</v>
      </c>
      <c r="R309" t="s">
        <v>2053</v>
      </c>
      <c r="S309" s="9">
        <f t="shared" si="18"/>
        <v>41066.208333333336</v>
      </c>
      <c r="T309" s="9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74.077834179357026</v>
      </c>
      <c r="P310">
        <f t="shared" si="17"/>
        <v>88363</v>
      </c>
      <c r="Q310" t="s">
        <v>2039</v>
      </c>
      <c r="R310" t="s">
        <v>2040</v>
      </c>
      <c r="S310" s="9">
        <f t="shared" si="18"/>
        <v>40651.208333333336</v>
      </c>
      <c r="T310" s="9">
        <f t="shared" si="1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75.292682926829272</v>
      </c>
      <c r="P311">
        <f t="shared" si="17"/>
        <v>3162</v>
      </c>
      <c r="Q311" t="s">
        <v>2035</v>
      </c>
      <c r="R311" t="s">
        <v>2045</v>
      </c>
      <c r="S311" s="9">
        <f t="shared" si="18"/>
        <v>40807.208333333336</v>
      </c>
      <c r="T311" s="9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20.333333333333332</v>
      </c>
      <c r="P312">
        <f t="shared" si="17"/>
        <v>1602</v>
      </c>
      <c r="Q312" t="s">
        <v>2050</v>
      </c>
      <c r="R312" t="s">
        <v>2051</v>
      </c>
      <c r="S312" s="9">
        <f t="shared" si="18"/>
        <v>40277.208333333336</v>
      </c>
      <c r="T312" s="9">
        <f t="shared" si="1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203.36507936507937</v>
      </c>
      <c r="P313">
        <f t="shared" si="17"/>
        <v>12933</v>
      </c>
      <c r="Q313" t="s">
        <v>2039</v>
      </c>
      <c r="R313" t="s">
        <v>2040</v>
      </c>
      <c r="S313" s="9">
        <f t="shared" si="18"/>
        <v>40590.25</v>
      </c>
      <c r="T313" s="9">
        <f t="shared" si="1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310.2284263959391</v>
      </c>
      <c r="P314">
        <f t="shared" si="17"/>
        <v>187087</v>
      </c>
      <c r="Q314" t="s">
        <v>2039</v>
      </c>
      <c r="R314" t="s">
        <v>2040</v>
      </c>
      <c r="S314" s="9">
        <f t="shared" si="18"/>
        <v>41572.208333333336</v>
      </c>
      <c r="T314" s="9">
        <f t="shared" si="1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395.31818181818181</v>
      </c>
      <c r="P315">
        <f t="shared" si="17"/>
        <v>8920</v>
      </c>
      <c r="Q315" t="s">
        <v>2035</v>
      </c>
      <c r="R315" t="s">
        <v>2036</v>
      </c>
      <c r="S315" s="9">
        <f t="shared" si="18"/>
        <v>40966.25</v>
      </c>
      <c r="T315" s="9">
        <f t="shared" si="1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294.71428571428572</v>
      </c>
      <c r="P316">
        <f t="shared" si="17"/>
        <v>4259</v>
      </c>
      <c r="Q316" t="s">
        <v>2041</v>
      </c>
      <c r="R316" t="s">
        <v>2042</v>
      </c>
      <c r="S316" s="9">
        <f t="shared" si="18"/>
        <v>43536.208333333328</v>
      </c>
      <c r="T316" s="9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33.89473684210526</v>
      </c>
      <c r="P317">
        <f t="shared" si="17"/>
        <v>3251</v>
      </c>
      <c r="Q317" t="s">
        <v>2039</v>
      </c>
      <c r="R317" t="s">
        <v>2040</v>
      </c>
      <c r="S317" s="9">
        <f t="shared" si="18"/>
        <v>41783.208333333336</v>
      </c>
      <c r="T317" s="9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66.677083333333329</v>
      </c>
      <c r="P318">
        <f t="shared" si="17"/>
        <v>6509</v>
      </c>
      <c r="Q318" t="s">
        <v>2033</v>
      </c>
      <c r="R318" t="s">
        <v>2034</v>
      </c>
      <c r="S318" s="9">
        <f t="shared" si="18"/>
        <v>43788.25</v>
      </c>
      <c r="T318" s="9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19.227272727272727</v>
      </c>
      <c r="P319">
        <f t="shared" si="17"/>
        <v>1299</v>
      </c>
      <c r="Q319" t="s">
        <v>2039</v>
      </c>
      <c r="R319" t="s">
        <v>2040</v>
      </c>
      <c r="S319" s="9">
        <f t="shared" si="18"/>
        <v>42869.208333333328</v>
      </c>
      <c r="T319" s="9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15.842105263157894</v>
      </c>
      <c r="P320">
        <f t="shared" si="17"/>
        <v>920</v>
      </c>
      <c r="Q320" t="s">
        <v>2035</v>
      </c>
      <c r="R320" t="s">
        <v>2036</v>
      </c>
      <c r="S320" s="9">
        <f t="shared" si="18"/>
        <v>41684.25</v>
      </c>
      <c r="T320" s="9">
        <f t="shared" si="1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38.702380952380956</v>
      </c>
      <c r="P321">
        <f t="shared" si="17"/>
        <v>3315</v>
      </c>
      <c r="Q321" t="s">
        <v>2037</v>
      </c>
      <c r="R321" t="s">
        <v>2038</v>
      </c>
      <c r="S321" s="9">
        <f t="shared" si="18"/>
        <v>40402.208333333336</v>
      </c>
      <c r="T321" s="9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9.5876777251184837</v>
      </c>
      <c r="P322">
        <f t="shared" si="17"/>
        <v>8172</v>
      </c>
      <c r="Q322" t="s">
        <v>2047</v>
      </c>
      <c r="R322" t="s">
        <v>2053</v>
      </c>
      <c r="S322" s="9">
        <f t="shared" si="18"/>
        <v>40673.208333333336</v>
      </c>
      <c r="T322" s="9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(E323/D323)*100</f>
        <v>94.144366197183089</v>
      </c>
      <c r="P323">
        <f t="shared" ref="P323:P386" si="21">SUM($E323:$G323)</f>
        <v>162890</v>
      </c>
      <c r="Q323" t="s">
        <v>2041</v>
      </c>
      <c r="R323" t="s">
        <v>2052</v>
      </c>
      <c r="S323" s="9">
        <f t="shared" ref="S323:S386" si="22">((($J323/60)/60)/24)+DATE(1970,1,1)</f>
        <v>40634.208333333336</v>
      </c>
      <c r="T323" s="9">
        <f t="shared" ref="T323:T386" si="23">((($K323/60)/60)/24)+DATE(1970,1,1)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166.56234096692114</v>
      </c>
      <c r="P324">
        <f t="shared" si="21"/>
        <v>201545</v>
      </c>
      <c r="Q324" t="s">
        <v>2039</v>
      </c>
      <c r="R324" t="s">
        <v>2040</v>
      </c>
      <c r="S324" s="9">
        <f t="shared" si="22"/>
        <v>40507.25</v>
      </c>
      <c r="T324" s="9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24.134831460674157</v>
      </c>
      <c r="P325">
        <f t="shared" si="21"/>
        <v>2174</v>
      </c>
      <c r="Q325" t="s">
        <v>2041</v>
      </c>
      <c r="R325" t="s">
        <v>2042</v>
      </c>
      <c r="S325" s="9">
        <f t="shared" si="22"/>
        <v>41725.208333333336</v>
      </c>
      <c r="T325" s="9">
        <f t="shared" si="23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164.05633802816902</v>
      </c>
      <c r="P326">
        <f t="shared" si="21"/>
        <v>11955</v>
      </c>
      <c r="Q326" t="s">
        <v>2039</v>
      </c>
      <c r="R326" t="s">
        <v>2040</v>
      </c>
      <c r="S326" s="9">
        <f t="shared" si="22"/>
        <v>42176.208333333328</v>
      </c>
      <c r="T326" s="9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90.723076923076931</v>
      </c>
      <c r="P327">
        <f t="shared" si="21"/>
        <v>5970</v>
      </c>
      <c r="Q327" t="s">
        <v>2039</v>
      </c>
      <c r="R327" t="s">
        <v>2040</v>
      </c>
      <c r="S327" s="9">
        <f t="shared" si="22"/>
        <v>43267.208333333328</v>
      </c>
      <c r="T327" s="9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46.194444444444443</v>
      </c>
      <c r="P328">
        <f t="shared" si="21"/>
        <v>3454</v>
      </c>
      <c r="Q328" t="s">
        <v>2041</v>
      </c>
      <c r="R328" t="s">
        <v>2049</v>
      </c>
      <c r="S328" s="9">
        <f t="shared" si="22"/>
        <v>42364.25</v>
      </c>
      <c r="T328" s="9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38.53846153846154</v>
      </c>
      <c r="P329">
        <f t="shared" si="21"/>
        <v>1035</v>
      </c>
      <c r="Q329" t="s">
        <v>2039</v>
      </c>
      <c r="R329" t="s">
        <v>2040</v>
      </c>
      <c r="S329" s="9">
        <f t="shared" si="22"/>
        <v>43705.208333333328</v>
      </c>
      <c r="T329" s="9">
        <f t="shared" si="23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133.56231003039514</v>
      </c>
      <c r="P330">
        <f t="shared" si="21"/>
        <v>134267</v>
      </c>
      <c r="Q330" t="s">
        <v>2035</v>
      </c>
      <c r="R330" t="s">
        <v>2036</v>
      </c>
      <c r="S330" s="9">
        <f t="shared" si="22"/>
        <v>43434.25</v>
      </c>
      <c r="T330" s="9">
        <f t="shared" si="23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22.896588486140725</v>
      </c>
      <c r="P331">
        <f t="shared" si="21"/>
        <v>21688</v>
      </c>
      <c r="Q331" t="s">
        <v>2050</v>
      </c>
      <c r="R331" t="s">
        <v>2051</v>
      </c>
      <c r="S331" s="9">
        <f t="shared" si="22"/>
        <v>42716.25</v>
      </c>
      <c r="T331" s="9">
        <f t="shared" si="23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184.95548961424333</v>
      </c>
      <c r="P332">
        <f t="shared" si="21"/>
        <v>63715</v>
      </c>
      <c r="Q332" t="s">
        <v>2041</v>
      </c>
      <c r="R332" t="s">
        <v>2042</v>
      </c>
      <c r="S332" s="9">
        <f t="shared" si="22"/>
        <v>43077.25</v>
      </c>
      <c r="T332" s="9">
        <f t="shared" si="23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443.72727272727275</v>
      </c>
      <c r="P333">
        <f t="shared" si="21"/>
        <v>14833</v>
      </c>
      <c r="Q333" t="s">
        <v>2033</v>
      </c>
      <c r="R333" t="s">
        <v>2034</v>
      </c>
      <c r="S333" s="9">
        <f t="shared" si="22"/>
        <v>40896.25</v>
      </c>
      <c r="T333" s="9">
        <f t="shared" si="23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199.9806763285024</v>
      </c>
      <c r="P334">
        <f t="shared" si="21"/>
        <v>41866</v>
      </c>
      <c r="Q334" t="s">
        <v>2037</v>
      </c>
      <c r="R334" t="s">
        <v>2046</v>
      </c>
      <c r="S334" s="9">
        <f t="shared" si="22"/>
        <v>41361.208333333336</v>
      </c>
      <c r="T334" s="9">
        <f t="shared" si="23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123.95833333333333</v>
      </c>
      <c r="P335">
        <f t="shared" si="21"/>
        <v>12153</v>
      </c>
      <c r="Q335" t="s">
        <v>2039</v>
      </c>
      <c r="R335" t="s">
        <v>2040</v>
      </c>
      <c r="S335" s="9">
        <f t="shared" si="22"/>
        <v>43424.25</v>
      </c>
      <c r="T335" s="9">
        <f t="shared" si="23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186.61329305135951</v>
      </c>
      <c r="P336">
        <f t="shared" si="21"/>
        <v>124651</v>
      </c>
      <c r="Q336" t="s">
        <v>2035</v>
      </c>
      <c r="R336" t="s">
        <v>2036</v>
      </c>
      <c r="S336" s="9">
        <f t="shared" si="22"/>
        <v>43110.25</v>
      </c>
      <c r="T336" s="9">
        <f t="shared" si="23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114.28538550057536</v>
      </c>
      <c r="P337">
        <f t="shared" si="21"/>
        <v>200911</v>
      </c>
      <c r="Q337" t="s">
        <v>2035</v>
      </c>
      <c r="R337" t="s">
        <v>2036</v>
      </c>
      <c r="S337" s="9">
        <f t="shared" si="22"/>
        <v>43784.25</v>
      </c>
      <c r="T337" s="9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97.032531824611041</v>
      </c>
      <c r="P338">
        <f t="shared" si="21"/>
        <v>69674</v>
      </c>
      <c r="Q338" t="s">
        <v>2035</v>
      </c>
      <c r="R338" t="s">
        <v>2036</v>
      </c>
      <c r="S338" s="9">
        <f t="shared" si="22"/>
        <v>40527.25</v>
      </c>
      <c r="T338" s="9">
        <f t="shared" si="23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122.81904761904762</v>
      </c>
      <c r="P339">
        <f t="shared" si="21"/>
        <v>117159</v>
      </c>
      <c r="Q339" t="s">
        <v>2039</v>
      </c>
      <c r="R339" t="s">
        <v>2040</v>
      </c>
      <c r="S339" s="9">
        <f t="shared" si="22"/>
        <v>43780.25</v>
      </c>
      <c r="T339" s="9">
        <f t="shared" si="23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179.14326647564468</v>
      </c>
      <c r="P340">
        <f t="shared" si="21"/>
        <v>126732</v>
      </c>
      <c r="Q340" t="s">
        <v>2039</v>
      </c>
      <c r="R340" t="s">
        <v>2040</v>
      </c>
      <c r="S340" s="9">
        <f t="shared" si="22"/>
        <v>40821.208333333336</v>
      </c>
      <c r="T340" s="9">
        <f t="shared" si="23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79.951577402787962</v>
      </c>
      <c r="P341">
        <f t="shared" si="21"/>
        <v>110271</v>
      </c>
      <c r="Q341" t="s">
        <v>2039</v>
      </c>
      <c r="R341" t="s">
        <v>2040</v>
      </c>
      <c r="S341" s="9">
        <f t="shared" si="22"/>
        <v>42949.208333333328</v>
      </c>
      <c r="T341" s="9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94.242587601078171</v>
      </c>
      <c r="P342">
        <f t="shared" si="21"/>
        <v>35357</v>
      </c>
      <c r="Q342" t="s">
        <v>2054</v>
      </c>
      <c r="R342" t="s">
        <v>2055</v>
      </c>
      <c r="S342" s="9">
        <f t="shared" si="22"/>
        <v>40889.25</v>
      </c>
      <c r="T342" s="9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84.669291338582681</v>
      </c>
      <c r="P343">
        <f t="shared" si="21"/>
        <v>98034</v>
      </c>
      <c r="Q343" t="s">
        <v>2035</v>
      </c>
      <c r="R343" t="s">
        <v>2045</v>
      </c>
      <c r="S343" s="9">
        <f t="shared" si="22"/>
        <v>42244.208333333328</v>
      </c>
      <c r="T343" s="9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66.521920668058456</v>
      </c>
      <c r="P344">
        <f t="shared" si="21"/>
        <v>32192</v>
      </c>
      <c r="Q344" t="s">
        <v>2039</v>
      </c>
      <c r="R344" t="s">
        <v>2040</v>
      </c>
      <c r="S344" s="9">
        <f t="shared" si="22"/>
        <v>41475.208333333336</v>
      </c>
      <c r="T344" s="9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53.922222222222224</v>
      </c>
      <c r="P345">
        <f t="shared" si="21"/>
        <v>5000</v>
      </c>
      <c r="Q345" t="s">
        <v>2039</v>
      </c>
      <c r="R345" t="s">
        <v>2040</v>
      </c>
      <c r="S345" s="9">
        <f t="shared" si="22"/>
        <v>41597.25</v>
      </c>
      <c r="T345" s="9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41.983299595141702</v>
      </c>
      <c r="P346">
        <f t="shared" si="21"/>
        <v>83789</v>
      </c>
      <c r="Q346" t="s">
        <v>2050</v>
      </c>
      <c r="R346" t="s">
        <v>2051</v>
      </c>
      <c r="S346" s="9">
        <f t="shared" si="22"/>
        <v>43122.25</v>
      </c>
      <c r="T346" s="9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14.69479695431472</v>
      </c>
      <c r="P347">
        <f t="shared" si="21"/>
        <v>23490</v>
      </c>
      <c r="Q347" t="s">
        <v>2041</v>
      </c>
      <c r="R347" t="s">
        <v>2044</v>
      </c>
      <c r="S347" s="9">
        <f t="shared" si="22"/>
        <v>42194.208333333328</v>
      </c>
      <c r="T347" s="9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34.475000000000001</v>
      </c>
      <c r="P348">
        <f t="shared" si="21"/>
        <v>2783</v>
      </c>
      <c r="Q348" t="s">
        <v>2035</v>
      </c>
      <c r="R348" t="s">
        <v>2045</v>
      </c>
      <c r="S348" s="9">
        <f t="shared" si="22"/>
        <v>42971.208333333328</v>
      </c>
      <c r="T348" s="9">
        <f t="shared" si="23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1400.7777777777778</v>
      </c>
      <c r="P349">
        <f t="shared" si="21"/>
        <v>12798</v>
      </c>
      <c r="Q349" t="s">
        <v>2037</v>
      </c>
      <c r="R349" t="s">
        <v>2038</v>
      </c>
      <c r="S349" s="9">
        <f t="shared" si="22"/>
        <v>42046.25</v>
      </c>
      <c r="T349" s="9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71.770351758793964</v>
      </c>
      <c r="P350">
        <f t="shared" si="21"/>
        <v>146306</v>
      </c>
      <c r="Q350" t="s">
        <v>2033</v>
      </c>
      <c r="R350" t="s">
        <v>2034</v>
      </c>
      <c r="S350" s="9">
        <f t="shared" si="22"/>
        <v>42782.25</v>
      </c>
      <c r="T350" s="9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53.074115044247783</v>
      </c>
      <c r="P351">
        <f t="shared" si="21"/>
        <v>96881</v>
      </c>
      <c r="Q351" t="s">
        <v>2039</v>
      </c>
      <c r="R351" t="s">
        <v>2040</v>
      </c>
      <c r="S351" s="9">
        <f t="shared" si="22"/>
        <v>42930.208333333328</v>
      </c>
      <c r="T351" s="9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5</v>
      </c>
      <c r="P352">
        <f t="shared" si="21"/>
        <v>6</v>
      </c>
      <c r="Q352" t="s">
        <v>2035</v>
      </c>
      <c r="R352" t="s">
        <v>2058</v>
      </c>
      <c r="S352" s="9">
        <f t="shared" si="22"/>
        <v>42144.208333333328</v>
      </c>
      <c r="T352" s="9">
        <f t="shared" si="23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127.70715249662618</v>
      </c>
      <c r="P353">
        <f t="shared" si="21"/>
        <v>96644</v>
      </c>
      <c r="Q353" t="s">
        <v>2035</v>
      </c>
      <c r="R353" t="s">
        <v>2036</v>
      </c>
      <c r="S353" s="9">
        <f t="shared" si="22"/>
        <v>42240.208333333328</v>
      </c>
      <c r="T353" s="9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34.892857142857139</v>
      </c>
      <c r="P354">
        <f t="shared" si="21"/>
        <v>1010</v>
      </c>
      <c r="Q354" t="s">
        <v>2039</v>
      </c>
      <c r="R354" t="s">
        <v>2040</v>
      </c>
      <c r="S354" s="9">
        <f t="shared" si="22"/>
        <v>42315.25</v>
      </c>
      <c r="T354" s="9">
        <f t="shared" si="23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410.59821428571428</v>
      </c>
      <c r="P355">
        <f t="shared" si="21"/>
        <v>139664</v>
      </c>
      <c r="Q355" t="s">
        <v>2039</v>
      </c>
      <c r="R355" t="s">
        <v>2040</v>
      </c>
      <c r="S355" s="9">
        <f t="shared" si="22"/>
        <v>43651.208333333328</v>
      </c>
      <c r="T355" s="9">
        <f t="shared" si="23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123.73770491803278</v>
      </c>
      <c r="P356">
        <f t="shared" si="21"/>
        <v>7628</v>
      </c>
      <c r="Q356" t="s">
        <v>2041</v>
      </c>
      <c r="R356" t="s">
        <v>2042</v>
      </c>
      <c r="S356" s="9">
        <f t="shared" si="22"/>
        <v>41520.208333333336</v>
      </c>
      <c r="T356" s="9">
        <f t="shared" si="23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58.973684210526315</v>
      </c>
      <c r="P357">
        <f t="shared" si="21"/>
        <v>2327</v>
      </c>
      <c r="Q357" t="s">
        <v>2037</v>
      </c>
      <c r="R357" t="s">
        <v>2046</v>
      </c>
      <c r="S357" s="9">
        <f t="shared" si="22"/>
        <v>42757.25</v>
      </c>
      <c r="T357" s="9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36.892473118279568</v>
      </c>
      <c r="P358">
        <f t="shared" si="21"/>
        <v>3471</v>
      </c>
      <c r="Q358" t="s">
        <v>2039</v>
      </c>
      <c r="R358" t="s">
        <v>2040</v>
      </c>
      <c r="S358" s="9">
        <f t="shared" si="22"/>
        <v>40922.25</v>
      </c>
      <c r="T358" s="9">
        <f t="shared" si="23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184.91304347826087</v>
      </c>
      <c r="P359">
        <f t="shared" si="21"/>
        <v>4294</v>
      </c>
      <c r="Q359" t="s">
        <v>2050</v>
      </c>
      <c r="R359" t="s">
        <v>2051</v>
      </c>
      <c r="S359" s="9">
        <f t="shared" si="22"/>
        <v>42250.208333333328</v>
      </c>
      <c r="T359" s="9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11.814432989690722</v>
      </c>
      <c r="P360">
        <f t="shared" si="21"/>
        <v>1169</v>
      </c>
      <c r="Q360" t="s">
        <v>2054</v>
      </c>
      <c r="R360" t="s">
        <v>2055</v>
      </c>
      <c r="S360" s="9">
        <f t="shared" si="22"/>
        <v>43322.208333333328</v>
      </c>
      <c r="T360" s="9">
        <f t="shared" si="23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298.7</v>
      </c>
      <c r="P361">
        <f t="shared" si="21"/>
        <v>12135</v>
      </c>
      <c r="Q361" t="s">
        <v>2041</v>
      </c>
      <c r="R361" t="s">
        <v>2049</v>
      </c>
      <c r="S361" s="9">
        <f t="shared" si="22"/>
        <v>40782.208333333336</v>
      </c>
      <c r="T361" s="9">
        <f t="shared" si="23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226.35175879396985</v>
      </c>
      <c r="P362">
        <f t="shared" si="21"/>
        <v>138007</v>
      </c>
      <c r="Q362" t="s">
        <v>2039</v>
      </c>
      <c r="R362" t="s">
        <v>2040</v>
      </c>
      <c r="S362" s="9">
        <f t="shared" si="22"/>
        <v>40544.25</v>
      </c>
      <c r="T362" s="9">
        <f t="shared" si="23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173.56363636363636</v>
      </c>
      <c r="P363">
        <f t="shared" si="21"/>
        <v>9634</v>
      </c>
      <c r="Q363" t="s">
        <v>2039</v>
      </c>
      <c r="R363" t="s">
        <v>2040</v>
      </c>
      <c r="S363" s="9">
        <f t="shared" si="22"/>
        <v>43015.208333333328</v>
      </c>
      <c r="T363" s="9">
        <f t="shared" si="23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371.75675675675677</v>
      </c>
      <c r="P364">
        <f t="shared" si="21"/>
        <v>13946</v>
      </c>
      <c r="Q364" t="s">
        <v>2035</v>
      </c>
      <c r="R364" t="s">
        <v>2036</v>
      </c>
      <c r="S364" s="9">
        <f t="shared" si="22"/>
        <v>40570.25</v>
      </c>
      <c r="T364" s="9">
        <f t="shared" si="23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160.19230769230771</v>
      </c>
      <c r="P365">
        <f t="shared" si="21"/>
        <v>8469</v>
      </c>
      <c r="Q365" t="s">
        <v>2035</v>
      </c>
      <c r="R365" t="s">
        <v>2036</v>
      </c>
      <c r="S365" s="9">
        <f t="shared" si="22"/>
        <v>40904.25</v>
      </c>
      <c r="T365" s="9">
        <f t="shared" si="23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1616.3333333333335</v>
      </c>
      <c r="P366">
        <f t="shared" si="21"/>
        <v>14733</v>
      </c>
      <c r="Q366" t="s">
        <v>2035</v>
      </c>
      <c r="R366" t="s">
        <v>2045</v>
      </c>
      <c r="S366" s="9">
        <f t="shared" si="22"/>
        <v>43164.25</v>
      </c>
      <c r="T366" s="9">
        <f t="shared" si="23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733.4375</v>
      </c>
      <c r="P367">
        <f t="shared" si="21"/>
        <v>11847</v>
      </c>
      <c r="Q367" t="s">
        <v>2039</v>
      </c>
      <c r="R367" t="s">
        <v>2040</v>
      </c>
      <c r="S367" s="9">
        <f t="shared" si="22"/>
        <v>42733.25</v>
      </c>
      <c r="T367" s="9">
        <f t="shared" si="23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592.11111111111109</v>
      </c>
      <c r="P368">
        <f t="shared" si="21"/>
        <v>10759</v>
      </c>
      <c r="Q368" t="s">
        <v>2039</v>
      </c>
      <c r="R368" t="s">
        <v>2040</v>
      </c>
      <c r="S368" s="9">
        <f t="shared" si="22"/>
        <v>40546.25</v>
      </c>
      <c r="T368" s="9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18.888888888888889</v>
      </c>
      <c r="P369">
        <f t="shared" si="21"/>
        <v>1945</v>
      </c>
      <c r="Q369" t="s">
        <v>2039</v>
      </c>
      <c r="R369" t="s">
        <v>2040</v>
      </c>
      <c r="S369" s="9">
        <f t="shared" si="22"/>
        <v>41930.208333333336</v>
      </c>
      <c r="T369" s="9">
        <f t="shared" si="23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276.80769230769232</v>
      </c>
      <c r="P370">
        <f t="shared" si="21"/>
        <v>14600</v>
      </c>
      <c r="Q370" t="s">
        <v>2041</v>
      </c>
      <c r="R370" t="s">
        <v>2042</v>
      </c>
      <c r="S370" s="9">
        <f t="shared" si="22"/>
        <v>40464.208333333336</v>
      </c>
      <c r="T370" s="9">
        <f t="shared" si="23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273.01851851851848</v>
      </c>
      <c r="P371">
        <f t="shared" si="21"/>
        <v>14897</v>
      </c>
      <c r="Q371" t="s">
        <v>2041</v>
      </c>
      <c r="R371" t="s">
        <v>2060</v>
      </c>
      <c r="S371" s="9">
        <f t="shared" si="22"/>
        <v>41308.25</v>
      </c>
      <c r="T371" s="9">
        <f t="shared" si="23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159.36331255565449</v>
      </c>
      <c r="P372">
        <f t="shared" si="21"/>
        <v>184931</v>
      </c>
      <c r="Q372" t="s">
        <v>2039</v>
      </c>
      <c r="R372" t="s">
        <v>2040</v>
      </c>
      <c r="S372" s="9">
        <f t="shared" si="22"/>
        <v>43570.208333333328</v>
      </c>
      <c r="T372" s="9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67.869978858350947</v>
      </c>
      <c r="P373">
        <f t="shared" si="21"/>
        <v>130586</v>
      </c>
      <c r="Q373" t="s">
        <v>2039</v>
      </c>
      <c r="R373" t="s">
        <v>2040</v>
      </c>
      <c r="S373" s="9">
        <f t="shared" si="22"/>
        <v>42043.25</v>
      </c>
      <c r="T373" s="9">
        <f t="shared" si="23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1591.5555555555554</v>
      </c>
      <c r="P374">
        <f t="shared" si="21"/>
        <v>14493</v>
      </c>
      <c r="Q374" t="s">
        <v>2041</v>
      </c>
      <c r="R374" t="s">
        <v>2042</v>
      </c>
      <c r="S374" s="9">
        <f t="shared" si="22"/>
        <v>42012.25</v>
      </c>
      <c r="T374" s="9">
        <f t="shared" si="23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730.18222222222221</v>
      </c>
      <c r="P375">
        <f t="shared" si="21"/>
        <v>166397</v>
      </c>
      <c r="Q375" t="s">
        <v>2039</v>
      </c>
      <c r="R375" t="s">
        <v>2040</v>
      </c>
      <c r="S375" s="9">
        <f t="shared" si="22"/>
        <v>42964.208333333328</v>
      </c>
      <c r="T375" s="9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13.185782556750297</v>
      </c>
      <c r="P376">
        <f t="shared" si="21"/>
        <v>22514</v>
      </c>
      <c r="Q376" t="s">
        <v>2041</v>
      </c>
      <c r="R376" t="s">
        <v>2042</v>
      </c>
      <c r="S376" s="9">
        <f t="shared" si="22"/>
        <v>43476.25</v>
      </c>
      <c r="T376" s="9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54.777777777777779</v>
      </c>
      <c r="P377">
        <f t="shared" si="21"/>
        <v>1504</v>
      </c>
      <c r="Q377" t="s">
        <v>2035</v>
      </c>
      <c r="R377" t="s">
        <v>2045</v>
      </c>
      <c r="S377" s="9">
        <f t="shared" si="22"/>
        <v>42293.208333333328</v>
      </c>
      <c r="T377" s="9">
        <f t="shared" si="23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361.02941176470591</v>
      </c>
      <c r="P378">
        <f t="shared" si="21"/>
        <v>12406</v>
      </c>
      <c r="Q378" t="s">
        <v>2035</v>
      </c>
      <c r="R378" t="s">
        <v>2036</v>
      </c>
      <c r="S378" s="9">
        <f t="shared" si="22"/>
        <v>41826.208333333336</v>
      </c>
      <c r="T378" s="9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10.257545271629779</v>
      </c>
      <c r="P379">
        <f t="shared" si="21"/>
        <v>5225</v>
      </c>
      <c r="Q379" t="s">
        <v>2039</v>
      </c>
      <c r="R379" t="s">
        <v>2040</v>
      </c>
      <c r="S379" s="9">
        <f t="shared" si="22"/>
        <v>43760.208333333328</v>
      </c>
      <c r="T379" s="9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13.962962962962964</v>
      </c>
      <c r="P380">
        <f t="shared" si="21"/>
        <v>25237</v>
      </c>
      <c r="Q380" t="s">
        <v>2041</v>
      </c>
      <c r="R380" t="s">
        <v>2042</v>
      </c>
      <c r="S380" s="9">
        <f t="shared" si="22"/>
        <v>43241.208333333328</v>
      </c>
      <c r="T380" s="9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40.444444444444443</v>
      </c>
      <c r="P381">
        <f t="shared" si="21"/>
        <v>2956</v>
      </c>
      <c r="Q381" t="s">
        <v>2039</v>
      </c>
      <c r="R381" t="s">
        <v>2040</v>
      </c>
      <c r="S381" s="9">
        <f t="shared" si="22"/>
        <v>40843.208333333336</v>
      </c>
      <c r="T381" s="9">
        <f t="shared" si="23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160.32</v>
      </c>
      <c r="P382">
        <f t="shared" si="21"/>
        <v>4092</v>
      </c>
      <c r="Q382" t="s">
        <v>2039</v>
      </c>
      <c r="R382" t="s">
        <v>2040</v>
      </c>
      <c r="S382" s="9">
        <f t="shared" si="22"/>
        <v>41448.208333333336</v>
      </c>
      <c r="T382" s="9">
        <f t="shared" si="23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183.9433962264151</v>
      </c>
      <c r="P383">
        <f t="shared" si="21"/>
        <v>9904</v>
      </c>
      <c r="Q383" t="s">
        <v>2039</v>
      </c>
      <c r="R383" t="s">
        <v>2040</v>
      </c>
      <c r="S383" s="9">
        <f t="shared" si="22"/>
        <v>42163.208333333328</v>
      </c>
      <c r="T383" s="9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63.769230769230766</v>
      </c>
      <c r="P384">
        <f t="shared" si="21"/>
        <v>5870</v>
      </c>
      <c r="Q384" t="s">
        <v>2054</v>
      </c>
      <c r="R384" t="s">
        <v>2055</v>
      </c>
      <c r="S384" s="9">
        <f t="shared" si="22"/>
        <v>43024.208333333328</v>
      </c>
      <c r="T384" s="9">
        <f t="shared" si="23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225.38095238095238</v>
      </c>
      <c r="P385">
        <f t="shared" si="21"/>
        <v>14388</v>
      </c>
      <c r="Q385" t="s">
        <v>2033</v>
      </c>
      <c r="R385" t="s">
        <v>2034</v>
      </c>
      <c r="S385" s="9">
        <f t="shared" si="22"/>
        <v>43509.25</v>
      </c>
      <c r="T385" s="9">
        <f t="shared" si="23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172.00961538461539</v>
      </c>
      <c r="P386">
        <f t="shared" si="21"/>
        <v>201578</v>
      </c>
      <c r="Q386" t="s">
        <v>2041</v>
      </c>
      <c r="R386" t="s">
        <v>2042</v>
      </c>
      <c r="S386" s="9">
        <f t="shared" si="22"/>
        <v>42776.25</v>
      </c>
      <c r="T386" s="9">
        <f t="shared" si="23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(E387/D387)*100</f>
        <v>146.16709511568124</v>
      </c>
      <c r="P387">
        <f t="shared" ref="P387:P450" si="25">SUM($E387:$G387)</f>
        <v>57996</v>
      </c>
      <c r="Q387" t="s">
        <v>2047</v>
      </c>
      <c r="R387" t="s">
        <v>2048</v>
      </c>
      <c r="S387" s="9">
        <f t="shared" ref="S387:S450" si="26">((($J387/60)/60)/24)+DATE(1970,1,1)</f>
        <v>43553.208333333328</v>
      </c>
      <c r="T387" s="9">
        <f t="shared" ref="T387:T450" si="27">((($K387/60)/60)/24)+DATE(1970,1,1)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76.42361623616236</v>
      </c>
      <c r="P388">
        <f t="shared" si="25"/>
        <v>104622</v>
      </c>
      <c r="Q388" t="s">
        <v>2039</v>
      </c>
      <c r="R388" t="s">
        <v>2040</v>
      </c>
      <c r="S388" s="9">
        <f t="shared" si="26"/>
        <v>40355.208333333336</v>
      </c>
      <c r="T388" s="9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39.261467889908261</v>
      </c>
      <c r="P389">
        <f t="shared" si="25"/>
        <v>43219</v>
      </c>
      <c r="Q389" t="s">
        <v>2037</v>
      </c>
      <c r="R389" t="s">
        <v>2046</v>
      </c>
      <c r="S389" s="9">
        <f t="shared" si="26"/>
        <v>41072.208333333336</v>
      </c>
      <c r="T389" s="9">
        <f t="shared" si="27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11.270034843205574</v>
      </c>
      <c r="P390">
        <f t="shared" si="25"/>
        <v>13083</v>
      </c>
      <c r="Q390" t="s">
        <v>2035</v>
      </c>
      <c r="R390" t="s">
        <v>2045</v>
      </c>
      <c r="S390" s="9">
        <f t="shared" si="26"/>
        <v>40912.25</v>
      </c>
      <c r="T390" s="9">
        <f t="shared" si="27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122.11084337349398</v>
      </c>
      <c r="P391">
        <f t="shared" si="25"/>
        <v>102504</v>
      </c>
      <c r="Q391" t="s">
        <v>2039</v>
      </c>
      <c r="R391" t="s">
        <v>2040</v>
      </c>
      <c r="S391" s="9">
        <f t="shared" si="26"/>
        <v>40479.208333333336</v>
      </c>
      <c r="T391" s="9">
        <f t="shared" si="27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186.54166666666669</v>
      </c>
      <c r="P392">
        <f t="shared" si="25"/>
        <v>4527</v>
      </c>
      <c r="Q392" t="s">
        <v>2054</v>
      </c>
      <c r="R392" t="s">
        <v>2055</v>
      </c>
      <c r="S392" s="9">
        <f t="shared" si="26"/>
        <v>41530.208333333336</v>
      </c>
      <c r="T392" s="9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7.2731788079470201</v>
      </c>
      <c r="P393">
        <f t="shared" si="25"/>
        <v>4544</v>
      </c>
      <c r="Q393" t="s">
        <v>2047</v>
      </c>
      <c r="R393" t="s">
        <v>2048</v>
      </c>
      <c r="S393" s="9">
        <f t="shared" si="26"/>
        <v>41653.25</v>
      </c>
      <c r="T393" s="9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65.642371234207957</v>
      </c>
      <c r="P394">
        <f t="shared" si="25"/>
        <v>69154</v>
      </c>
      <c r="Q394" t="s">
        <v>2037</v>
      </c>
      <c r="R394" t="s">
        <v>2046</v>
      </c>
      <c r="S394" s="9">
        <f t="shared" si="26"/>
        <v>40549.25</v>
      </c>
      <c r="T394" s="9">
        <f t="shared" si="27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228.96178343949046</v>
      </c>
      <c r="P395">
        <f t="shared" si="25"/>
        <v>146847</v>
      </c>
      <c r="Q395" t="s">
        <v>2035</v>
      </c>
      <c r="R395" t="s">
        <v>2058</v>
      </c>
      <c r="S395" s="9">
        <f t="shared" si="26"/>
        <v>42933.208333333328</v>
      </c>
      <c r="T395" s="9">
        <f t="shared" si="27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469.37499999999994</v>
      </c>
      <c r="P396">
        <f t="shared" si="25"/>
        <v>3789</v>
      </c>
      <c r="Q396" t="s">
        <v>2041</v>
      </c>
      <c r="R396" t="s">
        <v>2042</v>
      </c>
      <c r="S396" s="9">
        <f t="shared" si="26"/>
        <v>41484.208333333336</v>
      </c>
      <c r="T396" s="9">
        <f t="shared" si="27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130.11267605633802</v>
      </c>
      <c r="P397">
        <f t="shared" si="25"/>
        <v>9458</v>
      </c>
      <c r="Q397" t="s">
        <v>2039</v>
      </c>
      <c r="R397" t="s">
        <v>2040</v>
      </c>
      <c r="S397" s="9">
        <f t="shared" si="26"/>
        <v>40885.25</v>
      </c>
      <c r="T397" s="9">
        <f t="shared" si="27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167.05422993492408</v>
      </c>
      <c r="P398">
        <f t="shared" si="25"/>
        <v>78616</v>
      </c>
      <c r="Q398" t="s">
        <v>2041</v>
      </c>
      <c r="R398" t="s">
        <v>2044</v>
      </c>
      <c r="S398" s="9">
        <f t="shared" si="26"/>
        <v>43378.208333333328</v>
      </c>
      <c r="T398" s="9">
        <f t="shared" si="27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173.8641975308642</v>
      </c>
      <c r="P399">
        <f t="shared" si="25"/>
        <v>14537</v>
      </c>
      <c r="Q399" t="s">
        <v>2035</v>
      </c>
      <c r="R399" t="s">
        <v>2036</v>
      </c>
      <c r="S399" s="9">
        <f t="shared" si="26"/>
        <v>41417.208333333336</v>
      </c>
      <c r="T399" s="9">
        <f t="shared" si="27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717.76470588235293</v>
      </c>
      <c r="P400">
        <f t="shared" si="25"/>
        <v>12325</v>
      </c>
      <c r="Q400" t="s">
        <v>2041</v>
      </c>
      <c r="R400" t="s">
        <v>2049</v>
      </c>
      <c r="S400" s="9">
        <f t="shared" si="26"/>
        <v>43228.208333333328</v>
      </c>
      <c r="T400" s="9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63.850976361767728</v>
      </c>
      <c r="P401">
        <f t="shared" si="25"/>
        <v>63068</v>
      </c>
      <c r="Q401" t="s">
        <v>2035</v>
      </c>
      <c r="R401" t="s">
        <v>2045</v>
      </c>
      <c r="S401" s="9">
        <f t="shared" si="26"/>
        <v>40576.25</v>
      </c>
      <c r="T401" s="9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2</v>
      </c>
      <c r="P402">
        <f t="shared" si="25"/>
        <v>3</v>
      </c>
      <c r="Q402" t="s">
        <v>2054</v>
      </c>
      <c r="R402" t="s">
        <v>2055</v>
      </c>
      <c r="S402" s="9">
        <f t="shared" si="26"/>
        <v>41502.208333333336</v>
      </c>
      <c r="T402" s="9">
        <f t="shared" si="27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1530.2222222222222</v>
      </c>
      <c r="P403">
        <f t="shared" si="25"/>
        <v>14071</v>
      </c>
      <c r="Q403" t="s">
        <v>2039</v>
      </c>
      <c r="R403" t="s">
        <v>2040</v>
      </c>
      <c r="S403" s="9">
        <f t="shared" si="26"/>
        <v>43765.208333333328</v>
      </c>
      <c r="T403" s="9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40.356164383561641</v>
      </c>
      <c r="P404">
        <f t="shared" si="25"/>
        <v>2986</v>
      </c>
      <c r="Q404" t="s">
        <v>2041</v>
      </c>
      <c r="R404" t="s">
        <v>2052</v>
      </c>
      <c r="S404" s="9">
        <f t="shared" si="26"/>
        <v>40914.25</v>
      </c>
      <c r="T404" s="9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86.220633299284984</v>
      </c>
      <c r="P405">
        <f t="shared" si="25"/>
        <v>171835</v>
      </c>
      <c r="Q405" t="s">
        <v>2039</v>
      </c>
      <c r="R405" t="s">
        <v>2040</v>
      </c>
      <c r="S405" s="9">
        <f t="shared" si="26"/>
        <v>40310.208333333336</v>
      </c>
      <c r="T405" s="9">
        <f t="shared" si="27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315.58486707566465</v>
      </c>
      <c r="P406">
        <f t="shared" si="25"/>
        <v>156558</v>
      </c>
      <c r="Q406" t="s">
        <v>2039</v>
      </c>
      <c r="R406" t="s">
        <v>2040</v>
      </c>
      <c r="S406" s="9">
        <f t="shared" si="26"/>
        <v>43053.25</v>
      </c>
      <c r="T406" s="9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89.618243243243242</v>
      </c>
      <c r="P407">
        <f t="shared" si="25"/>
        <v>26962</v>
      </c>
      <c r="Q407" t="s">
        <v>2039</v>
      </c>
      <c r="R407" t="s">
        <v>2040</v>
      </c>
      <c r="S407" s="9">
        <f t="shared" si="26"/>
        <v>43255.208333333328</v>
      </c>
      <c r="T407" s="9">
        <f t="shared" si="27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182.14503816793894</v>
      </c>
      <c r="P408">
        <f t="shared" si="25"/>
        <v>72228</v>
      </c>
      <c r="Q408" t="s">
        <v>2041</v>
      </c>
      <c r="R408" t="s">
        <v>2042</v>
      </c>
      <c r="S408" s="9">
        <f t="shared" si="26"/>
        <v>41304.25</v>
      </c>
      <c r="T408" s="9">
        <f t="shared" si="27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355.88235294117646</v>
      </c>
      <c r="P409">
        <f t="shared" si="25"/>
        <v>12584</v>
      </c>
      <c r="Q409" t="s">
        <v>2039</v>
      </c>
      <c r="R409" t="s">
        <v>2040</v>
      </c>
      <c r="S409" s="9">
        <f t="shared" si="26"/>
        <v>43751.208333333328</v>
      </c>
      <c r="T409" s="9">
        <f t="shared" si="27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131.83695652173913</v>
      </c>
      <c r="P410">
        <f t="shared" si="25"/>
        <v>12283</v>
      </c>
      <c r="Q410" t="s">
        <v>2041</v>
      </c>
      <c r="R410" t="s">
        <v>2042</v>
      </c>
      <c r="S410" s="9">
        <f t="shared" si="26"/>
        <v>42541.208333333328</v>
      </c>
      <c r="T410" s="9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46.315634218289084</v>
      </c>
      <c r="P411">
        <f t="shared" si="25"/>
        <v>63518</v>
      </c>
      <c r="Q411" t="s">
        <v>2035</v>
      </c>
      <c r="R411" t="s">
        <v>2036</v>
      </c>
      <c r="S411" s="9">
        <f t="shared" si="26"/>
        <v>42843.208333333328</v>
      </c>
      <c r="T411" s="9">
        <f t="shared" si="27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36.132726089785294</v>
      </c>
      <c r="P412">
        <f t="shared" si="25"/>
        <v>56647</v>
      </c>
      <c r="Q412" t="s">
        <v>2050</v>
      </c>
      <c r="R412" t="s">
        <v>2061</v>
      </c>
      <c r="S412" s="9">
        <f t="shared" si="26"/>
        <v>42122.208333333328</v>
      </c>
      <c r="T412" s="9">
        <f t="shared" si="27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104.62820512820512</v>
      </c>
      <c r="P413">
        <f t="shared" si="25"/>
        <v>8243</v>
      </c>
      <c r="Q413" t="s">
        <v>2039</v>
      </c>
      <c r="R413" t="s">
        <v>2040</v>
      </c>
      <c r="S413" s="9">
        <f t="shared" si="26"/>
        <v>42884.208333333328</v>
      </c>
      <c r="T413" s="9">
        <f t="shared" si="27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668.85714285714289</v>
      </c>
      <c r="P414">
        <f t="shared" si="25"/>
        <v>14180</v>
      </c>
      <c r="Q414" t="s">
        <v>2047</v>
      </c>
      <c r="R414" t="s">
        <v>2053</v>
      </c>
      <c r="S414" s="9">
        <f t="shared" si="26"/>
        <v>41642.25</v>
      </c>
      <c r="T414" s="9">
        <f t="shared" si="27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62.072823218997364</v>
      </c>
      <c r="P415">
        <f t="shared" si="25"/>
        <v>118717</v>
      </c>
      <c r="Q415" t="s">
        <v>2041</v>
      </c>
      <c r="R415" t="s">
        <v>2049</v>
      </c>
      <c r="S415" s="9">
        <f t="shared" si="26"/>
        <v>43431.25</v>
      </c>
      <c r="T415" s="9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84.699787460148784</v>
      </c>
      <c r="P416">
        <f t="shared" si="25"/>
        <v>164902</v>
      </c>
      <c r="Q416" t="s">
        <v>2033</v>
      </c>
      <c r="R416" t="s">
        <v>2034</v>
      </c>
      <c r="S416" s="9">
        <f t="shared" si="26"/>
        <v>40288.208333333336</v>
      </c>
      <c r="T416" s="9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11.059030837004405</v>
      </c>
      <c r="P417">
        <f t="shared" si="25"/>
        <v>12970</v>
      </c>
      <c r="Q417" t="s">
        <v>2039</v>
      </c>
      <c r="R417" t="s">
        <v>2040</v>
      </c>
      <c r="S417" s="9">
        <f t="shared" si="26"/>
        <v>40921.25</v>
      </c>
      <c r="T417" s="9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43.838781575037146</v>
      </c>
      <c r="P418">
        <f t="shared" si="25"/>
        <v>60446</v>
      </c>
      <c r="Q418" t="s">
        <v>2041</v>
      </c>
      <c r="R418" t="s">
        <v>2042</v>
      </c>
      <c r="S418" s="9">
        <f t="shared" si="26"/>
        <v>40560.25</v>
      </c>
      <c r="T418" s="9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55.470588235294116</v>
      </c>
      <c r="P419">
        <f t="shared" si="25"/>
        <v>958</v>
      </c>
      <c r="Q419" t="s">
        <v>2039</v>
      </c>
      <c r="R419" t="s">
        <v>2040</v>
      </c>
      <c r="S419" s="9">
        <f t="shared" si="26"/>
        <v>43407.208333333328</v>
      </c>
      <c r="T419" s="9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57.399511301160658</v>
      </c>
      <c r="P420">
        <f t="shared" si="25"/>
        <v>95962</v>
      </c>
      <c r="Q420" t="s">
        <v>2041</v>
      </c>
      <c r="R420" t="s">
        <v>2042</v>
      </c>
      <c r="S420" s="9">
        <f t="shared" si="26"/>
        <v>41035.208333333336</v>
      </c>
      <c r="T420" s="9">
        <f t="shared" si="27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123.43497363796135</v>
      </c>
      <c r="P421">
        <f t="shared" si="25"/>
        <v>145672</v>
      </c>
      <c r="Q421" t="s">
        <v>2037</v>
      </c>
      <c r="R421" t="s">
        <v>2038</v>
      </c>
      <c r="S421" s="9">
        <f t="shared" si="26"/>
        <v>40899.25</v>
      </c>
      <c r="T421" s="9">
        <f t="shared" si="27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128.46</v>
      </c>
      <c r="P422">
        <f t="shared" si="25"/>
        <v>6517</v>
      </c>
      <c r="Q422" t="s">
        <v>2039</v>
      </c>
      <c r="R422" t="s">
        <v>2040</v>
      </c>
      <c r="S422" s="9">
        <f t="shared" si="26"/>
        <v>42911.208333333328</v>
      </c>
      <c r="T422" s="9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63.989361702127653</v>
      </c>
      <c r="P423">
        <f t="shared" si="25"/>
        <v>6133</v>
      </c>
      <c r="Q423" t="s">
        <v>2037</v>
      </c>
      <c r="R423" t="s">
        <v>2046</v>
      </c>
      <c r="S423" s="9">
        <f t="shared" si="26"/>
        <v>42915.208333333328</v>
      </c>
      <c r="T423" s="9">
        <f t="shared" si="27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127.29885057471265</v>
      </c>
      <c r="P424">
        <f t="shared" si="25"/>
        <v>11280</v>
      </c>
      <c r="Q424" t="s">
        <v>2039</v>
      </c>
      <c r="R424" t="s">
        <v>2040</v>
      </c>
      <c r="S424" s="9">
        <f t="shared" si="26"/>
        <v>40285.208333333336</v>
      </c>
      <c r="T424" s="9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10.638024357239512</v>
      </c>
      <c r="P425">
        <f t="shared" si="25"/>
        <v>15885</v>
      </c>
      <c r="Q425" t="s">
        <v>2033</v>
      </c>
      <c r="R425" t="s">
        <v>2034</v>
      </c>
      <c r="S425" s="9">
        <f t="shared" si="26"/>
        <v>40808.208333333336</v>
      </c>
      <c r="T425" s="9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40.470588235294116</v>
      </c>
      <c r="P426">
        <f t="shared" si="25"/>
        <v>2147</v>
      </c>
      <c r="Q426" t="s">
        <v>2035</v>
      </c>
      <c r="R426" t="s">
        <v>2045</v>
      </c>
      <c r="S426" s="9">
        <f t="shared" si="26"/>
        <v>43208.208333333328</v>
      </c>
      <c r="T426" s="9">
        <f t="shared" si="27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287.66666666666663</v>
      </c>
      <c r="P427">
        <f t="shared" si="25"/>
        <v>7859</v>
      </c>
      <c r="Q427" t="s">
        <v>2054</v>
      </c>
      <c r="R427" t="s">
        <v>2055</v>
      </c>
      <c r="S427" s="9">
        <f t="shared" si="26"/>
        <v>42213.208333333328</v>
      </c>
      <c r="T427" s="9">
        <f t="shared" si="27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572.94444444444446</v>
      </c>
      <c r="P428">
        <f t="shared" si="25"/>
        <v>10532</v>
      </c>
      <c r="Q428" t="s">
        <v>2039</v>
      </c>
      <c r="R428" t="s">
        <v>2040</v>
      </c>
      <c r="S428" s="9">
        <f t="shared" si="26"/>
        <v>41332.25</v>
      </c>
      <c r="T428" s="9">
        <f t="shared" si="27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112.90429799426933</v>
      </c>
      <c r="P429">
        <f t="shared" si="25"/>
        <v>199544</v>
      </c>
      <c r="Q429" t="s">
        <v>2039</v>
      </c>
      <c r="R429" t="s">
        <v>2040</v>
      </c>
      <c r="S429" s="9">
        <f t="shared" si="26"/>
        <v>41895.208333333336</v>
      </c>
      <c r="T429" s="9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46.387573964497044</v>
      </c>
      <c r="P430">
        <f t="shared" si="25"/>
        <v>47784</v>
      </c>
      <c r="Q430" t="s">
        <v>2041</v>
      </c>
      <c r="R430" t="s">
        <v>2049</v>
      </c>
      <c r="S430" s="9">
        <f t="shared" si="26"/>
        <v>40585.25</v>
      </c>
      <c r="T430" s="9">
        <f t="shared" si="27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90.675916230366497</v>
      </c>
      <c r="P431">
        <f t="shared" si="25"/>
        <v>175329</v>
      </c>
      <c r="Q431" t="s">
        <v>2054</v>
      </c>
      <c r="R431" t="s">
        <v>2055</v>
      </c>
      <c r="S431" s="9">
        <f t="shared" si="26"/>
        <v>41680.25</v>
      </c>
      <c r="T431" s="9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67.740740740740748</v>
      </c>
      <c r="P432">
        <f t="shared" si="25"/>
        <v>5571</v>
      </c>
      <c r="Q432" t="s">
        <v>2039</v>
      </c>
      <c r="R432" t="s">
        <v>2040</v>
      </c>
      <c r="S432" s="9">
        <f t="shared" si="26"/>
        <v>43737.208333333328</v>
      </c>
      <c r="T432" s="9">
        <f t="shared" si="27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192.49019607843135</v>
      </c>
      <c r="P433">
        <f t="shared" si="25"/>
        <v>9911</v>
      </c>
      <c r="Q433" t="s">
        <v>2039</v>
      </c>
      <c r="R433" t="s">
        <v>2040</v>
      </c>
      <c r="S433" s="9">
        <f t="shared" si="26"/>
        <v>43273.208333333328</v>
      </c>
      <c r="T433" s="9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82.714285714285722</v>
      </c>
      <c r="P434">
        <f t="shared" si="25"/>
        <v>6460</v>
      </c>
      <c r="Q434" t="s">
        <v>2039</v>
      </c>
      <c r="R434" t="s">
        <v>2040</v>
      </c>
      <c r="S434" s="9">
        <f t="shared" si="26"/>
        <v>41761.208333333336</v>
      </c>
      <c r="T434" s="9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54.163920922570021</v>
      </c>
      <c r="P435">
        <f t="shared" si="25"/>
        <v>66547</v>
      </c>
      <c r="Q435" t="s">
        <v>2041</v>
      </c>
      <c r="R435" t="s">
        <v>2042</v>
      </c>
      <c r="S435" s="9">
        <f t="shared" si="26"/>
        <v>41603.25</v>
      </c>
      <c r="T435" s="9">
        <f t="shared" si="27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16.722222222222221</v>
      </c>
      <c r="P436">
        <f t="shared" si="25"/>
        <v>913</v>
      </c>
      <c r="Q436" t="s">
        <v>2039</v>
      </c>
      <c r="R436" t="s">
        <v>2040</v>
      </c>
      <c r="S436" s="9">
        <f t="shared" si="26"/>
        <v>42705.25</v>
      </c>
      <c r="T436" s="9">
        <f t="shared" si="27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116.87664041994749</v>
      </c>
      <c r="P437">
        <f t="shared" si="25"/>
        <v>179833</v>
      </c>
      <c r="Q437" t="s">
        <v>2039</v>
      </c>
      <c r="R437" t="s">
        <v>2040</v>
      </c>
      <c r="S437" s="9">
        <f t="shared" si="26"/>
        <v>41988.25</v>
      </c>
      <c r="T437" s="9">
        <f t="shared" si="27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1052.1538461538462</v>
      </c>
      <c r="P438">
        <f t="shared" si="25"/>
        <v>13927</v>
      </c>
      <c r="Q438" t="s">
        <v>2035</v>
      </c>
      <c r="R438" t="s">
        <v>2058</v>
      </c>
      <c r="S438" s="9">
        <f t="shared" si="26"/>
        <v>43575.208333333328</v>
      </c>
      <c r="T438" s="9">
        <f t="shared" si="27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123.07407407407408</v>
      </c>
      <c r="P439">
        <f t="shared" si="25"/>
        <v>10161</v>
      </c>
      <c r="Q439" t="s">
        <v>2041</v>
      </c>
      <c r="R439" t="s">
        <v>2049</v>
      </c>
      <c r="S439" s="9">
        <f t="shared" si="26"/>
        <v>42260.208333333328</v>
      </c>
      <c r="T439" s="9">
        <f t="shared" si="27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178.63855421686748</v>
      </c>
      <c r="P440">
        <f t="shared" si="25"/>
        <v>15074</v>
      </c>
      <c r="Q440" t="s">
        <v>2039</v>
      </c>
      <c r="R440" t="s">
        <v>2040</v>
      </c>
      <c r="S440" s="9">
        <f t="shared" si="26"/>
        <v>41337.25</v>
      </c>
      <c r="T440" s="9">
        <f t="shared" si="27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355.28169014084506</v>
      </c>
      <c r="P441">
        <f t="shared" si="25"/>
        <v>103193</v>
      </c>
      <c r="Q441" t="s">
        <v>2041</v>
      </c>
      <c r="R441" t="s">
        <v>2063</v>
      </c>
      <c r="S441" s="9">
        <f t="shared" si="26"/>
        <v>42680.208333333328</v>
      </c>
      <c r="T441" s="9">
        <f t="shared" si="27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161.90634146341463</v>
      </c>
      <c r="P442">
        <f t="shared" si="25"/>
        <v>169085</v>
      </c>
      <c r="Q442" t="s">
        <v>2041</v>
      </c>
      <c r="R442" t="s">
        <v>2060</v>
      </c>
      <c r="S442" s="9">
        <f t="shared" si="26"/>
        <v>42916.208333333328</v>
      </c>
      <c r="T442" s="9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24.914285714285715</v>
      </c>
      <c r="P443">
        <f t="shared" si="25"/>
        <v>1776</v>
      </c>
      <c r="Q443" t="s">
        <v>2037</v>
      </c>
      <c r="R443" t="s">
        <v>2046</v>
      </c>
      <c r="S443" s="9">
        <f t="shared" si="26"/>
        <v>41025.208333333336</v>
      </c>
      <c r="T443" s="9">
        <f t="shared" si="27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198.72222222222223</v>
      </c>
      <c r="P444">
        <f t="shared" si="25"/>
        <v>10874</v>
      </c>
      <c r="Q444" t="s">
        <v>2039</v>
      </c>
      <c r="R444" t="s">
        <v>2040</v>
      </c>
      <c r="S444" s="9">
        <f t="shared" si="26"/>
        <v>42980.208333333328</v>
      </c>
      <c r="T444" s="9">
        <f t="shared" si="27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34.752688172043008</v>
      </c>
      <c r="P445">
        <f t="shared" si="25"/>
        <v>3322</v>
      </c>
      <c r="Q445" t="s">
        <v>2039</v>
      </c>
      <c r="R445" t="s">
        <v>2040</v>
      </c>
      <c r="S445" s="9">
        <f t="shared" si="26"/>
        <v>40451.208333333336</v>
      </c>
      <c r="T445" s="9">
        <f t="shared" si="27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176.41935483870967</v>
      </c>
      <c r="P446">
        <f t="shared" si="25"/>
        <v>11234</v>
      </c>
      <c r="Q446" t="s">
        <v>2035</v>
      </c>
      <c r="R446" t="s">
        <v>2045</v>
      </c>
      <c r="S446" s="9">
        <f t="shared" si="26"/>
        <v>40748.208333333336</v>
      </c>
      <c r="T446" s="9">
        <f t="shared" si="27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511.38095238095235</v>
      </c>
      <c r="P447">
        <f t="shared" si="25"/>
        <v>10909</v>
      </c>
      <c r="Q447" t="s">
        <v>2039</v>
      </c>
      <c r="R447" t="s">
        <v>2040</v>
      </c>
      <c r="S447" s="9">
        <f t="shared" si="26"/>
        <v>40515.25</v>
      </c>
      <c r="T447" s="9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82.044117647058826</v>
      </c>
      <c r="P448">
        <f t="shared" si="25"/>
        <v>5765</v>
      </c>
      <c r="Q448" t="s">
        <v>2037</v>
      </c>
      <c r="R448" t="s">
        <v>2046</v>
      </c>
      <c r="S448" s="9">
        <f t="shared" si="26"/>
        <v>41261.25</v>
      </c>
      <c r="T448" s="9">
        <f t="shared" si="27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24.326030927835053</v>
      </c>
      <c r="P449">
        <f t="shared" si="25"/>
        <v>38193</v>
      </c>
      <c r="Q449" t="s">
        <v>2041</v>
      </c>
      <c r="R449" t="s">
        <v>2060</v>
      </c>
      <c r="S449" s="9">
        <f t="shared" si="26"/>
        <v>43088.25</v>
      </c>
      <c r="T449" s="9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50.482758620689658</v>
      </c>
      <c r="P450">
        <f t="shared" si="25"/>
        <v>45989</v>
      </c>
      <c r="Q450" t="s">
        <v>2050</v>
      </c>
      <c r="R450" t="s">
        <v>2051</v>
      </c>
      <c r="S450" s="9">
        <f t="shared" si="26"/>
        <v>41378.208333333336</v>
      </c>
      <c r="T450" s="9">
        <f t="shared" si="27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(E451/D451)*100</f>
        <v>967</v>
      </c>
      <c r="P451">
        <f t="shared" ref="P451:P514" si="29">SUM($E451:$G451)</f>
        <v>8789</v>
      </c>
      <c r="Q451" t="s">
        <v>2050</v>
      </c>
      <c r="R451" t="s">
        <v>2051</v>
      </c>
      <c r="S451" s="9">
        <f t="shared" ref="S451:S514" si="30">((($J451/60)/60)/24)+DATE(1970,1,1)</f>
        <v>43530.25</v>
      </c>
      <c r="T451" s="9">
        <f t="shared" ref="T451:T514" si="31">((($K451/60)/60)/24)+DATE(1970,1,1)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4</v>
      </c>
      <c r="P452">
        <f t="shared" si="29"/>
        <v>5</v>
      </c>
      <c r="Q452" t="s">
        <v>2041</v>
      </c>
      <c r="R452" t="s">
        <v>2049</v>
      </c>
      <c r="S452" s="9">
        <f t="shared" si="30"/>
        <v>43394.208333333328</v>
      </c>
      <c r="T452" s="9">
        <f t="shared" si="31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122.84501347708894</v>
      </c>
      <c r="P453">
        <f t="shared" si="29"/>
        <v>188588</v>
      </c>
      <c r="Q453" t="s">
        <v>2035</v>
      </c>
      <c r="R453" t="s">
        <v>2036</v>
      </c>
      <c r="S453" s="9">
        <f t="shared" si="30"/>
        <v>42935.208333333328</v>
      </c>
      <c r="T453" s="9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63.4375</v>
      </c>
      <c r="P454">
        <f t="shared" si="29"/>
        <v>3076</v>
      </c>
      <c r="Q454" t="s">
        <v>2041</v>
      </c>
      <c r="R454" t="s">
        <v>2044</v>
      </c>
      <c r="S454" s="9">
        <f t="shared" si="30"/>
        <v>40365.208333333336</v>
      </c>
      <c r="T454" s="9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56.331688596491226</v>
      </c>
      <c r="P455">
        <f t="shared" si="29"/>
        <v>103930</v>
      </c>
      <c r="Q455" t="s">
        <v>2041</v>
      </c>
      <c r="R455" t="s">
        <v>2063</v>
      </c>
      <c r="S455" s="9">
        <f t="shared" si="30"/>
        <v>42705.25</v>
      </c>
      <c r="T455" s="9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44.074999999999996</v>
      </c>
      <c r="P456">
        <f t="shared" si="29"/>
        <v>1802</v>
      </c>
      <c r="Q456" t="s">
        <v>2041</v>
      </c>
      <c r="R456" t="s">
        <v>2044</v>
      </c>
      <c r="S456" s="9">
        <f t="shared" si="30"/>
        <v>41568.208333333336</v>
      </c>
      <c r="T456" s="9">
        <f t="shared" si="31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118.37253218884121</v>
      </c>
      <c r="P457">
        <f t="shared" si="29"/>
        <v>141631</v>
      </c>
      <c r="Q457" t="s">
        <v>2039</v>
      </c>
      <c r="R457" t="s">
        <v>2040</v>
      </c>
      <c r="S457" s="9">
        <f t="shared" si="30"/>
        <v>40809.208333333336</v>
      </c>
      <c r="T457" s="9">
        <f t="shared" si="31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104.1243169398907</v>
      </c>
      <c r="P458">
        <f t="shared" si="29"/>
        <v>154043</v>
      </c>
      <c r="Q458" t="s">
        <v>2035</v>
      </c>
      <c r="R458" t="s">
        <v>2045</v>
      </c>
      <c r="S458" s="9">
        <f t="shared" si="30"/>
        <v>43141.25</v>
      </c>
      <c r="T458" s="9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26.640000000000004</v>
      </c>
      <c r="P459">
        <f t="shared" si="29"/>
        <v>1378</v>
      </c>
      <c r="Q459" t="s">
        <v>2039</v>
      </c>
      <c r="R459" t="s">
        <v>2040</v>
      </c>
      <c r="S459" s="9">
        <f t="shared" si="30"/>
        <v>42657.208333333328</v>
      </c>
      <c r="T459" s="9">
        <f t="shared" si="31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351.20118343195264</v>
      </c>
      <c r="P460">
        <f t="shared" si="29"/>
        <v>120826</v>
      </c>
      <c r="Q460" t="s">
        <v>2039</v>
      </c>
      <c r="R460" t="s">
        <v>2040</v>
      </c>
      <c r="S460" s="9">
        <f t="shared" si="30"/>
        <v>40265.208333333336</v>
      </c>
      <c r="T460" s="9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90.063492063492063</v>
      </c>
      <c r="P461">
        <f t="shared" si="29"/>
        <v>5779</v>
      </c>
      <c r="Q461" t="s">
        <v>2041</v>
      </c>
      <c r="R461" t="s">
        <v>2042</v>
      </c>
      <c r="S461" s="9">
        <f t="shared" si="30"/>
        <v>42001.25</v>
      </c>
      <c r="T461" s="9">
        <f t="shared" si="31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171.625</v>
      </c>
      <c r="P462">
        <f t="shared" si="29"/>
        <v>4169</v>
      </c>
      <c r="Q462" t="s">
        <v>2039</v>
      </c>
      <c r="R462" t="s">
        <v>2040</v>
      </c>
      <c r="S462" s="9">
        <f t="shared" si="30"/>
        <v>40399.208333333336</v>
      </c>
      <c r="T462" s="9">
        <f t="shared" si="31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141.04655870445345</v>
      </c>
      <c r="P463">
        <f t="shared" si="29"/>
        <v>141434</v>
      </c>
      <c r="Q463" t="s">
        <v>2041</v>
      </c>
      <c r="R463" t="s">
        <v>2044</v>
      </c>
      <c r="S463" s="9">
        <f t="shared" si="30"/>
        <v>41757.208333333336</v>
      </c>
      <c r="T463" s="9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30.57944915254237</v>
      </c>
      <c r="P464">
        <f t="shared" si="29"/>
        <v>58269</v>
      </c>
      <c r="Q464" t="s">
        <v>2050</v>
      </c>
      <c r="R464" t="s">
        <v>2061</v>
      </c>
      <c r="S464" s="9">
        <f t="shared" si="30"/>
        <v>41304.25</v>
      </c>
      <c r="T464" s="9">
        <f t="shared" si="31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108.16455696202532</v>
      </c>
      <c r="P465">
        <f t="shared" si="29"/>
        <v>147370</v>
      </c>
      <c r="Q465" t="s">
        <v>2041</v>
      </c>
      <c r="R465" t="s">
        <v>2049</v>
      </c>
      <c r="S465" s="9">
        <f t="shared" si="30"/>
        <v>41639.25</v>
      </c>
      <c r="T465" s="9">
        <f t="shared" si="31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133.45505617977528</v>
      </c>
      <c r="P466">
        <f t="shared" si="29"/>
        <v>97456</v>
      </c>
      <c r="Q466" t="s">
        <v>2039</v>
      </c>
      <c r="R466" t="s">
        <v>2040</v>
      </c>
      <c r="S466" s="9">
        <f t="shared" si="30"/>
        <v>43142.25</v>
      </c>
      <c r="T466" s="9">
        <f t="shared" si="31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187.85106382978722</v>
      </c>
      <c r="P467">
        <f t="shared" si="29"/>
        <v>8909</v>
      </c>
      <c r="Q467" t="s">
        <v>2047</v>
      </c>
      <c r="R467" t="s">
        <v>2059</v>
      </c>
      <c r="S467" s="9">
        <f t="shared" si="30"/>
        <v>43127.25</v>
      </c>
      <c r="T467" s="9">
        <f t="shared" si="31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332</v>
      </c>
      <c r="P468">
        <f t="shared" si="29"/>
        <v>4026</v>
      </c>
      <c r="Q468" t="s">
        <v>2037</v>
      </c>
      <c r="R468" t="s">
        <v>2046</v>
      </c>
      <c r="S468" s="9">
        <f t="shared" si="30"/>
        <v>41409.208333333336</v>
      </c>
      <c r="T468" s="9">
        <f t="shared" si="31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575.21428571428578</v>
      </c>
      <c r="P469">
        <f t="shared" si="29"/>
        <v>8192</v>
      </c>
      <c r="Q469" t="s">
        <v>2037</v>
      </c>
      <c r="R469" t="s">
        <v>2038</v>
      </c>
      <c r="S469" s="9">
        <f t="shared" si="30"/>
        <v>42331.25</v>
      </c>
      <c r="T469" s="9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40.5</v>
      </c>
      <c r="P470">
        <f t="shared" si="29"/>
        <v>1636</v>
      </c>
      <c r="Q470" t="s">
        <v>2039</v>
      </c>
      <c r="R470" t="s">
        <v>2040</v>
      </c>
      <c r="S470" s="9">
        <f t="shared" si="30"/>
        <v>43569.208333333328</v>
      </c>
      <c r="T470" s="9">
        <f t="shared" si="31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184.42857142857144</v>
      </c>
      <c r="P471">
        <f t="shared" si="29"/>
        <v>10487</v>
      </c>
      <c r="Q471" t="s">
        <v>2041</v>
      </c>
      <c r="R471" t="s">
        <v>2044</v>
      </c>
      <c r="S471" s="9">
        <f t="shared" si="30"/>
        <v>42142.208333333328</v>
      </c>
      <c r="T471" s="9">
        <f t="shared" si="31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285.80555555555554</v>
      </c>
      <c r="P472">
        <f t="shared" si="29"/>
        <v>10670</v>
      </c>
      <c r="Q472" t="s">
        <v>2037</v>
      </c>
      <c r="R472" t="s">
        <v>2046</v>
      </c>
      <c r="S472" s="9">
        <f t="shared" si="30"/>
        <v>42716.25</v>
      </c>
      <c r="T472" s="9">
        <f t="shared" si="31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319</v>
      </c>
      <c r="P473">
        <f t="shared" si="29"/>
        <v>10083</v>
      </c>
      <c r="Q473" t="s">
        <v>2033</v>
      </c>
      <c r="R473" t="s">
        <v>2034</v>
      </c>
      <c r="S473" s="9">
        <f t="shared" si="30"/>
        <v>41031.208333333336</v>
      </c>
      <c r="T473" s="9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39.234070221066318</v>
      </c>
      <c r="P474">
        <f t="shared" si="29"/>
        <v>60917</v>
      </c>
      <c r="Q474" t="s">
        <v>2035</v>
      </c>
      <c r="R474" t="s">
        <v>2036</v>
      </c>
      <c r="S474" s="9">
        <f t="shared" si="30"/>
        <v>43535.208333333328</v>
      </c>
      <c r="T474" s="9">
        <f t="shared" si="31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178.14000000000001</v>
      </c>
      <c r="P475">
        <f t="shared" si="29"/>
        <v>9013</v>
      </c>
      <c r="Q475" t="s">
        <v>2035</v>
      </c>
      <c r="R475" t="s">
        <v>2043</v>
      </c>
      <c r="S475" s="9">
        <f t="shared" si="30"/>
        <v>43277.208333333328</v>
      </c>
      <c r="T475" s="9">
        <f t="shared" si="31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365.15</v>
      </c>
      <c r="P476">
        <f t="shared" si="29"/>
        <v>14748</v>
      </c>
      <c r="Q476" t="s">
        <v>2041</v>
      </c>
      <c r="R476" t="s">
        <v>2060</v>
      </c>
      <c r="S476" s="9">
        <f t="shared" si="30"/>
        <v>41989.25</v>
      </c>
      <c r="T476" s="9">
        <f t="shared" si="31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113.94594594594594</v>
      </c>
      <c r="P477">
        <f t="shared" si="29"/>
        <v>8643</v>
      </c>
      <c r="Q477" t="s">
        <v>2047</v>
      </c>
      <c r="R477" t="s">
        <v>2059</v>
      </c>
      <c r="S477" s="9">
        <f t="shared" si="30"/>
        <v>41450.208333333336</v>
      </c>
      <c r="T477" s="9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29.828720626631856</v>
      </c>
      <c r="P478">
        <f t="shared" si="29"/>
        <v>58242</v>
      </c>
      <c r="Q478" t="s">
        <v>2047</v>
      </c>
      <c r="R478" t="s">
        <v>2053</v>
      </c>
      <c r="S478" s="9">
        <f t="shared" si="30"/>
        <v>43322.208333333328</v>
      </c>
      <c r="T478" s="9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54.270588235294113</v>
      </c>
      <c r="P479">
        <f t="shared" si="29"/>
        <v>4726</v>
      </c>
      <c r="Q479" t="s">
        <v>2041</v>
      </c>
      <c r="R479" t="s">
        <v>2063</v>
      </c>
      <c r="S479" s="9">
        <f t="shared" si="30"/>
        <v>40720.208333333336</v>
      </c>
      <c r="T479" s="9">
        <f t="shared" si="31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236.34156976744185</v>
      </c>
      <c r="P480">
        <f t="shared" si="29"/>
        <v>165359</v>
      </c>
      <c r="Q480" t="s">
        <v>2037</v>
      </c>
      <c r="R480" t="s">
        <v>2046</v>
      </c>
      <c r="S480" s="9">
        <f t="shared" si="30"/>
        <v>42072.208333333328</v>
      </c>
      <c r="T480" s="9">
        <f t="shared" si="31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512.91666666666663</v>
      </c>
      <c r="P481">
        <f t="shared" si="29"/>
        <v>12483</v>
      </c>
      <c r="Q481" t="s">
        <v>2033</v>
      </c>
      <c r="R481" t="s">
        <v>2034</v>
      </c>
      <c r="S481" s="9">
        <f t="shared" si="30"/>
        <v>42945.208333333328</v>
      </c>
      <c r="T481" s="9">
        <f t="shared" si="31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100.65116279069768</v>
      </c>
      <c r="P482">
        <f t="shared" si="29"/>
        <v>8743</v>
      </c>
      <c r="Q482" t="s">
        <v>2054</v>
      </c>
      <c r="R482" t="s">
        <v>2055</v>
      </c>
      <c r="S482" s="9">
        <f t="shared" si="30"/>
        <v>40248.25</v>
      </c>
      <c r="T482" s="9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81.348423194303152</v>
      </c>
      <c r="P483">
        <f t="shared" si="29"/>
        <v>161469</v>
      </c>
      <c r="Q483" t="s">
        <v>2039</v>
      </c>
      <c r="R483" t="s">
        <v>2040</v>
      </c>
      <c r="S483" s="9">
        <f t="shared" si="30"/>
        <v>41913.208333333336</v>
      </c>
      <c r="T483" s="9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16.404761904761905</v>
      </c>
      <c r="P484">
        <f t="shared" si="29"/>
        <v>698</v>
      </c>
      <c r="Q484" t="s">
        <v>2047</v>
      </c>
      <c r="R484" t="s">
        <v>2053</v>
      </c>
      <c r="S484" s="9">
        <f t="shared" si="30"/>
        <v>40963.25</v>
      </c>
      <c r="T484" s="9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52.774617067833695</v>
      </c>
      <c r="P485">
        <f t="shared" si="29"/>
        <v>48790</v>
      </c>
      <c r="Q485" t="s">
        <v>2039</v>
      </c>
      <c r="R485" t="s">
        <v>2040</v>
      </c>
      <c r="S485" s="9">
        <f t="shared" si="30"/>
        <v>43811.25</v>
      </c>
      <c r="T485" s="9">
        <f t="shared" si="31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260.20608108108109</v>
      </c>
      <c r="P486">
        <f t="shared" si="29"/>
        <v>78593</v>
      </c>
      <c r="Q486" t="s">
        <v>2033</v>
      </c>
      <c r="R486" t="s">
        <v>2034</v>
      </c>
      <c r="S486" s="9">
        <f t="shared" si="30"/>
        <v>41855.208333333336</v>
      </c>
      <c r="T486" s="9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30.73289183222958</v>
      </c>
      <c r="P487">
        <f t="shared" si="29"/>
        <v>28492</v>
      </c>
      <c r="Q487" t="s">
        <v>2039</v>
      </c>
      <c r="R487" t="s">
        <v>2040</v>
      </c>
      <c r="S487" s="9">
        <f t="shared" si="30"/>
        <v>43626.208333333328</v>
      </c>
      <c r="T487" s="9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13.5</v>
      </c>
      <c r="P488">
        <f t="shared" si="29"/>
        <v>723</v>
      </c>
      <c r="Q488" t="s">
        <v>2047</v>
      </c>
      <c r="R488" t="s">
        <v>2059</v>
      </c>
      <c r="S488" s="9">
        <f t="shared" si="30"/>
        <v>43168.25</v>
      </c>
      <c r="T488" s="9">
        <f t="shared" si="31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178.62556663644605</v>
      </c>
      <c r="P489">
        <f t="shared" si="29"/>
        <v>199370</v>
      </c>
      <c r="Q489" t="s">
        <v>2039</v>
      </c>
      <c r="R489" t="s">
        <v>2040</v>
      </c>
      <c r="S489" s="9">
        <f t="shared" si="30"/>
        <v>42845.208333333328</v>
      </c>
      <c r="T489" s="9">
        <f t="shared" si="31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220.0566037735849</v>
      </c>
      <c r="P490">
        <f t="shared" si="29"/>
        <v>11778</v>
      </c>
      <c r="Q490" t="s">
        <v>2039</v>
      </c>
      <c r="R490" t="s">
        <v>2040</v>
      </c>
      <c r="S490" s="9">
        <f t="shared" si="30"/>
        <v>42403.25</v>
      </c>
      <c r="T490" s="9">
        <f t="shared" si="31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101.5108695652174</v>
      </c>
      <c r="P491">
        <f t="shared" si="29"/>
        <v>9424</v>
      </c>
      <c r="Q491" t="s">
        <v>2037</v>
      </c>
      <c r="R491" t="s">
        <v>2046</v>
      </c>
      <c r="S491" s="9">
        <f t="shared" si="30"/>
        <v>40406.208333333336</v>
      </c>
      <c r="T491" s="9">
        <f t="shared" si="31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191.5</v>
      </c>
      <c r="P492">
        <f t="shared" si="29"/>
        <v>4740</v>
      </c>
      <c r="Q492" t="s">
        <v>2064</v>
      </c>
      <c r="R492" t="s">
        <v>2065</v>
      </c>
      <c r="S492" s="9">
        <f t="shared" si="30"/>
        <v>43786.25</v>
      </c>
      <c r="T492" s="9">
        <f t="shared" si="31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305.34683098591546</v>
      </c>
      <c r="P493">
        <f t="shared" si="29"/>
        <v>175880</v>
      </c>
      <c r="Q493" t="s">
        <v>2033</v>
      </c>
      <c r="R493" t="s">
        <v>2034</v>
      </c>
      <c r="S493" s="9">
        <f t="shared" si="30"/>
        <v>41456.208333333336</v>
      </c>
      <c r="T493" s="9">
        <f t="shared" si="31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23.995287958115181</v>
      </c>
      <c r="P494">
        <f t="shared" si="29"/>
        <v>46426</v>
      </c>
      <c r="Q494" t="s">
        <v>2041</v>
      </c>
      <c r="R494" t="s">
        <v>2052</v>
      </c>
      <c r="S494" s="9">
        <f t="shared" si="30"/>
        <v>40336.208333333336</v>
      </c>
      <c r="T494" s="9">
        <f t="shared" si="31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723.77777777777771</v>
      </c>
      <c r="P495">
        <f t="shared" si="29"/>
        <v>6578</v>
      </c>
      <c r="Q495" t="s">
        <v>2054</v>
      </c>
      <c r="R495" t="s">
        <v>2055</v>
      </c>
      <c r="S495" s="9">
        <f t="shared" si="30"/>
        <v>43645.208333333328</v>
      </c>
      <c r="T495" s="9">
        <f t="shared" si="31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547.36</v>
      </c>
      <c r="P496">
        <f t="shared" si="29"/>
        <v>13952</v>
      </c>
      <c r="Q496" t="s">
        <v>2037</v>
      </c>
      <c r="R496" t="s">
        <v>2046</v>
      </c>
      <c r="S496" s="9">
        <f t="shared" si="30"/>
        <v>40990.208333333336</v>
      </c>
      <c r="T496" s="9">
        <f t="shared" si="31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414.49999999999994</v>
      </c>
      <c r="P497">
        <f t="shared" si="29"/>
        <v>13459</v>
      </c>
      <c r="Q497" t="s">
        <v>2039</v>
      </c>
      <c r="R497" t="s">
        <v>2040</v>
      </c>
      <c r="S497" s="9">
        <f t="shared" si="30"/>
        <v>41800.208333333336</v>
      </c>
      <c r="T497" s="9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0.90696409140369971</v>
      </c>
      <c r="P498">
        <f t="shared" si="29"/>
        <v>1721</v>
      </c>
      <c r="Q498" t="s">
        <v>2041</v>
      </c>
      <c r="R498" t="s">
        <v>2049</v>
      </c>
      <c r="S498" s="9">
        <f t="shared" si="30"/>
        <v>42876.208333333328</v>
      </c>
      <c r="T498" s="9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34.173469387755098</v>
      </c>
      <c r="P499">
        <f t="shared" si="29"/>
        <v>3469</v>
      </c>
      <c r="Q499" t="s">
        <v>2037</v>
      </c>
      <c r="R499" t="s">
        <v>2046</v>
      </c>
      <c r="S499" s="9">
        <f t="shared" si="30"/>
        <v>42724.25</v>
      </c>
      <c r="T499" s="9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23.948810754912099</v>
      </c>
      <c r="P500">
        <f t="shared" si="29"/>
        <v>46896</v>
      </c>
      <c r="Q500" t="s">
        <v>2037</v>
      </c>
      <c r="R500" t="s">
        <v>2038</v>
      </c>
      <c r="S500" s="9">
        <f t="shared" si="30"/>
        <v>42005.25</v>
      </c>
      <c r="T500" s="9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48.072649572649574</v>
      </c>
      <c r="P501">
        <f t="shared" si="29"/>
        <v>80815</v>
      </c>
      <c r="Q501" t="s">
        <v>2041</v>
      </c>
      <c r="R501" t="s">
        <v>2042</v>
      </c>
      <c r="S501" s="9">
        <f t="shared" si="30"/>
        <v>42444.208333333328</v>
      </c>
      <c r="T501" s="9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>
        <f t="shared" si="29"/>
        <v>0</v>
      </c>
      <c r="Q502" t="s">
        <v>2039</v>
      </c>
      <c r="R502" t="s">
        <v>2040</v>
      </c>
      <c r="S502" s="9">
        <f t="shared" si="30"/>
        <v>41395.208333333336</v>
      </c>
      <c r="T502" s="9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70.145182291666657</v>
      </c>
      <c r="P503">
        <f t="shared" si="29"/>
        <v>109539</v>
      </c>
      <c r="Q503" t="s">
        <v>2041</v>
      </c>
      <c r="R503" t="s">
        <v>2042</v>
      </c>
      <c r="S503" s="9">
        <f t="shared" si="30"/>
        <v>41345.208333333336</v>
      </c>
      <c r="T503" s="9">
        <f t="shared" si="31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529.92307692307691</v>
      </c>
      <c r="P504">
        <f t="shared" si="29"/>
        <v>7075</v>
      </c>
      <c r="Q504" t="s">
        <v>2050</v>
      </c>
      <c r="R504" t="s">
        <v>2051</v>
      </c>
      <c r="S504" s="9">
        <f t="shared" si="30"/>
        <v>41117.208333333336</v>
      </c>
      <c r="T504" s="9">
        <f t="shared" si="31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180.32549019607845</v>
      </c>
      <c r="P505">
        <f t="shared" si="29"/>
        <v>46443</v>
      </c>
      <c r="Q505" t="s">
        <v>2041</v>
      </c>
      <c r="R505" t="s">
        <v>2044</v>
      </c>
      <c r="S505" s="9">
        <f t="shared" si="30"/>
        <v>42186.208333333328</v>
      </c>
      <c r="T505" s="9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92.320000000000007</v>
      </c>
      <c r="P506">
        <f t="shared" si="29"/>
        <v>6986</v>
      </c>
      <c r="Q506" t="s">
        <v>2035</v>
      </c>
      <c r="R506" t="s">
        <v>2036</v>
      </c>
      <c r="S506" s="9">
        <f t="shared" si="30"/>
        <v>42142.208333333328</v>
      </c>
      <c r="T506" s="9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13.901001112347053</v>
      </c>
      <c r="P507">
        <f t="shared" si="29"/>
        <v>12844</v>
      </c>
      <c r="Q507" t="s">
        <v>2047</v>
      </c>
      <c r="R507" t="s">
        <v>2056</v>
      </c>
      <c r="S507" s="9">
        <f t="shared" si="30"/>
        <v>41341.25</v>
      </c>
      <c r="T507" s="9">
        <f t="shared" si="31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927.07777777777767</v>
      </c>
      <c r="P508">
        <f t="shared" si="29"/>
        <v>169402</v>
      </c>
      <c r="Q508" t="s">
        <v>2039</v>
      </c>
      <c r="R508" t="s">
        <v>2040</v>
      </c>
      <c r="S508" s="9">
        <f t="shared" si="30"/>
        <v>43062.25</v>
      </c>
      <c r="T508" s="9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39.857142857142861</v>
      </c>
      <c r="P509">
        <f t="shared" si="29"/>
        <v>856</v>
      </c>
      <c r="Q509" t="s">
        <v>2037</v>
      </c>
      <c r="R509" t="s">
        <v>2038</v>
      </c>
      <c r="S509" s="9">
        <f t="shared" si="30"/>
        <v>41373.208333333336</v>
      </c>
      <c r="T509" s="9">
        <f t="shared" si="31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112.22929936305732</v>
      </c>
      <c r="P510">
        <f t="shared" si="29"/>
        <v>197477</v>
      </c>
      <c r="Q510" t="s">
        <v>2039</v>
      </c>
      <c r="R510" t="s">
        <v>2040</v>
      </c>
      <c r="S510" s="9">
        <f t="shared" si="30"/>
        <v>43310.208333333328</v>
      </c>
      <c r="T510" s="9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70.925816023738875</v>
      </c>
      <c r="P511">
        <f t="shared" si="29"/>
        <v>120768</v>
      </c>
      <c r="Q511" t="s">
        <v>2039</v>
      </c>
      <c r="R511" t="s">
        <v>2040</v>
      </c>
      <c r="S511" s="9">
        <f t="shared" si="30"/>
        <v>41034.208333333336</v>
      </c>
      <c r="T511" s="9">
        <f t="shared" si="31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119.08974358974358</v>
      </c>
      <c r="P512">
        <f t="shared" si="29"/>
        <v>9420</v>
      </c>
      <c r="Q512" t="s">
        <v>2041</v>
      </c>
      <c r="R512" t="s">
        <v>2044</v>
      </c>
      <c r="S512" s="9">
        <f t="shared" si="30"/>
        <v>43251.208333333328</v>
      </c>
      <c r="T512" s="9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24.017591339648174</v>
      </c>
      <c r="P513">
        <f t="shared" si="29"/>
        <v>35860</v>
      </c>
      <c r="Q513" t="s">
        <v>2039</v>
      </c>
      <c r="R513" t="s">
        <v>2040</v>
      </c>
      <c r="S513" s="9">
        <f t="shared" si="30"/>
        <v>43671.208333333328</v>
      </c>
      <c r="T513" s="9">
        <f t="shared" si="31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139.31868131868131</v>
      </c>
      <c r="P514">
        <f t="shared" si="29"/>
        <v>12917</v>
      </c>
      <c r="Q514" t="s">
        <v>2050</v>
      </c>
      <c r="R514" t="s">
        <v>2051</v>
      </c>
      <c r="S514" s="9">
        <f t="shared" si="30"/>
        <v>41825.208333333336</v>
      </c>
      <c r="T514" s="9">
        <f t="shared" si="31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(E515/D515)*100</f>
        <v>39.277108433734945</v>
      </c>
      <c r="P515">
        <f t="shared" ref="P515:P578" si="33">SUM($E515:$G515)</f>
        <v>3295</v>
      </c>
      <c r="Q515" t="s">
        <v>2041</v>
      </c>
      <c r="R515" t="s">
        <v>2060</v>
      </c>
      <c r="S515" s="9">
        <f t="shared" ref="S515:S578" si="34">((($J515/60)/60)/24)+DATE(1970,1,1)</f>
        <v>40430.208333333336</v>
      </c>
      <c r="T515" s="9">
        <f t="shared" ref="T515:T578" si="35">((($K515/60)/60)/24)+DATE(1970,1,1)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22.439077144917089</v>
      </c>
      <c r="P516">
        <f t="shared" si="33"/>
        <v>31651</v>
      </c>
      <c r="Q516" t="s">
        <v>2035</v>
      </c>
      <c r="R516" t="s">
        <v>2036</v>
      </c>
      <c r="S516" s="9">
        <f t="shared" si="34"/>
        <v>41614.25</v>
      </c>
      <c r="T516" s="9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55.779069767441861</v>
      </c>
      <c r="P517">
        <f t="shared" si="33"/>
        <v>4930</v>
      </c>
      <c r="Q517" t="s">
        <v>2039</v>
      </c>
      <c r="R517" t="s">
        <v>2040</v>
      </c>
      <c r="S517" s="9">
        <f t="shared" si="34"/>
        <v>40900.25</v>
      </c>
      <c r="T517" s="9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42.523125996810208</v>
      </c>
      <c r="P518">
        <f t="shared" si="33"/>
        <v>54170</v>
      </c>
      <c r="Q518" t="s">
        <v>2047</v>
      </c>
      <c r="R518" t="s">
        <v>2048</v>
      </c>
      <c r="S518" s="9">
        <f t="shared" si="34"/>
        <v>40396.208333333336</v>
      </c>
      <c r="T518" s="9">
        <f t="shared" si="35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112.00000000000001</v>
      </c>
      <c r="P519">
        <f t="shared" si="33"/>
        <v>6686</v>
      </c>
      <c r="Q519" t="s">
        <v>2033</v>
      </c>
      <c r="R519" t="s">
        <v>2034</v>
      </c>
      <c r="S519" s="9">
        <f t="shared" si="34"/>
        <v>42860.208333333328</v>
      </c>
      <c r="T519" s="9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7.0681818181818183</v>
      </c>
      <c r="P520">
        <f t="shared" si="33"/>
        <v>632</v>
      </c>
      <c r="Q520" t="s">
        <v>2041</v>
      </c>
      <c r="R520" t="s">
        <v>2049</v>
      </c>
      <c r="S520" s="9">
        <f t="shared" si="34"/>
        <v>43154.25</v>
      </c>
      <c r="T520" s="9">
        <f t="shared" si="35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101.74563871693867</v>
      </c>
      <c r="P521">
        <f t="shared" si="33"/>
        <v>182575</v>
      </c>
      <c r="Q521" t="s">
        <v>2035</v>
      </c>
      <c r="R521" t="s">
        <v>2036</v>
      </c>
      <c r="S521" s="9">
        <f t="shared" si="34"/>
        <v>42012.25</v>
      </c>
      <c r="T521" s="9">
        <f t="shared" si="35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425.75</v>
      </c>
      <c r="P522">
        <f t="shared" si="33"/>
        <v>3438</v>
      </c>
      <c r="Q522" t="s">
        <v>2039</v>
      </c>
      <c r="R522" t="s">
        <v>2040</v>
      </c>
      <c r="S522" s="9">
        <f t="shared" si="34"/>
        <v>43574.208333333328</v>
      </c>
      <c r="T522" s="9">
        <f t="shared" si="35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145.53947368421052</v>
      </c>
      <c r="P523">
        <f t="shared" si="33"/>
        <v>11430</v>
      </c>
      <c r="Q523" t="s">
        <v>2041</v>
      </c>
      <c r="R523" t="s">
        <v>2044</v>
      </c>
      <c r="S523" s="9">
        <f t="shared" si="34"/>
        <v>42605.208333333328</v>
      </c>
      <c r="T523" s="9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32.453465346534657</v>
      </c>
      <c r="P524">
        <f t="shared" si="33"/>
        <v>16580</v>
      </c>
      <c r="Q524" t="s">
        <v>2041</v>
      </c>
      <c r="R524" t="s">
        <v>2052</v>
      </c>
      <c r="S524" s="9">
        <f t="shared" si="34"/>
        <v>41093.208333333336</v>
      </c>
      <c r="T524" s="9">
        <f t="shared" si="35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700.33333333333326</v>
      </c>
      <c r="P525">
        <f t="shared" si="33"/>
        <v>6392</v>
      </c>
      <c r="Q525" t="s">
        <v>2041</v>
      </c>
      <c r="R525" t="s">
        <v>2052</v>
      </c>
      <c r="S525" s="9">
        <f t="shared" si="34"/>
        <v>40241.25</v>
      </c>
      <c r="T525" s="9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83.904860392967933</v>
      </c>
      <c r="P526">
        <f t="shared" si="33"/>
        <v>83115</v>
      </c>
      <c r="Q526" t="s">
        <v>2039</v>
      </c>
      <c r="R526" t="s">
        <v>2040</v>
      </c>
      <c r="S526" s="9">
        <f t="shared" si="34"/>
        <v>40294.208333333336</v>
      </c>
      <c r="T526" s="9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84.19047619047619</v>
      </c>
      <c r="P527">
        <f t="shared" si="33"/>
        <v>1831</v>
      </c>
      <c r="Q527" t="s">
        <v>2037</v>
      </c>
      <c r="R527" t="s">
        <v>2046</v>
      </c>
      <c r="S527" s="9">
        <f t="shared" si="34"/>
        <v>40505.25</v>
      </c>
      <c r="T527" s="9">
        <f t="shared" si="35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155.95180722891567</v>
      </c>
      <c r="P528">
        <f t="shared" si="33"/>
        <v>13091</v>
      </c>
      <c r="Q528" t="s">
        <v>2039</v>
      </c>
      <c r="R528" t="s">
        <v>2040</v>
      </c>
      <c r="S528" s="9">
        <f t="shared" si="34"/>
        <v>42364.25</v>
      </c>
      <c r="T528" s="9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99.619450317124731</v>
      </c>
      <c r="P529">
        <f t="shared" si="33"/>
        <v>194560</v>
      </c>
      <c r="Q529" t="s">
        <v>2041</v>
      </c>
      <c r="R529" t="s">
        <v>2049</v>
      </c>
      <c r="S529" s="9">
        <f t="shared" si="34"/>
        <v>42405.25</v>
      </c>
      <c r="T529" s="9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80.300000000000011</v>
      </c>
      <c r="P530">
        <f t="shared" si="33"/>
        <v>7307</v>
      </c>
      <c r="Q530" t="s">
        <v>2035</v>
      </c>
      <c r="R530" t="s">
        <v>2045</v>
      </c>
      <c r="S530" s="9">
        <f t="shared" si="34"/>
        <v>41601.25</v>
      </c>
      <c r="T530" s="9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11.254901960784313</v>
      </c>
      <c r="P531">
        <f t="shared" si="33"/>
        <v>583</v>
      </c>
      <c r="Q531" t="s">
        <v>2050</v>
      </c>
      <c r="R531" t="s">
        <v>2051</v>
      </c>
      <c r="S531" s="9">
        <f t="shared" si="34"/>
        <v>41769.208333333336</v>
      </c>
      <c r="T531" s="9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91.740952380952379</v>
      </c>
      <c r="P532">
        <f t="shared" si="33"/>
        <v>98112</v>
      </c>
      <c r="Q532" t="s">
        <v>2047</v>
      </c>
      <c r="R532" t="s">
        <v>2053</v>
      </c>
      <c r="S532" s="9">
        <f t="shared" si="34"/>
        <v>40421.208333333336</v>
      </c>
      <c r="T532" s="9">
        <f t="shared" si="35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95.521156936261391</v>
      </c>
      <c r="P533">
        <f t="shared" si="33"/>
        <v>181978</v>
      </c>
      <c r="Q533" t="s">
        <v>2050</v>
      </c>
      <c r="R533" t="s">
        <v>2051</v>
      </c>
      <c r="S533" s="9">
        <f t="shared" si="34"/>
        <v>41589.25</v>
      </c>
      <c r="T533" s="9">
        <f t="shared" si="35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502.87499999999994</v>
      </c>
      <c r="P534">
        <f t="shared" si="33"/>
        <v>8172</v>
      </c>
      <c r="Q534" t="s">
        <v>2039</v>
      </c>
      <c r="R534" t="s">
        <v>2040</v>
      </c>
      <c r="S534" s="9">
        <f t="shared" si="34"/>
        <v>43125.25</v>
      </c>
      <c r="T534" s="9">
        <f t="shared" si="35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159.24394463667818</v>
      </c>
      <c r="P535">
        <f t="shared" si="33"/>
        <v>186304</v>
      </c>
      <c r="Q535" t="s">
        <v>2035</v>
      </c>
      <c r="R535" t="s">
        <v>2045</v>
      </c>
      <c r="S535" s="9">
        <f t="shared" si="34"/>
        <v>41479.208333333336</v>
      </c>
      <c r="T535" s="9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15.022446689113355</v>
      </c>
      <c r="P536">
        <f t="shared" si="33"/>
        <v>13628</v>
      </c>
      <c r="Q536" t="s">
        <v>2041</v>
      </c>
      <c r="R536" t="s">
        <v>2044</v>
      </c>
      <c r="S536" s="9">
        <f t="shared" si="34"/>
        <v>43329.208333333328</v>
      </c>
      <c r="T536" s="9">
        <f t="shared" si="35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482.03846153846149</v>
      </c>
      <c r="P537">
        <f t="shared" si="33"/>
        <v>12735</v>
      </c>
      <c r="Q537" t="s">
        <v>2039</v>
      </c>
      <c r="R537" t="s">
        <v>2040</v>
      </c>
      <c r="S537" s="9">
        <f t="shared" si="34"/>
        <v>43259.208333333328</v>
      </c>
      <c r="T537" s="9">
        <f t="shared" si="35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149.96938775510205</v>
      </c>
      <c r="P538">
        <f t="shared" si="33"/>
        <v>14837</v>
      </c>
      <c r="Q538" t="s">
        <v>2047</v>
      </c>
      <c r="R538" t="s">
        <v>2053</v>
      </c>
      <c r="S538" s="9">
        <f t="shared" si="34"/>
        <v>40414.208333333336</v>
      </c>
      <c r="T538" s="9">
        <f t="shared" si="35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117.22156398104266</v>
      </c>
      <c r="P539">
        <f t="shared" si="33"/>
        <v>99987</v>
      </c>
      <c r="Q539" t="s">
        <v>2041</v>
      </c>
      <c r="R539" t="s">
        <v>2042</v>
      </c>
      <c r="S539" s="9">
        <f t="shared" si="34"/>
        <v>43342.208333333328</v>
      </c>
      <c r="T539" s="9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37.695968274950431</v>
      </c>
      <c r="P540">
        <f t="shared" si="33"/>
        <v>58330</v>
      </c>
      <c r="Q540" t="s">
        <v>2050</v>
      </c>
      <c r="R540" t="s">
        <v>2061</v>
      </c>
      <c r="S540" s="9">
        <f t="shared" si="34"/>
        <v>41539.208333333336</v>
      </c>
      <c r="T540" s="9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72.653061224489804</v>
      </c>
      <c r="P541">
        <f t="shared" si="33"/>
        <v>7197</v>
      </c>
      <c r="Q541" t="s">
        <v>2033</v>
      </c>
      <c r="R541" t="s">
        <v>2034</v>
      </c>
      <c r="S541" s="9">
        <f t="shared" si="34"/>
        <v>43647.208333333328</v>
      </c>
      <c r="T541" s="9">
        <f t="shared" si="35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265.98113207547169</v>
      </c>
      <c r="P542">
        <f t="shared" si="33"/>
        <v>14344</v>
      </c>
      <c r="Q542" t="s">
        <v>2054</v>
      </c>
      <c r="R542" t="s">
        <v>2055</v>
      </c>
      <c r="S542" s="9">
        <f t="shared" si="34"/>
        <v>43225.208333333328</v>
      </c>
      <c r="T542" s="9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24.205617977528089</v>
      </c>
      <c r="P543">
        <f t="shared" si="33"/>
        <v>43481</v>
      </c>
      <c r="Q543" t="s">
        <v>2050</v>
      </c>
      <c r="R543" t="s">
        <v>2061</v>
      </c>
      <c r="S543" s="9">
        <f t="shared" si="34"/>
        <v>42165.208333333328</v>
      </c>
      <c r="T543" s="9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2.5064935064935066</v>
      </c>
      <c r="P544">
        <f t="shared" si="33"/>
        <v>1979</v>
      </c>
      <c r="Q544" t="s">
        <v>2035</v>
      </c>
      <c r="R544" t="s">
        <v>2045</v>
      </c>
      <c r="S544" s="9">
        <f t="shared" si="34"/>
        <v>42391.25</v>
      </c>
      <c r="T544" s="9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16.329799764428738</v>
      </c>
      <c r="P545">
        <f t="shared" si="33"/>
        <v>14044</v>
      </c>
      <c r="Q545" t="s">
        <v>2050</v>
      </c>
      <c r="R545" t="s">
        <v>2051</v>
      </c>
      <c r="S545" s="9">
        <f t="shared" si="34"/>
        <v>41528.208333333336</v>
      </c>
      <c r="T545" s="9">
        <f t="shared" si="35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276.5</v>
      </c>
      <c r="P546">
        <f t="shared" si="33"/>
        <v>7826</v>
      </c>
      <c r="Q546" t="s">
        <v>2035</v>
      </c>
      <c r="R546" t="s">
        <v>2036</v>
      </c>
      <c r="S546" s="9">
        <f t="shared" si="34"/>
        <v>42377.25</v>
      </c>
      <c r="T546" s="9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88.803571428571431</v>
      </c>
      <c r="P547">
        <f t="shared" si="33"/>
        <v>166799</v>
      </c>
      <c r="Q547" t="s">
        <v>2039</v>
      </c>
      <c r="R547" t="s">
        <v>2040</v>
      </c>
      <c r="S547" s="9">
        <f t="shared" si="34"/>
        <v>43824.25</v>
      </c>
      <c r="T547" s="9">
        <f t="shared" si="35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163.57142857142856</v>
      </c>
      <c r="P548">
        <f t="shared" si="33"/>
        <v>6958</v>
      </c>
      <c r="Q548" t="s">
        <v>2039</v>
      </c>
      <c r="R548" t="s">
        <v>2040</v>
      </c>
      <c r="S548" s="9">
        <f t="shared" si="34"/>
        <v>43360.208333333328</v>
      </c>
      <c r="T548" s="9">
        <f t="shared" si="35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969</v>
      </c>
      <c r="P549">
        <f t="shared" si="33"/>
        <v>12753</v>
      </c>
      <c r="Q549" t="s">
        <v>2041</v>
      </c>
      <c r="R549" t="s">
        <v>2044</v>
      </c>
      <c r="S549" s="9">
        <f t="shared" si="34"/>
        <v>42029.25</v>
      </c>
      <c r="T549" s="9">
        <f t="shared" si="35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270.91376701966715</v>
      </c>
      <c r="P550">
        <f t="shared" si="33"/>
        <v>182059</v>
      </c>
      <c r="Q550" t="s">
        <v>2039</v>
      </c>
      <c r="R550" t="s">
        <v>2040</v>
      </c>
      <c r="S550" s="9">
        <f t="shared" si="34"/>
        <v>42461.208333333328</v>
      </c>
      <c r="T550" s="9">
        <f t="shared" si="35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284.21355932203392</v>
      </c>
      <c r="P551">
        <f t="shared" si="33"/>
        <v>84605</v>
      </c>
      <c r="Q551" t="s">
        <v>2037</v>
      </c>
      <c r="R551" t="s">
        <v>2046</v>
      </c>
      <c r="S551" s="9">
        <f t="shared" si="34"/>
        <v>41422.208333333336</v>
      </c>
      <c r="T551" s="9">
        <f t="shared" si="35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4</v>
      </c>
      <c r="P552">
        <f t="shared" si="33"/>
        <v>5</v>
      </c>
      <c r="Q552" t="s">
        <v>2035</v>
      </c>
      <c r="R552" t="s">
        <v>2045</v>
      </c>
      <c r="S552" s="9">
        <f t="shared" si="34"/>
        <v>40968.25</v>
      </c>
      <c r="T552" s="9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58.6329816768462</v>
      </c>
      <c r="P553">
        <f t="shared" si="33"/>
        <v>108377</v>
      </c>
      <c r="Q553" t="s">
        <v>2037</v>
      </c>
      <c r="R553" t="s">
        <v>2038</v>
      </c>
      <c r="S553" s="9">
        <f t="shared" si="34"/>
        <v>41993.25</v>
      </c>
      <c r="T553" s="9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98.51111111111112</v>
      </c>
      <c r="P554">
        <f t="shared" si="33"/>
        <v>8958</v>
      </c>
      <c r="Q554" t="s">
        <v>2039</v>
      </c>
      <c r="R554" t="s">
        <v>2040</v>
      </c>
      <c r="S554" s="9">
        <f t="shared" si="34"/>
        <v>42700.25</v>
      </c>
      <c r="T554" s="9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43.975381008206334</v>
      </c>
      <c r="P555">
        <f t="shared" si="33"/>
        <v>76050</v>
      </c>
      <c r="Q555" t="s">
        <v>2035</v>
      </c>
      <c r="R555" t="s">
        <v>2036</v>
      </c>
      <c r="S555" s="9">
        <f t="shared" si="34"/>
        <v>40545.25</v>
      </c>
      <c r="T555" s="9">
        <f t="shared" si="35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151.66315789473683</v>
      </c>
      <c r="P556">
        <f t="shared" si="33"/>
        <v>14962</v>
      </c>
      <c r="Q556" t="s">
        <v>2035</v>
      </c>
      <c r="R556" t="s">
        <v>2045</v>
      </c>
      <c r="S556" s="9">
        <f t="shared" si="34"/>
        <v>42723.25</v>
      </c>
      <c r="T556" s="9">
        <f t="shared" si="35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223.63492063492063</v>
      </c>
      <c r="P557">
        <f t="shared" si="33"/>
        <v>14224</v>
      </c>
      <c r="Q557" t="s">
        <v>2035</v>
      </c>
      <c r="R557" t="s">
        <v>2036</v>
      </c>
      <c r="S557" s="9">
        <f t="shared" si="34"/>
        <v>41731.208333333336</v>
      </c>
      <c r="T557" s="9">
        <f t="shared" si="35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239.75</v>
      </c>
      <c r="P558">
        <f t="shared" si="33"/>
        <v>12589</v>
      </c>
      <c r="Q558" t="s">
        <v>2047</v>
      </c>
      <c r="R558" t="s">
        <v>2059</v>
      </c>
      <c r="S558" s="9">
        <f t="shared" si="34"/>
        <v>40792.208333333336</v>
      </c>
      <c r="T558" s="9">
        <f t="shared" si="35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199.33333333333334</v>
      </c>
      <c r="P559">
        <f t="shared" si="33"/>
        <v>12181</v>
      </c>
      <c r="Q559" t="s">
        <v>2041</v>
      </c>
      <c r="R559" t="s">
        <v>2063</v>
      </c>
      <c r="S559" s="9">
        <f t="shared" si="34"/>
        <v>42279.208333333328</v>
      </c>
      <c r="T559" s="9">
        <f t="shared" si="35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137.34482758620689</v>
      </c>
      <c r="P560">
        <f t="shared" si="33"/>
        <v>8092</v>
      </c>
      <c r="Q560" t="s">
        <v>2039</v>
      </c>
      <c r="R560" t="s">
        <v>2040</v>
      </c>
      <c r="S560" s="9">
        <f t="shared" si="34"/>
        <v>42424.25</v>
      </c>
      <c r="T560" s="9">
        <f t="shared" si="35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100.9696106362773</v>
      </c>
      <c r="P561">
        <f t="shared" si="33"/>
        <v>107343</v>
      </c>
      <c r="Q561" t="s">
        <v>2039</v>
      </c>
      <c r="R561" t="s">
        <v>2040</v>
      </c>
      <c r="S561" s="9">
        <f t="shared" si="34"/>
        <v>42584.208333333328</v>
      </c>
      <c r="T561" s="9">
        <f t="shared" si="35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794.16</v>
      </c>
      <c r="P562">
        <f t="shared" si="33"/>
        <v>162009</v>
      </c>
      <c r="Q562" t="s">
        <v>2041</v>
      </c>
      <c r="R562" t="s">
        <v>2049</v>
      </c>
      <c r="S562" s="9">
        <f t="shared" si="34"/>
        <v>40865.25</v>
      </c>
      <c r="T562" s="9">
        <f t="shared" si="35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369.7</v>
      </c>
      <c r="P563">
        <f t="shared" si="33"/>
        <v>11289</v>
      </c>
      <c r="Q563" t="s">
        <v>2039</v>
      </c>
      <c r="R563" t="s">
        <v>2040</v>
      </c>
      <c r="S563" s="9">
        <f t="shared" si="34"/>
        <v>40833.208333333336</v>
      </c>
      <c r="T563" s="9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12.818181818181817</v>
      </c>
      <c r="P564">
        <f t="shared" si="33"/>
        <v>1295</v>
      </c>
      <c r="Q564" t="s">
        <v>2035</v>
      </c>
      <c r="R564" t="s">
        <v>2036</v>
      </c>
      <c r="S564" s="9">
        <f t="shared" si="34"/>
        <v>43536.208333333328</v>
      </c>
      <c r="T564" s="9">
        <f t="shared" si="35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138.02702702702703</v>
      </c>
      <c r="P565">
        <f t="shared" si="33"/>
        <v>5192</v>
      </c>
      <c r="Q565" t="s">
        <v>2041</v>
      </c>
      <c r="R565" t="s">
        <v>2042</v>
      </c>
      <c r="S565" s="9">
        <f t="shared" si="34"/>
        <v>43417.25</v>
      </c>
      <c r="T565" s="9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83.813278008298752</v>
      </c>
      <c r="P566">
        <f t="shared" si="33"/>
        <v>143183</v>
      </c>
      <c r="Q566" t="s">
        <v>2039</v>
      </c>
      <c r="R566" t="s">
        <v>2040</v>
      </c>
      <c r="S566" s="9">
        <f t="shared" si="34"/>
        <v>42078.208333333328</v>
      </c>
      <c r="T566" s="9">
        <f t="shared" si="35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204.60063224446787</v>
      </c>
      <c r="P567">
        <f t="shared" si="33"/>
        <v>197762</v>
      </c>
      <c r="Q567" t="s">
        <v>2039</v>
      </c>
      <c r="R567" t="s">
        <v>2040</v>
      </c>
      <c r="S567" s="9">
        <f t="shared" si="34"/>
        <v>40862.25</v>
      </c>
      <c r="T567" s="9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44.344086021505376</v>
      </c>
      <c r="P568">
        <f t="shared" si="33"/>
        <v>4161</v>
      </c>
      <c r="Q568" t="s">
        <v>2035</v>
      </c>
      <c r="R568" t="s">
        <v>2043</v>
      </c>
      <c r="S568" s="9">
        <f t="shared" si="34"/>
        <v>42424.25</v>
      </c>
      <c r="T568" s="9">
        <f t="shared" si="35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218.60294117647058</v>
      </c>
      <c r="P569">
        <f t="shared" si="33"/>
        <v>15109</v>
      </c>
      <c r="Q569" t="s">
        <v>2035</v>
      </c>
      <c r="R569" t="s">
        <v>2036</v>
      </c>
      <c r="S569" s="9">
        <f t="shared" si="34"/>
        <v>41830.208333333336</v>
      </c>
      <c r="T569" s="9">
        <f t="shared" si="35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186.03314917127071</v>
      </c>
      <c r="P570">
        <f t="shared" si="33"/>
        <v>139868</v>
      </c>
      <c r="Q570" t="s">
        <v>2039</v>
      </c>
      <c r="R570" t="s">
        <v>2040</v>
      </c>
      <c r="S570" s="9">
        <f t="shared" si="34"/>
        <v>40374.208333333336</v>
      </c>
      <c r="T570" s="9">
        <f t="shared" si="35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237.33830845771143</v>
      </c>
      <c r="P571">
        <f t="shared" si="33"/>
        <v>48294</v>
      </c>
      <c r="Q571" t="s">
        <v>2041</v>
      </c>
      <c r="R571" t="s">
        <v>2049</v>
      </c>
      <c r="S571" s="9">
        <f t="shared" si="34"/>
        <v>40554.25</v>
      </c>
      <c r="T571" s="9">
        <f t="shared" si="35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305.65384615384613</v>
      </c>
      <c r="P572">
        <f t="shared" si="33"/>
        <v>98089</v>
      </c>
      <c r="Q572" t="s">
        <v>2035</v>
      </c>
      <c r="R572" t="s">
        <v>2036</v>
      </c>
      <c r="S572" s="9">
        <f t="shared" si="34"/>
        <v>41993.25</v>
      </c>
      <c r="T572" s="9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94.142857142857139</v>
      </c>
      <c r="P573">
        <f t="shared" si="33"/>
        <v>3330</v>
      </c>
      <c r="Q573" t="s">
        <v>2041</v>
      </c>
      <c r="R573" t="s">
        <v>2052</v>
      </c>
      <c r="S573" s="9">
        <f t="shared" si="34"/>
        <v>42174.208333333328</v>
      </c>
      <c r="T573" s="9">
        <f t="shared" si="35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54.400000000000006</v>
      </c>
      <c r="P574">
        <f t="shared" si="33"/>
        <v>4990</v>
      </c>
      <c r="Q574" t="s">
        <v>2035</v>
      </c>
      <c r="R574" t="s">
        <v>2036</v>
      </c>
      <c r="S574" s="9">
        <f t="shared" si="34"/>
        <v>42275.208333333328</v>
      </c>
      <c r="T574" s="9">
        <f t="shared" si="35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111.88059701492537</v>
      </c>
      <c r="P575">
        <f t="shared" si="33"/>
        <v>7796</v>
      </c>
      <c r="Q575" t="s">
        <v>2064</v>
      </c>
      <c r="R575" t="s">
        <v>2065</v>
      </c>
      <c r="S575" s="9">
        <f t="shared" si="34"/>
        <v>41761.208333333336</v>
      </c>
      <c r="T575" s="9">
        <f t="shared" si="35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369.14814814814815</v>
      </c>
      <c r="P576">
        <f t="shared" si="33"/>
        <v>10111</v>
      </c>
      <c r="Q576" t="s">
        <v>2033</v>
      </c>
      <c r="R576" t="s">
        <v>2034</v>
      </c>
      <c r="S576" s="9">
        <f t="shared" si="34"/>
        <v>43806.25</v>
      </c>
      <c r="T576" s="9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62.930372148859547</v>
      </c>
      <c r="P577">
        <f t="shared" si="33"/>
        <v>52979</v>
      </c>
      <c r="Q577" t="s">
        <v>2039</v>
      </c>
      <c r="R577" t="s">
        <v>2040</v>
      </c>
      <c r="S577" s="9">
        <f t="shared" si="34"/>
        <v>41779.208333333336</v>
      </c>
      <c r="T577" s="9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64.927835051546396</v>
      </c>
      <c r="P578">
        <f t="shared" si="33"/>
        <v>6362</v>
      </c>
      <c r="Q578" t="s">
        <v>2039</v>
      </c>
      <c r="R578" t="s">
        <v>2040</v>
      </c>
      <c r="S578" s="9">
        <f t="shared" si="34"/>
        <v>43040.208333333328</v>
      </c>
      <c r="T578" s="9">
        <f t="shared" si="35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(E579/D579)*100</f>
        <v>18.853658536585368</v>
      </c>
      <c r="P579">
        <f t="shared" ref="P579:P642" si="37">SUM($E579:$G579)</f>
        <v>1583</v>
      </c>
      <c r="Q579" t="s">
        <v>2035</v>
      </c>
      <c r="R579" t="s">
        <v>2058</v>
      </c>
      <c r="S579" s="9">
        <f t="shared" ref="S579:S642" si="38">((($J579/60)/60)/24)+DATE(1970,1,1)</f>
        <v>40613.25</v>
      </c>
      <c r="T579" s="9">
        <f t="shared" ref="T579:T642" si="39">((($K579/60)/60)/24)+DATE(1970,1,1)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16.754404145077721</v>
      </c>
      <c r="P580">
        <f t="shared" si="37"/>
        <v>16413</v>
      </c>
      <c r="Q580" t="s">
        <v>2041</v>
      </c>
      <c r="R580" t="s">
        <v>2063</v>
      </c>
      <c r="S580" s="9">
        <f t="shared" si="38"/>
        <v>40878.25</v>
      </c>
      <c r="T580" s="9">
        <f t="shared" si="3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101.11290322580646</v>
      </c>
      <c r="P581">
        <f t="shared" si="37"/>
        <v>6356</v>
      </c>
      <c r="Q581" t="s">
        <v>2035</v>
      </c>
      <c r="R581" t="s">
        <v>2058</v>
      </c>
      <c r="S581" s="9">
        <f t="shared" si="38"/>
        <v>40762.208333333336</v>
      </c>
      <c r="T581" s="9">
        <f t="shared" si="3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341.5022831050228</v>
      </c>
      <c r="P582">
        <f t="shared" si="37"/>
        <v>152694</v>
      </c>
      <c r="Q582" t="s">
        <v>2039</v>
      </c>
      <c r="R582" t="s">
        <v>2040</v>
      </c>
      <c r="S582" s="9">
        <f t="shared" si="38"/>
        <v>41696.25</v>
      </c>
      <c r="T582" s="9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64.016666666666666</v>
      </c>
      <c r="P583">
        <f t="shared" si="37"/>
        <v>3912</v>
      </c>
      <c r="Q583" t="s">
        <v>2037</v>
      </c>
      <c r="R583" t="s">
        <v>2038</v>
      </c>
      <c r="S583" s="9">
        <f t="shared" si="38"/>
        <v>40662.208333333336</v>
      </c>
      <c r="T583" s="9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52.080459770114942</v>
      </c>
      <c r="P584">
        <f t="shared" si="37"/>
        <v>4573</v>
      </c>
      <c r="Q584" t="s">
        <v>2050</v>
      </c>
      <c r="R584" t="s">
        <v>2051</v>
      </c>
      <c r="S584" s="9">
        <f t="shared" si="38"/>
        <v>42165.208333333328</v>
      </c>
      <c r="T584" s="9">
        <f t="shared" si="3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322.40211640211641</v>
      </c>
      <c r="P585">
        <f t="shared" si="37"/>
        <v>61843</v>
      </c>
      <c r="Q585" t="s">
        <v>2041</v>
      </c>
      <c r="R585" t="s">
        <v>2042</v>
      </c>
      <c r="S585" s="9">
        <f t="shared" si="38"/>
        <v>40959.25</v>
      </c>
      <c r="T585" s="9">
        <f t="shared" si="3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119.50810185185186</v>
      </c>
      <c r="P586">
        <f t="shared" si="37"/>
        <v>104868</v>
      </c>
      <c r="Q586" t="s">
        <v>2037</v>
      </c>
      <c r="R586" t="s">
        <v>2038</v>
      </c>
      <c r="S586" s="9">
        <f t="shared" si="38"/>
        <v>41024.208333333336</v>
      </c>
      <c r="T586" s="9">
        <f t="shared" si="3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146.79775280898878</v>
      </c>
      <c r="P587">
        <f t="shared" si="37"/>
        <v>13201</v>
      </c>
      <c r="Q587" t="s">
        <v>2047</v>
      </c>
      <c r="R587" t="s">
        <v>2059</v>
      </c>
      <c r="S587" s="9">
        <f t="shared" si="38"/>
        <v>40255.208333333336</v>
      </c>
      <c r="T587" s="9">
        <f t="shared" si="3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950.57142857142856</v>
      </c>
      <c r="P588">
        <f t="shared" si="37"/>
        <v>6784</v>
      </c>
      <c r="Q588" t="s">
        <v>2035</v>
      </c>
      <c r="R588" t="s">
        <v>2036</v>
      </c>
      <c r="S588" s="9">
        <f t="shared" si="38"/>
        <v>40499.25</v>
      </c>
      <c r="T588" s="9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72.893617021276597</v>
      </c>
      <c r="P589">
        <f t="shared" si="37"/>
        <v>7008</v>
      </c>
      <c r="Q589" t="s">
        <v>2033</v>
      </c>
      <c r="R589" t="s">
        <v>2034</v>
      </c>
      <c r="S589" s="9">
        <f t="shared" si="38"/>
        <v>43484.25</v>
      </c>
      <c r="T589" s="9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79.008248730964468</v>
      </c>
      <c r="P590">
        <f t="shared" si="37"/>
        <v>125885</v>
      </c>
      <c r="Q590" t="s">
        <v>2039</v>
      </c>
      <c r="R590" t="s">
        <v>2040</v>
      </c>
      <c r="S590" s="9">
        <f t="shared" si="38"/>
        <v>40262.208333333336</v>
      </c>
      <c r="T590" s="9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64.721518987341781</v>
      </c>
      <c r="P591">
        <f t="shared" si="37"/>
        <v>5215</v>
      </c>
      <c r="Q591" t="s">
        <v>2041</v>
      </c>
      <c r="R591" t="s">
        <v>2042</v>
      </c>
      <c r="S591" s="9">
        <f t="shared" si="38"/>
        <v>42190.208333333328</v>
      </c>
      <c r="T591" s="9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82.028169014084511</v>
      </c>
      <c r="P592">
        <f t="shared" si="37"/>
        <v>5910</v>
      </c>
      <c r="Q592" t="s">
        <v>2047</v>
      </c>
      <c r="R592" t="s">
        <v>2056</v>
      </c>
      <c r="S592" s="9">
        <f t="shared" si="38"/>
        <v>41994.25</v>
      </c>
      <c r="T592" s="9">
        <f t="shared" si="3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1037.6666666666667</v>
      </c>
      <c r="P593">
        <f t="shared" si="37"/>
        <v>6328</v>
      </c>
      <c r="Q593" t="s">
        <v>2050</v>
      </c>
      <c r="R593" t="s">
        <v>2051</v>
      </c>
      <c r="S593" s="9">
        <f t="shared" si="38"/>
        <v>40373.208333333336</v>
      </c>
      <c r="T593" s="9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12.910076530612244</v>
      </c>
      <c r="P594">
        <f t="shared" si="37"/>
        <v>20496</v>
      </c>
      <c r="Q594" t="s">
        <v>2039</v>
      </c>
      <c r="R594" t="s">
        <v>2040</v>
      </c>
      <c r="S594" s="9">
        <f t="shared" si="38"/>
        <v>41789.208333333336</v>
      </c>
      <c r="T594" s="9">
        <f t="shared" si="3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154.84210526315789</v>
      </c>
      <c r="P595">
        <f t="shared" si="37"/>
        <v>192294</v>
      </c>
      <c r="Q595" t="s">
        <v>2041</v>
      </c>
      <c r="R595" t="s">
        <v>2049</v>
      </c>
      <c r="S595" s="9">
        <f t="shared" si="38"/>
        <v>41724.208333333336</v>
      </c>
      <c r="T595" s="9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7.0991735537190088</v>
      </c>
      <c r="P596">
        <f t="shared" si="37"/>
        <v>11324</v>
      </c>
      <c r="Q596" t="s">
        <v>2039</v>
      </c>
      <c r="R596" t="s">
        <v>2040</v>
      </c>
      <c r="S596" s="9">
        <f t="shared" si="38"/>
        <v>42548.208333333328</v>
      </c>
      <c r="T596" s="9">
        <f t="shared" si="3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208.52773826458036</v>
      </c>
      <c r="P597">
        <f t="shared" si="37"/>
        <v>148224</v>
      </c>
      <c r="Q597" t="s">
        <v>2039</v>
      </c>
      <c r="R597" t="s">
        <v>2040</v>
      </c>
      <c r="S597" s="9">
        <f t="shared" si="38"/>
        <v>40253.208333333336</v>
      </c>
      <c r="T597" s="9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99.683544303797461</v>
      </c>
      <c r="P598">
        <f t="shared" si="37"/>
        <v>8058</v>
      </c>
      <c r="Q598" t="s">
        <v>2041</v>
      </c>
      <c r="R598" t="s">
        <v>2044</v>
      </c>
      <c r="S598" s="9">
        <f t="shared" si="38"/>
        <v>42434.25</v>
      </c>
      <c r="T598" s="9">
        <f t="shared" si="3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201.59756097560978</v>
      </c>
      <c r="P599">
        <f t="shared" si="37"/>
        <v>150967</v>
      </c>
      <c r="Q599" t="s">
        <v>2039</v>
      </c>
      <c r="R599" t="s">
        <v>2040</v>
      </c>
      <c r="S599" s="9">
        <f t="shared" si="38"/>
        <v>43786.25</v>
      </c>
      <c r="T599" s="9">
        <f t="shared" si="3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162.09032258064516</v>
      </c>
      <c r="P600">
        <f t="shared" si="37"/>
        <v>178277</v>
      </c>
      <c r="Q600" t="s">
        <v>2035</v>
      </c>
      <c r="R600" t="s">
        <v>2036</v>
      </c>
      <c r="S600" s="9">
        <f t="shared" si="38"/>
        <v>40344.208333333336</v>
      </c>
      <c r="T600" s="9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</v>
      </c>
      <c r="P601">
        <f t="shared" si="37"/>
        <v>5194</v>
      </c>
      <c r="Q601" t="s">
        <v>2041</v>
      </c>
      <c r="R601" t="s">
        <v>2042</v>
      </c>
      <c r="S601" s="9">
        <f t="shared" si="38"/>
        <v>42047.25</v>
      </c>
      <c r="T601" s="9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5</v>
      </c>
      <c r="P602">
        <f t="shared" si="37"/>
        <v>6</v>
      </c>
      <c r="Q602" t="s">
        <v>2033</v>
      </c>
      <c r="R602" t="s">
        <v>2034</v>
      </c>
      <c r="S602" s="9">
        <f t="shared" si="38"/>
        <v>41485.208333333336</v>
      </c>
      <c r="T602" s="9">
        <f t="shared" si="3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206.63492063492063</v>
      </c>
      <c r="P603">
        <f t="shared" si="37"/>
        <v>13212</v>
      </c>
      <c r="Q603" t="s">
        <v>2037</v>
      </c>
      <c r="R603" t="s">
        <v>2046</v>
      </c>
      <c r="S603" s="9">
        <f t="shared" si="38"/>
        <v>41789.208333333336</v>
      </c>
      <c r="T603" s="9">
        <f t="shared" si="3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128.23628691983123</v>
      </c>
      <c r="P604">
        <f t="shared" si="37"/>
        <v>92316</v>
      </c>
      <c r="Q604" t="s">
        <v>2039</v>
      </c>
      <c r="R604" t="s">
        <v>2040</v>
      </c>
      <c r="S604" s="9">
        <f t="shared" si="38"/>
        <v>42160.208333333328</v>
      </c>
      <c r="T604" s="9">
        <f t="shared" si="3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119.66037735849055</v>
      </c>
      <c r="P605">
        <f t="shared" si="37"/>
        <v>6444</v>
      </c>
      <c r="Q605" t="s">
        <v>2039</v>
      </c>
      <c r="R605" t="s">
        <v>2040</v>
      </c>
      <c r="S605" s="9">
        <f t="shared" si="38"/>
        <v>43573.208333333328</v>
      </c>
      <c r="T605" s="9">
        <f t="shared" si="3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170.73055242390078</v>
      </c>
      <c r="P606">
        <f t="shared" si="37"/>
        <v>154295</v>
      </c>
      <c r="Q606" t="s">
        <v>2039</v>
      </c>
      <c r="R606" t="s">
        <v>2040</v>
      </c>
      <c r="S606" s="9">
        <f t="shared" si="38"/>
        <v>40565.25</v>
      </c>
      <c r="T606" s="9">
        <f t="shared" si="3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187.21212121212122</v>
      </c>
      <c r="P607">
        <f t="shared" si="37"/>
        <v>6285</v>
      </c>
      <c r="Q607" t="s">
        <v>2047</v>
      </c>
      <c r="R607" t="s">
        <v>2048</v>
      </c>
      <c r="S607" s="9">
        <f t="shared" si="38"/>
        <v>42280.208333333328</v>
      </c>
      <c r="T607" s="9">
        <f t="shared" si="3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188.38235294117646</v>
      </c>
      <c r="P608">
        <f t="shared" si="37"/>
        <v>6565</v>
      </c>
      <c r="Q608" t="s">
        <v>2035</v>
      </c>
      <c r="R608" t="s">
        <v>2036</v>
      </c>
      <c r="S608" s="9">
        <f t="shared" si="38"/>
        <v>42436.25</v>
      </c>
      <c r="T608" s="9">
        <f t="shared" si="3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131.29869186046511</v>
      </c>
      <c r="P609">
        <f t="shared" si="37"/>
        <v>182897</v>
      </c>
      <c r="Q609" t="s">
        <v>2033</v>
      </c>
      <c r="R609" t="s">
        <v>2034</v>
      </c>
      <c r="S609" s="9">
        <f t="shared" si="38"/>
        <v>41721.208333333336</v>
      </c>
      <c r="T609" s="9">
        <f t="shared" si="3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283.97435897435901</v>
      </c>
      <c r="P610">
        <f t="shared" si="37"/>
        <v>11391</v>
      </c>
      <c r="Q610" t="s">
        <v>2035</v>
      </c>
      <c r="R610" t="s">
        <v>2058</v>
      </c>
      <c r="S610" s="9">
        <f t="shared" si="38"/>
        <v>43530.25</v>
      </c>
      <c r="T610" s="9">
        <f t="shared" si="3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120.41999999999999</v>
      </c>
      <c r="P611">
        <f t="shared" si="37"/>
        <v>12159</v>
      </c>
      <c r="Q611" t="s">
        <v>2041</v>
      </c>
      <c r="R611" t="s">
        <v>2063</v>
      </c>
      <c r="S611" s="9">
        <f t="shared" si="38"/>
        <v>43481.25</v>
      </c>
      <c r="T611" s="9">
        <f t="shared" si="3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419.0560747663551</v>
      </c>
      <c r="P612">
        <f t="shared" si="37"/>
        <v>185762</v>
      </c>
      <c r="Q612" t="s">
        <v>2039</v>
      </c>
      <c r="R612" t="s">
        <v>2040</v>
      </c>
      <c r="S612" s="9">
        <f t="shared" si="38"/>
        <v>41259.25</v>
      </c>
      <c r="T612" s="9">
        <f t="shared" si="3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13.853658536585368</v>
      </c>
      <c r="P613">
        <f t="shared" si="37"/>
        <v>1151</v>
      </c>
      <c r="Q613" t="s">
        <v>2039</v>
      </c>
      <c r="R613" t="s">
        <v>2040</v>
      </c>
      <c r="S613" s="9">
        <f t="shared" si="38"/>
        <v>41480.208333333336</v>
      </c>
      <c r="T613" s="9">
        <f t="shared" si="3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139.43548387096774</v>
      </c>
      <c r="P614">
        <f t="shared" si="37"/>
        <v>8837</v>
      </c>
      <c r="Q614" t="s">
        <v>2035</v>
      </c>
      <c r="R614" t="s">
        <v>2043</v>
      </c>
      <c r="S614" s="9">
        <f t="shared" si="38"/>
        <v>40474.208333333336</v>
      </c>
      <c r="T614" s="9">
        <f t="shared" si="3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174</v>
      </c>
      <c r="P615">
        <f t="shared" si="37"/>
        <v>1940</v>
      </c>
      <c r="Q615" t="s">
        <v>2039</v>
      </c>
      <c r="R615" t="s">
        <v>2040</v>
      </c>
      <c r="S615" s="9">
        <f t="shared" si="38"/>
        <v>42973.208333333328</v>
      </c>
      <c r="T615" s="9">
        <f t="shared" si="3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155.49056603773585</v>
      </c>
      <c r="P616">
        <f t="shared" si="37"/>
        <v>41928</v>
      </c>
      <c r="Q616" t="s">
        <v>2039</v>
      </c>
      <c r="R616" t="s">
        <v>2040</v>
      </c>
      <c r="S616" s="9">
        <f t="shared" si="38"/>
        <v>42746.25</v>
      </c>
      <c r="T616" s="9">
        <f t="shared" si="3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170.44705882352943</v>
      </c>
      <c r="P617">
        <f t="shared" si="37"/>
        <v>14658</v>
      </c>
      <c r="Q617" t="s">
        <v>2039</v>
      </c>
      <c r="R617" t="s">
        <v>2040</v>
      </c>
      <c r="S617" s="9">
        <f t="shared" si="38"/>
        <v>42489.208333333328</v>
      </c>
      <c r="T617" s="9">
        <f t="shared" si="3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189.515625</v>
      </c>
      <c r="P618">
        <f t="shared" si="37"/>
        <v>12367</v>
      </c>
      <c r="Q618" t="s">
        <v>2035</v>
      </c>
      <c r="R618" t="s">
        <v>2045</v>
      </c>
      <c r="S618" s="9">
        <f t="shared" si="38"/>
        <v>41537.208333333336</v>
      </c>
      <c r="T618" s="9">
        <f t="shared" si="3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249.71428571428572</v>
      </c>
      <c r="P619">
        <f t="shared" si="37"/>
        <v>3551</v>
      </c>
      <c r="Q619" t="s">
        <v>2039</v>
      </c>
      <c r="R619" t="s">
        <v>2040</v>
      </c>
      <c r="S619" s="9">
        <f t="shared" si="38"/>
        <v>41794.208333333336</v>
      </c>
      <c r="T619" s="9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48.860523665659613</v>
      </c>
      <c r="P620">
        <f t="shared" si="37"/>
        <v>98235</v>
      </c>
      <c r="Q620" t="s">
        <v>2047</v>
      </c>
      <c r="R620" t="s">
        <v>2048</v>
      </c>
      <c r="S620" s="9">
        <f t="shared" si="38"/>
        <v>41396.208333333336</v>
      </c>
      <c r="T620" s="9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28.461970393057683</v>
      </c>
      <c r="P621">
        <f t="shared" si="37"/>
        <v>56405</v>
      </c>
      <c r="Q621" t="s">
        <v>2039</v>
      </c>
      <c r="R621" t="s">
        <v>2040</v>
      </c>
      <c r="S621" s="9">
        <f t="shared" si="38"/>
        <v>40669.208333333336</v>
      </c>
      <c r="T621" s="9">
        <f t="shared" si="3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268.02325581395348</v>
      </c>
      <c r="P622">
        <f t="shared" si="37"/>
        <v>11653</v>
      </c>
      <c r="Q622" t="s">
        <v>2054</v>
      </c>
      <c r="R622" t="s">
        <v>2055</v>
      </c>
      <c r="S622" s="9">
        <f t="shared" si="38"/>
        <v>42559.208333333328</v>
      </c>
      <c r="T622" s="9">
        <f t="shared" si="3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619.80078125</v>
      </c>
      <c r="P623">
        <f t="shared" si="37"/>
        <v>160813</v>
      </c>
      <c r="Q623" t="s">
        <v>2039</v>
      </c>
      <c r="R623" t="s">
        <v>2040</v>
      </c>
      <c r="S623" s="9">
        <f t="shared" si="38"/>
        <v>42626.208333333328</v>
      </c>
      <c r="T623" s="9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3.1301587301587301</v>
      </c>
      <c r="P624">
        <f t="shared" si="37"/>
        <v>5980</v>
      </c>
      <c r="Q624" t="s">
        <v>2035</v>
      </c>
      <c r="R624" t="s">
        <v>2045</v>
      </c>
      <c r="S624" s="9">
        <f t="shared" si="38"/>
        <v>43205.208333333328</v>
      </c>
      <c r="T624" s="9">
        <f t="shared" si="3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159.92152704135739</v>
      </c>
      <c r="P625">
        <f t="shared" si="37"/>
        <v>153499</v>
      </c>
      <c r="Q625" t="s">
        <v>2039</v>
      </c>
      <c r="R625" t="s">
        <v>2040</v>
      </c>
      <c r="S625" s="9">
        <f t="shared" si="38"/>
        <v>42201.208333333328</v>
      </c>
      <c r="T625" s="9">
        <f t="shared" si="3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279.39215686274508</v>
      </c>
      <c r="P626">
        <f t="shared" si="37"/>
        <v>14681</v>
      </c>
      <c r="Q626" t="s">
        <v>2054</v>
      </c>
      <c r="R626" t="s">
        <v>2055</v>
      </c>
      <c r="S626" s="9">
        <f t="shared" si="38"/>
        <v>42029.25</v>
      </c>
      <c r="T626" s="9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77.373333333333335</v>
      </c>
      <c r="P627">
        <f t="shared" si="37"/>
        <v>5865</v>
      </c>
      <c r="Q627" t="s">
        <v>2039</v>
      </c>
      <c r="R627" t="s">
        <v>2040</v>
      </c>
      <c r="S627" s="9">
        <f t="shared" si="38"/>
        <v>43857.25</v>
      </c>
      <c r="T627" s="9">
        <f t="shared" si="3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206.32812500000003</v>
      </c>
      <c r="P628">
        <f t="shared" si="37"/>
        <v>13394</v>
      </c>
      <c r="Q628" t="s">
        <v>2039</v>
      </c>
      <c r="R628" t="s">
        <v>2040</v>
      </c>
      <c r="S628" s="9">
        <f t="shared" si="38"/>
        <v>40449.208333333336</v>
      </c>
      <c r="T628" s="9">
        <f t="shared" si="3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694.25</v>
      </c>
      <c r="P629">
        <f t="shared" si="37"/>
        <v>11262</v>
      </c>
      <c r="Q629" t="s">
        <v>2033</v>
      </c>
      <c r="R629" t="s">
        <v>2034</v>
      </c>
      <c r="S629" s="9">
        <f t="shared" si="38"/>
        <v>40345.208333333336</v>
      </c>
      <c r="T629" s="9">
        <f t="shared" si="3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151.78947368421052</v>
      </c>
      <c r="P630">
        <f t="shared" si="37"/>
        <v>2980</v>
      </c>
      <c r="Q630" t="s">
        <v>2035</v>
      </c>
      <c r="R630" t="s">
        <v>2045</v>
      </c>
      <c r="S630" s="9">
        <f t="shared" si="38"/>
        <v>40455.208333333336</v>
      </c>
      <c r="T630" s="9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64.58207217694995</v>
      </c>
      <c r="P631">
        <f t="shared" si="37"/>
        <v>56226</v>
      </c>
      <c r="Q631" t="s">
        <v>2039</v>
      </c>
      <c r="R631" t="s">
        <v>2040</v>
      </c>
      <c r="S631" s="9">
        <f t="shared" si="38"/>
        <v>42557.208333333328</v>
      </c>
      <c r="T631" s="9">
        <f t="shared" si="3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62.873684210526314</v>
      </c>
      <c r="P632">
        <f t="shared" si="37"/>
        <v>6060</v>
      </c>
      <c r="Q632" t="s">
        <v>2039</v>
      </c>
      <c r="R632" t="s">
        <v>2040</v>
      </c>
      <c r="S632" s="9">
        <f t="shared" si="38"/>
        <v>43586.208333333328</v>
      </c>
      <c r="T632" s="9">
        <f t="shared" si="3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310.39864864864865</v>
      </c>
      <c r="P633">
        <f t="shared" si="37"/>
        <v>186819</v>
      </c>
      <c r="Q633" t="s">
        <v>2039</v>
      </c>
      <c r="R633" t="s">
        <v>2040</v>
      </c>
      <c r="S633" s="9">
        <f t="shared" si="38"/>
        <v>43550.208333333328</v>
      </c>
      <c r="T633" s="9">
        <f t="shared" si="3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42.859916782246884</v>
      </c>
      <c r="P634">
        <f t="shared" si="37"/>
        <v>31180</v>
      </c>
      <c r="Q634" t="s">
        <v>2039</v>
      </c>
      <c r="R634" t="s">
        <v>2040</v>
      </c>
      <c r="S634" s="9">
        <f t="shared" si="38"/>
        <v>41945.208333333336</v>
      </c>
      <c r="T634" s="9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83.119402985074629</v>
      </c>
      <c r="P635">
        <f t="shared" si="37"/>
        <v>5674</v>
      </c>
      <c r="Q635" t="s">
        <v>2041</v>
      </c>
      <c r="R635" t="s">
        <v>2049</v>
      </c>
      <c r="S635" s="9">
        <f t="shared" si="38"/>
        <v>42315.25</v>
      </c>
      <c r="T635" s="9">
        <f t="shared" si="3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78.531302876480552</v>
      </c>
      <c r="P636">
        <f t="shared" si="37"/>
        <v>94482</v>
      </c>
      <c r="Q636" t="s">
        <v>2041</v>
      </c>
      <c r="R636" t="s">
        <v>2060</v>
      </c>
      <c r="S636" s="9">
        <f t="shared" si="38"/>
        <v>42819.208333333328</v>
      </c>
      <c r="T636" s="9">
        <f t="shared" si="3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114.09352517985612</v>
      </c>
      <c r="P637">
        <f t="shared" si="37"/>
        <v>160856</v>
      </c>
      <c r="Q637" t="s">
        <v>2041</v>
      </c>
      <c r="R637" t="s">
        <v>2060</v>
      </c>
      <c r="S637" s="9">
        <f t="shared" si="38"/>
        <v>41314.25</v>
      </c>
      <c r="T637" s="9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64.537683358624179</v>
      </c>
      <c r="P638">
        <f t="shared" si="37"/>
        <v>130195</v>
      </c>
      <c r="Q638" t="s">
        <v>2041</v>
      </c>
      <c r="R638" t="s">
        <v>2049</v>
      </c>
      <c r="S638" s="9">
        <f t="shared" si="38"/>
        <v>40926.25</v>
      </c>
      <c r="T638" s="9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79.411764705882348</v>
      </c>
      <c r="P639">
        <f t="shared" si="37"/>
        <v>6815</v>
      </c>
      <c r="Q639" t="s">
        <v>2039</v>
      </c>
      <c r="R639" t="s">
        <v>2040</v>
      </c>
      <c r="S639" s="9">
        <f t="shared" si="38"/>
        <v>42688.25</v>
      </c>
      <c r="T639" s="9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11.419117647058824</v>
      </c>
      <c r="P640">
        <f t="shared" si="37"/>
        <v>9412</v>
      </c>
      <c r="Q640" t="s">
        <v>2039</v>
      </c>
      <c r="R640" t="s">
        <v>2040</v>
      </c>
      <c r="S640" s="9">
        <f t="shared" si="38"/>
        <v>40386.208333333336</v>
      </c>
      <c r="T640" s="9">
        <f t="shared" si="3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56.186046511627907</v>
      </c>
      <c r="P641">
        <f t="shared" si="37"/>
        <v>4877</v>
      </c>
      <c r="Q641" t="s">
        <v>2041</v>
      </c>
      <c r="R641" t="s">
        <v>2044</v>
      </c>
      <c r="S641" s="9">
        <f t="shared" si="38"/>
        <v>43309.208333333328</v>
      </c>
      <c r="T641" s="9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16.501669449081803</v>
      </c>
      <c r="P642">
        <f t="shared" si="37"/>
        <v>20026</v>
      </c>
      <c r="Q642" t="s">
        <v>2039</v>
      </c>
      <c r="R642" t="s">
        <v>2040</v>
      </c>
      <c r="S642" s="9">
        <f t="shared" si="38"/>
        <v>42387.25</v>
      </c>
      <c r="T642" s="9">
        <f t="shared" si="3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(E643/D643)*100</f>
        <v>119.96808510638297</v>
      </c>
      <c r="P643">
        <f t="shared" ref="P643:P706" si="41">SUM($E643:$G643)</f>
        <v>11471</v>
      </c>
      <c r="Q643" t="s">
        <v>2039</v>
      </c>
      <c r="R643" t="s">
        <v>2040</v>
      </c>
      <c r="S643" s="9">
        <f t="shared" ref="S643:S706" si="42">((($J643/60)/60)/24)+DATE(1970,1,1)</f>
        <v>42786.25</v>
      </c>
      <c r="T643" s="9">
        <f t="shared" ref="T643:T706" si="43">((($K643/60)/60)/24)+DATE(1970,1,1)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145.45652173913044</v>
      </c>
      <c r="P644">
        <f t="shared" si="41"/>
        <v>13511</v>
      </c>
      <c r="Q644" t="s">
        <v>2037</v>
      </c>
      <c r="R644" t="s">
        <v>2046</v>
      </c>
      <c r="S644" s="9">
        <f t="shared" si="42"/>
        <v>43451.25</v>
      </c>
      <c r="T644" s="9">
        <f t="shared" si="43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221.38255033557047</v>
      </c>
      <c r="P645">
        <f t="shared" si="41"/>
        <v>33361</v>
      </c>
      <c r="Q645" t="s">
        <v>2039</v>
      </c>
      <c r="R645" t="s">
        <v>2040</v>
      </c>
      <c r="S645" s="9">
        <f t="shared" si="42"/>
        <v>42795.25</v>
      </c>
      <c r="T645" s="9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48.396694214876035</v>
      </c>
      <c r="P646">
        <f t="shared" si="41"/>
        <v>84912</v>
      </c>
      <c r="Q646" t="s">
        <v>2039</v>
      </c>
      <c r="R646" t="s">
        <v>2040</v>
      </c>
      <c r="S646" s="9">
        <f t="shared" si="42"/>
        <v>43452.25</v>
      </c>
      <c r="T646" s="9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92.911504424778755</v>
      </c>
      <c r="P647">
        <f t="shared" si="41"/>
        <v>183180</v>
      </c>
      <c r="Q647" t="s">
        <v>2035</v>
      </c>
      <c r="R647" t="s">
        <v>2036</v>
      </c>
      <c r="S647" s="9">
        <f t="shared" si="42"/>
        <v>43369.208333333328</v>
      </c>
      <c r="T647" s="9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88.599797365754824</v>
      </c>
      <c r="P648">
        <f t="shared" si="41"/>
        <v>90363</v>
      </c>
      <c r="Q648" t="s">
        <v>2050</v>
      </c>
      <c r="R648" t="s">
        <v>2051</v>
      </c>
      <c r="S648" s="9">
        <f t="shared" si="42"/>
        <v>41346.208333333336</v>
      </c>
      <c r="T648" s="9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41.4</v>
      </c>
      <c r="P649">
        <f t="shared" si="41"/>
        <v>1881</v>
      </c>
      <c r="Q649" t="s">
        <v>2047</v>
      </c>
      <c r="R649" t="s">
        <v>2059</v>
      </c>
      <c r="S649" s="9">
        <f t="shared" si="42"/>
        <v>43199.208333333328</v>
      </c>
      <c r="T649" s="9">
        <f t="shared" si="43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63.056795131845846</v>
      </c>
      <c r="P650">
        <f t="shared" si="41"/>
        <v>62897</v>
      </c>
      <c r="Q650" t="s">
        <v>2033</v>
      </c>
      <c r="R650" t="s">
        <v>2034</v>
      </c>
      <c r="S650" s="9">
        <f t="shared" si="42"/>
        <v>42922.208333333328</v>
      </c>
      <c r="T650" s="9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48.482333607230892</v>
      </c>
      <c r="P651">
        <f t="shared" si="41"/>
        <v>59605</v>
      </c>
      <c r="Q651" t="s">
        <v>2039</v>
      </c>
      <c r="R651" t="s">
        <v>2040</v>
      </c>
      <c r="S651" s="9">
        <f t="shared" si="42"/>
        <v>40471.208333333336</v>
      </c>
      <c r="T651" s="9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2</v>
      </c>
      <c r="P652">
        <f t="shared" si="41"/>
        <v>3</v>
      </c>
      <c r="Q652" t="s">
        <v>2035</v>
      </c>
      <c r="R652" t="s">
        <v>2058</v>
      </c>
      <c r="S652" s="9">
        <f t="shared" si="42"/>
        <v>41828.208333333336</v>
      </c>
      <c r="T652" s="9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88.47941026944585</v>
      </c>
      <c r="P653">
        <f t="shared" si="41"/>
        <v>177907</v>
      </c>
      <c r="Q653" t="s">
        <v>2041</v>
      </c>
      <c r="R653" t="s">
        <v>2052</v>
      </c>
      <c r="S653" s="9">
        <f t="shared" si="42"/>
        <v>41692.25</v>
      </c>
      <c r="T653" s="9">
        <f t="shared" si="43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126.84</v>
      </c>
      <c r="P654">
        <f t="shared" si="41"/>
        <v>13093</v>
      </c>
      <c r="Q654" t="s">
        <v>2037</v>
      </c>
      <c r="R654" t="s">
        <v>2038</v>
      </c>
      <c r="S654" s="9">
        <f t="shared" si="42"/>
        <v>42587.208333333328</v>
      </c>
      <c r="T654" s="9">
        <f t="shared" si="43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2338.833333333333</v>
      </c>
      <c r="P655">
        <f t="shared" si="41"/>
        <v>14267</v>
      </c>
      <c r="Q655" t="s">
        <v>2037</v>
      </c>
      <c r="R655" t="s">
        <v>2038</v>
      </c>
      <c r="S655" s="9">
        <f t="shared" si="42"/>
        <v>42468.208333333328</v>
      </c>
      <c r="T655" s="9">
        <f t="shared" si="43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508.38857142857148</v>
      </c>
      <c r="P656">
        <f t="shared" si="41"/>
        <v>180952</v>
      </c>
      <c r="Q656" t="s">
        <v>2035</v>
      </c>
      <c r="R656" t="s">
        <v>2057</v>
      </c>
      <c r="S656" s="9">
        <f t="shared" si="42"/>
        <v>42240.208333333328</v>
      </c>
      <c r="T656" s="9">
        <f t="shared" si="43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191.47826086956522</v>
      </c>
      <c r="P657">
        <f t="shared" si="41"/>
        <v>13476</v>
      </c>
      <c r="Q657" t="s">
        <v>2054</v>
      </c>
      <c r="R657" t="s">
        <v>2055</v>
      </c>
      <c r="S657" s="9">
        <f t="shared" si="42"/>
        <v>42796.25</v>
      </c>
      <c r="T657" s="9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42.127533783783782</v>
      </c>
      <c r="P658">
        <f t="shared" si="41"/>
        <v>50383</v>
      </c>
      <c r="Q658" t="s">
        <v>2033</v>
      </c>
      <c r="R658" t="s">
        <v>2034</v>
      </c>
      <c r="S658" s="9">
        <f t="shared" si="42"/>
        <v>43097.25</v>
      </c>
      <c r="T658" s="9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</v>
      </c>
      <c r="P659">
        <f t="shared" si="41"/>
        <v>838</v>
      </c>
      <c r="Q659" t="s">
        <v>2041</v>
      </c>
      <c r="R659" t="s">
        <v>2063</v>
      </c>
      <c r="S659" s="9">
        <f t="shared" si="42"/>
        <v>43096.25</v>
      </c>
      <c r="T659" s="9">
        <f t="shared" si="43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60.064638783269963</v>
      </c>
      <c r="P660">
        <f t="shared" si="41"/>
        <v>31984</v>
      </c>
      <c r="Q660" t="s">
        <v>2035</v>
      </c>
      <c r="R660" t="s">
        <v>2036</v>
      </c>
      <c r="S660" s="9">
        <f t="shared" si="42"/>
        <v>42246.208333333328</v>
      </c>
      <c r="T660" s="9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47.232808616404313</v>
      </c>
      <c r="P661">
        <f t="shared" si="41"/>
        <v>57760</v>
      </c>
      <c r="Q661" t="s">
        <v>2041</v>
      </c>
      <c r="R661" t="s">
        <v>2042</v>
      </c>
      <c r="S661" s="9">
        <f t="shared" si="42"/>
        <v>40570.25</v>
      </c>
      <c r="T661" s="9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81.736263736263737</v>
      </c>
      <c r="P662">
        <f t="shared" si="41"/>
        <v>7515</v>
      </c>
      <c r="Q662" t="s">
        <v>2039</v>
      </c>
      <c r="R662" t="s">
        <v>2040</v>
      </c>
      <c r="S662" s="9">
        <f t="shared" si="42"/>
        <v>42237.208333333328</v>
      </c>
      <c r="T662" s="9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54.187265917603</v>
      </c>
      <c r="P663">
        <f t="shared" si="41"/>
        <v>58624</v>
      </c>
      <c r="Q663" t="s">
        <v>2035</v>
      </c>
      <c r="R663" t="s">
        <v>2058</v>
      </c>
      <c r="S663" s="9">
        <f t="shared" si="42"/>
        <v>40996.208333333336</v>
      </c>
      <c r="T663" s="9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97.868131868131869</v>
      </c>
      <c r="P664">
        <f t="shared" si="41"/>
        <v>9037</v>
      </c>
      <c r="Q664" t="s">
        <v>2039</v>
      </c>
      <c r="R664" t="s">
        <v>2040</v>
      </c>
      <c r="S664" s="9">
        <f t="shared" si="42"/>
        <v>43443.25</v>
      </c>
      <c r="T664" s="9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77.239999999999995</v>
      </c>
      <c r="P665">
        <f t="shared" si="41"/>
        <v>7811</v>
      </c>
      <c r="Q665" t="s">
        <v>2039</v>
      </c>
      <c r="R665" t="s">
        <v>2040</v>
      </c>
      <c r="S665" s="9">
        <f t="shared" si="42"/>
        <v>40458.208333333336</v>
      </c>
      <c r="T665" s="9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33.464735516372798</v>
      </c>
      <c r="P666">
        <f t="shared" si="41"/>
        <v>27634</v>
      </c>
      <c r="Q666" t="s">
        <v>2035</v>
      </c>
      <c r="R666" t="s">
        <v>2058</v>
      </c>
      <c r="S666" s="9">
        <f t="shared" si="42"/>
        <v>40959.25</v>
      </c>
      <c r="T666" s="9">
        <f t="shared" si="43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239.58823529411765</v>
      </c>
      <c r="P667">
        <f t="shared" si="41"/>
        <v>12491</v>
      </c>
      <c r="Q667" t="s">
        <v>2041</v>
      </c>
      <c r="R667" t="s">
        <v>2042</v>
      </c>
      <c r="S667" s="9">
        <f t="shared" si="42"/>
        <v>40733.208333333336</v>
      </c>
      <c r="T667" s="9">
        <f t="shared" si="43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64.032258064516128</v>
      </c>
      <c r="P668">
        <f t="shared" si="41"/>
        <v>2010</v>
      </c>
      <c r="Q668" t="s">
        <v>2039</v>
      </c>
      <c r="R668" t="s">
        <v>2040</v>
      </c>
      <c r="S668" s="9">
        <f t="shared" si="42"/>
        <v>41516.208333333336</v>
      </c>
      <c r="T668" s="9">
        <f t="shared" si="43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176.15942028985506</v>
      </c>
      <c r="P669">
        <f t="shared" si="41"/>
        <v>12574</v>
      </c>
      <c r="Q669" t="s">
        <v>2064</v>
      </c>
      <c r="R669" t="s">
        <v>2065</v>
      </c>
      <c r="S669" s="9">
        <f t="shared" si="42"/>
        <v>41892.208333333336</v>
      </c>
      <c r="T669" s="9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20.33818181818182</v>
      </c>
      <c r="P670">
        <f t="shared" si="41"/>
        <v>5669</v>
      </c>
      <c r="Q670" t="s">
        <v>2039</v>
      </c>
      <c r="R670" t="s">
        <v>2040</v>
      </c>
      <c r="S670" s="9">
        <f t="shared" si="42"/>
        <v>41122.208333333336</v>
      </c>
      <c r="T670" s="9">
        <f t="shared" si="43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358.64754098360658</v>
      </c>
      <c r="P671">
        <f t="shared" si="41"/>
        <v>176641</v>
      </c>
      <c r="Q671" t="s">
        <v>2039</v>
      </c>
      <c r="R671" t="s">
        <v>2040</v>
      </c>
      <c r="S671" s="9">
        <f t="shared" si="42"/>
        <v>42912.208333333328</v>
      </c>
      <c r="T671" s="9">
        <f t="shared" si="43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468.85802469135803</v>
      </c>
      <c r="P672">
        <f t="shared" si="41"/>
        <v>77056</v>
      </c>
      <c r="Q672" t="s">
        <v>2035</v>
      </c>
      <c r="R672" t="s">
        <v>2045</v>
      </c>
      <c r="S672" s="9">
        <f t="shared" si="42"/>
        <v>42425.25</v>
      </c>
      <c r="T672" s="9">
        <f t="shared" si="43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122.05635245901641</v>
      </c>
      <c r="P673">
        <f t="shared" si="41"/>
        <v>120200</v>
      </c>
      <c r="Q673" t="s">
        <v>2039</v>
      </c>
      <c r="R673" t="s">
        <v>2040</v>
      </c>
      <c r="S673" s="9">
        <f t="shared" si="42"/>
        <v>40390.208333333336</v>
      </c>
      <c r="T673" s="9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55.931783729156137</v>
      </c>
      <c r="P674">
        <f t="shared" si="41"/>
        <v>115117</v>
      </c>
      <c r="Q674" t="s">
        <v>2039</v>
      </c>
      <c r="R674" t="s">
        <v>2040</v>
      </c>
      <c r="S674" s="9">
        <f t="shared" si="42"/>
        <v>43180.208333333328</v>
      </c>
      <c r="T674" s="9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43.660714285714285</v>
      </c>
      <c r="P675">
        <f t="shared" si="41"/>
        <v>2503</v>
      </c>
      <c r="Q675" t="s">
        <v>2035</v>
      </c>
      <c r="R675" t="s">
        <v>2045</v>
      </c>
      <c r="S675" s="9">
        <f t="shared" si="42"/>
        <v>42475.208333333328</v>
      </c>
      <c r="T675" s="9">
        <f t="shared" si="43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33.53837141183363</v>
      </c>
      <c r="P676">
        <f t="shared" si="41"/>
        <v>58468</v>
      </c>
      <c r="Q676" t="s">
        <v>2054</v>
      </c>
      <c r="R676" t="s">
        <v>2055</v>
      </c>
      <c r="S676" s="9">
        <f t="shared" si="42"/>
        <v>40774.208333333336</v>
      </c>
      <c r="T676" s="9">
        <f t="shared" si="43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122.97938144329896</v>
      </c>
      <c r="P677">
        <f t="shared" si="41"/>
        <v>12260</v>
      </c>
      <c r="Q677" t="s">
        <v>2064</v>
      </c>
      <c r="R677" t="s">
        <v>2065</v>
      </c>
      <c r="S677" s="9">
        <f t="shared" si="42"/>
        <v>43719.208333333328</v>
      </c>
      <c r="T677" s="9">
        <f t="shared" si="43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189.74959871589084</v>
      </c>
      <c r="P678">
        <f t="shared" si="41"/>
        <v>119384</v>
      </c>
      <c r="Q678" t="s">
        <v>2054</v>
      </c>
      <c r="R678" t="s">
        <v>2055</v>
      </c>
      <c r="S678" s="9">
        <f t="shared" si="42"/>
        <v>41178.208333333336</v>
      </c>
      <c r="T678" s="9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83.622641509433961</v>
      </c>
      <c r="P679">
        <f t="shared" si="41"/>
        <v>4543</v>
      </c>
      <c r="Q679" t="s">
        <v>2047</v>
      </c>
      <c r="R679" t="s">
        <v>2053</v>
      </c>
      <c r="S679" s="9">
        <f t="shared" si="42"/>
        <v>42561.208333333328</v>
      </c>
      <c r="T679" s="9">
        <f t="shared" si="43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17.968844221105527</v>
      </c>
      <c r="P680">
        <f t="shared" si="41"/>
        <v>18094</v>
      </c>
      <c r="Q680" t="s">
        <v>2041</v>
      </c>
      <c r="R680" t="s">
        <v>2044</v>
      </c>
      <c r="S680" s="9">
        <f t="shared" si="42"/>
        <v>43484.25</v>
      </c>
      <c r="T680" s="9">
        <f t="shared" si="43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1036.5</v>
      </c>
      <c r="P681">
        <f t="shared" si="41"/>
        <v>14874</v>
      </c>
      <c r="Q681" t="s">
        <v>2033</v>
      </c>
      <c r="R681" t="s">
        <v>2034</v>
      </c>
      <c r="S681" s="9">
        <f t="shared" si="42"/>
        <v>43756.208333333328</v>
      </c>
      <c r="T681" s="9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97.405219780219781</v>
      </c>
      <c r="P682">
        <f t="shared" si="41"/>
        <v>144777</v>
      </c>
      <c r="Q682" t="s">
        <v>2050</v>
      </c>
      <c r="R682" t="s">
        <v>2061</v>
      </c>
      <c r="S682" s="9">
        <f t="shared" si="42"/>
        <v>43813.25</v>
      </c>
      <c r="T682" s="9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86.386203150461711</v>
      </c>
      <c r="P683">
        <f t="shared" si="41"/>
        <v>160694</v>
      </c>
      <c r="Q683" t="s">
        <v>2039</v>
      </c>
      <c r="R683" t="s">
        <v>2040</v>
      </c>
      <c r="S683" s="9">
        <f t="shared" si="42"/>
        <v>40898.25</v>
      </c>
      <c r="T683" s="9">
        <f t="shared" si="43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150.16666666666666</v>
      </c>
      <c r="P684">
        <f t="shared" si="41"/>
        <v>8212</v>
      </c>
      <c r="Q684" t="s">
        <v>2039</v>
      </c>
      <c r="R684" t="s">
        <v>2040</v>
      </c>
      <c r="S684" s="9">
        <f t="shared" si="42"/>
        <v>41619.25</v>
      </c>
      <c r="T684" s="9">
        <f t="shared" si="43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358.43478260869563</v>
      </c>
      <c r="P685">
        <f t="shared" si="41"/>
        <v>8391</v>
      </c>
      <c r="Q685" t="s">
        <v>2039</v>
      </c>
      <c r="R685" t="s">
        <v>2040</v>
      </c>
      <c r="S685" s="9">
        <f t="shared" si="42"/>
        <v>43359.208333333328</v>
      </c>
      <c r="T685" s="9">
        <f t="shared" si="43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542.85714285714289</v>
      </c>
      <c r="P686">
        <f t="shared" si="41"/>
        <v>7710</v>
      </c>
      <c r="Q686" t="s">
        <v>2047</v>
      </c>
      <c r="R686" t="s">
        <v>2048</v>
      </c>
      <c r="S686" s="9">
        <f t="shared" si="42"/>
        <v>40358.208333333336</v>
      </c>
      <c r="T686" s="9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67.500714285714281</v>
      </c>
      <c r="P687">
        <f t="shared" si="41"/>
        <v>95427</v>
      </c>
      <c r="Q687" t="s">
        <v>2039</v>
      </c>
      <c r="R687" t="s">
        <v>2040</v>
      </c>
      <c r="S687" s="9">
        <f t="shared" si="42"/>
        <v>42239.208333333328</v>
      </c>
      <c r="T687" s="9">
        <f t="shared" si="43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191.74666666666667</v>
      </c>
      <c r="P688">
        <f t="shared" si="41"/>
        <v>14515</v>
      </c>
      <c r="Q688" t="s">
        <v>2037</v>
      </c>
      <c r="R688" t="s">
        <v>2046</v>
      </c>
      <c r="S688" s="9">
        <f t="shared" si="42"/>
        <v>43186.208333333328</v>
      </c>
      <c r="T688" s="9">
        <f t="shared" si="43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932</v>
      </c>
      <c r="P689">
        <f t="shared" si="41"/>
        <v>14249</v>
      </c>
      <c r="Q689" t="s">
        <v>2039</v>
      </c>
      <c r="R689" t="s">
        <v>2040</v>
      </c>
      <c r="S689" s="9">
        <f t="shared" si="42"/>
        <v>42806.25</v>
      </c>
      <c r="T689" s="9">
        <f t="shared" si="43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429.27586206896552</v>
      </c>
      <c r="P690">
        <f t="shared" si="41"/>
        <v>12624</v>
      </c>
      <c r="Q690" t="s">
        <v>2041</v>
      </c>
      <c r="R690" t="s">
        <v>2060</v>
      </c>
      <c r="S690" s="9">
        <f t="shared" si="42"/>
        <v>43475.25</v>
      </c>
      <c r="T690" s="9">
        <f t="shared" si="43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100.65753424657535</v>
      </c>
      <c r="P691">
        <f t="shared" si="41"/>
        <v>7417</v>
      </c>
      <c r="Q691" t="s">
        <v>2037</v>
      </c>
      <c r="R691" t="s">
        <v>2038</v>
      </c>
      <c r="S691" s="9">
        <f t="shared" si="42"/>
        <v>41576.208333333336</v>
      </c>
      <c r="T691" s="9">
        <f t="shared" si="43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226.61111111111109</v>
      </c>
      <c r="P692">
        <f t="shared" si="41"/>
        <v>8348</v>
      </c>
      <c r="Q692" t="s">
        <v>2041</v>
      </c>
      <c r="R692" t="s">
        <v>2042</v>
      </c>
      <c r="S692" s="9">
        <f t="shared" si="42"/>
        <v>40874.25</v>
      </c>
      <c r="T692" s="9">
        <f t="shared" si="43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142.38</v>
      </c>
      <c r="P693">
        <f t="shared" si="41"/>
        <v>7356</v>
      </c>
      <c r="Q693" t="s">
        <v>2041</v>
      </c>
      <c r="R693" t="s">
        <v>2042</v>
      </c>
      <c r="S693" s="9">
        <f t="shared" si="42"/>
        <v>41185.208333333336</v>
      </c>
      <c r="T693" s="9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90.633333333333326</v>
      </c>
      <c r="P694">
        <f t="shared" si="41"/>
        <v>5515</v>
      </c>
      <c r="Q694" t="s">
        <v>2035</v>
      </c>
      <c r="R694" t="s">
        <v>2036</v>
      </c>
      <c r="S694" s="9">
        <f t="shared" si="42"/>
        <v>43655.208333333328</v>
      </c>
      <c r="T694" s="9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63.966740576496676</v>
      </c>
      <c r="P695">
        <f t="shared" si="41"/>
        <v>117144</v>
      </c>
      <c r="Q695" t="s">
        <v>2039</v>
      </c>
      <c r="R695" t="s">
        <v>2040</v>
      </c>
      <c r="S695" s="9">
        <f t="shared" si="42"/>
        <v>43025.208333333328</v>
      </c>
      <c r="T695" s="9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84.131868131868131</v>
      </c>
      <c r="P696">
        <f t="shared" si="41"/>
        <v>7735</v>
      </c>
      <c r="Q696" t="s">
        <v>2039</v>
      </c>
      <c r="R696" t="s">
        <v>2040</v>
      </c>
      <c r="S696" s="9">
        <f t="shared" si="42"/>
        <v>43066.25</v>
      </c>
      <c r="T696" s="9">
        <f t="shared" si="43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133.93478260869566</v>
      </c>
      <c r="P697">
        <f t="shared" si="41"/>
        <v>12518</v>
      </c>
      <c r="Q697" t="s">
        <v>2035</v>
      </c>
      <c r="R697" t="s">
        <v>2036</v>
      </c>
      <c r="S697" s="9">
        <f t="shared" si="42"/>
        <v>42322.25</v>
      </c>
      <c r="T697" s="9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59.042047531992694</v>
      </c>
      <c r="P698">
        <f t="shared" si="41"/>
        <v>97777</v>
      </c>
      <c r="Q698" t="s">
        <v>2039</v>
      </c>
      <c r="R698" t="s">
        <v>2040</v>
      </c>
      <c r="S698" s="9">
        <f t="shared" si="42"/>
        <v>42114.208333333328</v>
      </c>
      <c r="T698" s="9">
        <f t="shared" si="43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152.80062063615205</v>
      </c>
      <c r="P699">
        <f t="shared" si="41"/>
        <v>204255</v>
      </c>
      <c r="Q699" t="s">
        <v>2035</v>
      </c>
      <c r="R699" t="s">
        <v>2043</v>
      </c>
      <c r="S699" s="9">
        <f t="shared" si="42"/>
        <v>43190.208333333328</v>
      </c>
      <c r="T699" s="9">
        <f t="shared" si="43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446.69121140142522</v>
      </c>
      <c r="P700">
        <f t="shared" si="41"/>
        <v>190950</v>
      </c>
      <c r="Q700" t="s">
        <v>2037</v>
      </c>
      <c r="R700" t="s">
        <v>2046</v>
      </c>
      <c r="S700" s="9">
        <f t="shared" si="42"/>
        <v>40871.25</v>
      </c>
      <c r="T700" s="9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84.391891891891888</v>
      </c>
      <c r="P701">
        <f t="shared" si="41"/>
        <v>6301</v>
      </c>
      <c r="Q701" t="s">
        <v>2041</v>
      </c>
      <c r="R701" t="s">
        <v>2044</v>
      </c>
      <c r="S701" s="9">
        <f t="shared" si="42"/>
        <v>43641.208333333328</v>
      </c>
      <c r="T701" s="9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3</v>
      </c>
      <c r="P702">
        <f t="shared" si="41"/>
        <v>4</v>
      </c>
      <c r="Q702" t="s">
        <v>2037</v>
      </c>
      <c r="R702" t="s">
        <v>2046</v>
      </c>
      <c r="S702" s="9">
        <f t="shared" si="42"/>
        <v>40203.25</v>
      </c>
      <c r="T702" s="9">
        <f t="shared" si="43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175.02692307692308</v>
      </c>
      <c r="P703">
        <f t="shared" si="41"/>
        <v>91834</v>
      </c>
      <c r="Q703" t="s">
        <v>2039</v>
      </c>
      <c r="R703" t="s">
        <v>2040</v>
      </c>
      <c r="S703" s="9">
        <f t="shared" si="42"/>
        <v>40629.208333333336</v>
      </c>
      <c r="T703" s="9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54.137931034482754</v>
      </c>
      <c r="P704">
        <f t="shared" si="41"/>
        <v>4793</v>
      </c>
      <c r="Q704" t="s">
        <v>2037</v>
      </c>
      <c r="R704" t="s">
        <v>2046</v>
      </c>
      <c r="S704" s="9">
        <f t="shared" si="42"/>
        <v>41477.208333333336</v>
      </c>
      <c r="T704" s="9">
        <f t="shared" si="43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311.87381703470032</v>
      </c>
      <c r="P705">
        <f t="shared" si="41"/>
        <v>199766</v>
      </c>
      <c r="Q705" t="s">
        <v>2047</v>
      </c>
      <c r="R705" t="s">
        <v>2059</v>
      </c>
      <c r="S705" s="9">
        <f t="shared" si="42"/>
        <v>41020.208333333336</v>
      </c>
      <c r="T705" s="9">
        <f t="shared" si="43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122.78160919540231</v>
      </c>
      <c r="P706">
        <f t="shared" si="41"/>
        <v>10798</v>
      </c>
      <c r="Q706" t="s">
        <v>2041</v>
      </c>
      <c r="R706" t="s">
        <v>2049</v>
      </c>
      <c r="S706" s="9">
        <f t="shared" si="42"/>
        <v>42555.208333333328</v>
      </c>
      <c r="T706" s="9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(E707/D707)*100</f>
        <v>99.026517383618156</v>
      </c>
      <c r="P707">
        <f t="shared" ref="P707:P770" si="45">SUM($E707:$G707)</f>
        <v>170073</v>
      </c>
      <c r="Q707" t="s">
        <v>2047</v>
      </c>
      <c r="R707" t="s">
        <v>2048</v>
      </c>
      <c r="S707" s="9">
        <f t="shared" ref="S707:S770" si="46">((($J707/60)/60)/24)+DATE(1970,1,1)</f>
        <v>41619.25</v>
      </c>
      <c r="T707" s="9">
        <f t="shared" ref="T707:T770" si="47">((($K707/60)/60)/24)+DATE(1970,1,1)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127.84686346863469</v>
      </c>
      <c r="P708">
        <f t="shared" si="45"/>
        <v>139931</v>
      </c>
      <c r="Q708" t="s">
        <v>2037</v>
      </c>
      <c r="R708" t="s">
        <v>2038</v>
      </c>
      <c r="S708" s="9">
        <f t="shared" si="46"/>
        <v>43471.25</v>
      </c>
      <c r="T708" s="9">
        <f t="shared" si="47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158.61643835616439</v>
      </c>
      <c r="P709">
        <f t="shared" si="45"/>
        <v>11747</v>
      </c>
      <c r="Q709" t="s">
        <v>2041</v>
      </c>
      <c r="R709" t="s">
        <v>2044</v>
      </c>
      <c r="S709" s="9">
        <f t="shared" si="46"/>
        <v>43442.25</v>
      </c>
      <c r="T709" s="9">
        <f t="shared" si="47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707.05882352941171</v>
      </c>
      <c r="P710">
        <f t="shared" si="45"/>
        <v>12157</v>
      </c>
      <c r="Q710" t="s">
        <v>2039</v>
      </c>
      <c r="R710" t="s">
        <v>2040</v>
      </c>
      <c r="S710" s="9">
        <f t="shared" si="46"/>
        <v>42877.208333333328</v>
      </c>
      <c r="T710" s="9">
        <f t="shared" si="47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142.38775510204081</v>
      </c>
      <c r="P711">
        <f t="shared" si="45"/>
        <v>14140</v>
      </c>
      <c r="Q711" t="s">
        <v>2039</v>
      </c>
      <c r="R711" t="s">
        <v>2040</v>
      </c>
      <c r="S711" s="9">
        <f t="shared" si="46"/>
        <v>41018.208333333336</v>
      </c>
      <c r="T711" s="9">
        <f t="shared" si="47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147.86046511627907</v>
      </c>
      <c r="P712">
        <f t="shared" si="45"/>
        <v>6483</v>
      </c>
      <c r="Q712" t="s">
        <v>2039</v>
      </c>
      <c r="R712" t="s">
        <v>2040</v>
      </c>
      <c r="S712" s="9">
        <f t="shared" si="46"/>
        <v>43295.208333333328</v>
      </c>
      <c r="T712" s="9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20.322580645161288</v>
      </c>
      <c r="P713">
        <f t="shared" si="45"/>
        <v>1274</v>
      </c>
      <c r="Q713" t="s">
        <v>2039</v>
      </c>
      <c r="R713" t="s">
        <v>2040</v>
      </c>
      <c r="S713" s="9">
        <f t="shared" si="46"/>
        <v>42393.25</v>
      </c>
      <c r="T713" s="9">
        <f t="shared" si="47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1840.625</v>
      </c>
      <c r="P714">
        <f t="shared" si="45"/>
        <v>14927</v>
      </c>
      <c r="Q714" t="s">
        <v>2039</v>
      </c>
      <c r="R714" t="s">
        <v>2040</v>
      </c>
      <c r="S714" s="9">
        <f t="shared" si="46"/>
        <v>42559.208333333328</v>
      </c>
      <c r="T714" s="9">
        <f t="shared" si="47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161.94202898550725</v>
      </c>
      <c r="P715">
        <f t="shared" si="45"/>
        <v>11277</v>
      </c>
      <c r="Q715" t="s">
        <v>2047</v>
      </c>
      <c r="R715" t="s">
        <v>2056</v>
      </c>
      <c r="S715" s="9">
        <f t="shared" si="46"/>
        <v>42604.208333333328</v>
      </c>
      <c r="T715" s="9">
        <f t="shared" si="47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472.82077922077923</v>
      </c>
      <c r="P716">
        <f t="shared" si="45"/>
        <v>183821</v>
      </c>
      <c r="Q716" t="s">
        <v>2035</v>
      </c>
      <c r="R716" t="s">
        <v>2036</v>
      </c>
      <c r="S716" s="9">
        <f t="shared" si="46"/>
        <v>41870.208333333336</v>
      </c>
      <c r="T716" s="9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24.466101694915253</v>
      </c>
      <c r="P717">
        <f t="shared" si="45"/>
        <v>29526</v>
      </c>
      <c r="Q717" t="s">
        <v>2050</v>
      </c>
      <c r="R717" t="s">
        <v>2061</v>
      </c>
      <c r="S717" s="9">
        <f t="shared" si="46"/>
        <v>40397.208333333336</v>
      </c>
      <c r="T717" s="9">
        <f t="shared" si="47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517.65</v>
      </c>
      <c r="P718">
        <f t="shared" si="45"/>
        <v>10510</v>
      </c>
      <c r="Q718" t="s">
        <v>2039</v>
      </c>
      <c r="R718" t="s">
        <v>2040</v>
      </c>
      <c r="S718" s="9">
        <f t="shared" si="46"/>
        <v>41465.208333333336</v>
      </c>
      <c r="T718" s="9">
        <f t="shared" si="47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247.64285714285714</v>
      </c>
      <c r="P719">
        <f t="shared" si="45"/>
        <v>14423</v>
      </c>
      <c r="Q719" t="s">
        <v>2041</v>
      </c>
      <c r="R719" t="s">
        <v>2042</v>
      </c>
      <c r="S719" s="9">
        <f t="shared" si="46"/>
        <v>40777.208333333336</v>
      </c>
      <c r="T719" s="9">
        <f t="shared" si="47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100.20481927710843</v>
      </c>
      <c r="P720">
        <f t="shared" si="45"/>
        <v>8614</v>
      </c>
      <c r="Q720" t="s">
        <v>2037</v>
      </c>
      <c r="R720" t="s">
        <v>2046</v>
      </c>
      <c r="S720" s="9">
        <f t="shared" si="46"/>
        <v>41442.208333333336</v>
      </c>
      <c r="T720" s="9">
        <f t="shared" si="47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153</v>
      </c>
      <c r="P721">
        <f t="shared" si="45"/>
        <v>10680</v>
      </c>
      <c r="Q721" t="s">
        <v>2047</v>
      </c>
      <c r="R721" t="s">
        <v>2053</v>
      </c>
      <c r="S721" s="9">
        <f t="shared" si="46"/>
        <v>41058.208333333336</v>
      </c>
      <c r="T721" s="9">
        <f t="shared" si="47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37.091954022988503</v>
      </c>
      <c r="P722">
        <f t="shared" si="45"/>
        <v>3265</v>
      </c>
      <c r="Q722" t="s">
        <v>2039</v>
      </c>
      <c r="R722" t="s">
        <v>2040</v>
      </c>
      <c r="S722" s="9">
        <f t="shared" si="46"/>
        <v>43152.25</v>
      </c>
      <c r="T722" s="9">
        <f t="shared" si="47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4.392394822006473</v>
      </c>
      <c r="P723">
        <f t="shared" si="45"/>
        <v>5489</v>
      </c>
      <c r="Q723" t="s">
        <v>2035</v>
      </c>
      <c r="R723" t="s">
        <v>2036</v>
      </c>
      <c r="S723" s="9">
        <f t="shared" si="46"/>
        <v>43194.208333333328</v>
      </c>
      <c r="T723" s="9">
        <f t="shared" si="47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156.50721649484535</v>
      </c>
      <c r="P724">
        <f t="shared" si="45"/>
        <v>78942</v>
      </c>
      <c r="Q724" t="s">
        <v>2041</v>
      </c>
      <c r="R724" t="s">
        <v>2042</v>
      </c>
      <c r="S724" s="9">
        <f t="shared" si="46"/>
        <v>43045.25</v>
      </c>
      <c r="T724" s="9">
        <f t="shared" si="47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270.40816326530609</v>
      </c>
      <c r="P725">
        <f t="shared" si="45"/>
        <v>13394</v>
      </c>
      <c r="Q725" t="s">
        <v>2039</v>
      </c>
      <c r="R725" t="s">
        <v>2040</v>
      </c>
      <c r="S725" s="9">
        <f t="shared" si="46"/>
        <v>42431.25</v>
      </c>
      <c r="T725" s="9">
        <f t="shared" si="47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134.05952380952382</v>
      </c>
      <c r="P726">
        <f t="shared" si="45"/>
        <v>11382</v>
      </c>
      <c r="Q726" t="s">
        <v>2039</v>
      </c>
      <c r="R726" t="s">
        <v>2040</v>
      </c>
      <c r="S726" s="9">
        <f t="shared" si="46"/>
        <v>41934.208333333336</v>
      </c>
      <c r="T726" s="9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50.398033126293996</v>
      </c>
      <c r="P727">
        <f t="shared" si="45"/>
        <v>98965</v>
      </c>
      <c r="Q727" t="s">
        <v>2050</v>
      </c>
      <c r="R727" t="s">
        <v>2061</v>
      </c>
      <c r="S727" s="9">
        <f t="shared" si="46"/>
        <v>41958.25</v>
      </c>
      <c r="T727" s="9">
        <f t="shared" si="47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88.815837937384899</v>
      </c>
      <c r="P728">
        <f t="shared" si="45"/>
        <v>48751</v>
      </c>
      <c r="Q728" t="s">
        <v>2039</v>
      </c>
      <c r="R728" t="s">
        <v>2040</v>
      </c>
      <c r="S728" s="9">
        <f t="shared" si="46"/>
        <v>40476.208333333336</v>
      </c>
      <c r="T728" s="9">
        <f t="shared" si="47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165</v>
      </c>
      <c r="P729">
        <f t="shared" si="45"/>
        <v>14866</v>
      </c>
      <c r="Q729" t="s">
        <v>2037</v>
      </c>
      <c r="R729" t="s">
        <v>2038</v>
      </c>
      <c r="S729" s="9">
        <f t="shared" si="46"/>
        <v>43485.25</v>
      </c>
      <c r="T729" s="9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17.5</v>
      </c>
      <c r="P730">
        <f t="shared" si="45"/>
        <v>745</v>
      </c>
      <c r="Q730" t="s">
        <v>2039</v>
      </c>
      <c r="R730" t="s">
        <v>2040</v>
      </c>
      <c r="S730" s="9">
        <f t="shared" si="46"/>
        <v>42515.208333333328</v>
      </c>
      <c r="T730" s="9">
        <f t="shared" si="47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185.66071428571428</v>
      </c>
      <c r="P731">
        <f t="shared" si="45"/>
        <v>10519</v>
      </c>
      <c r="Q731" t="s">
        <v>2041</v>
      </c>
      <c r="R731" t="s">
        <v>2044</v>
      </c>
      <c r="S731" s="9">
        <f t="shared" si="46"/>
        <v>41309.25</v>
      </c>
      <c r="T731" s="9">
        <f t="shared" si="47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412.6631944444444</v>
      </c>
      <c r="P732">
        <f t="shared" si="45"/>
        <v>119918</v>
      </c>
      <c r="Q732" t="s">
        <v>2037</v>
      </c>
      <c r="R732" t="s">
        <v>2046</v>
      </c>
      <c r="S732" s="9">
        <f t="shared" si="46"/>
        <v>42147.208333333328</v>
      </c>
      <c r="T732" s="9">
        <f t="shared" si="47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90.25</v>
      </c>
      <c r="P733">
        <f t="shared" si="45"/>
        <v>7439</v>
      </c>
      <c r="Q733" t="s">
        <v>2037</v>
      </c>
      <c r="R733" t="s">
        <v>2038</v>
      </c>
      <c r="S733" s="9">
        <f t="shared" si="46"/>
        <v>42939.208333333328</v>
      </c>
      <c r="T733" s="9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91.984615384615381</v>
      </c>
      <c r="P734">
        <f t="shared" si="45"/>
        <v>108743</v>
      </c>
      <c r="Q734" t="s">
        <v>2035</v>
      </c>
      <c r="R734" t="s">
        <v>2036</v>
      </c>
      <c r="S734" s="9">
        <f t="shared" si="46"/>
        <v>42816.208333333328</v>
      </c>
      <c r="T734" s="9">
        <f t="shared" si="47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527.00632911392404</v>
      </c>
      <c r="P735">
        <f t="shared" si="45"/>
        <v>84247</v>
      </c>
      <c r="Q735" t="s">
        <v>2035</v>
      </c>
      <c r="R735" t="s">
        <v>2057</v>
      </c>
      <c r="S735" s="9">
        <f t="shared" si="46"/>
        <v>41844.208333333336</v>
      </c>
      <c r="T735" s="9">
        <f t="shared" si="47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319.14285714285711</v>
      </c>
      <c r="P736">
        <f t="shared" si="45"/>
        <v>13940</v>
      </c>
      <c r="Q736" t="s">
        <v>2039</v>
      </c>
      <c r="R736" t="s">
        <v>2040</v>
      </c>
      <c r="S736" s="9">
        <f t="shared" si="46"/>
        <v>42763.25</v>
      </c>
      <c r="T736" s="9">
        <f t="shared" si="47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354.18867924528303</v>
      </c>
      <c r="P737">
        <f t="shared" si="45"/>
        <v>133395</v>
      </c>
      <c r="Q737" t="s">
        <v>2054</v>
      </c>
      <c r="R737" t="s">
        <v>2055</v>
      </c>
      <c r="S737" s="9">
        <f t="shared" si="46"/>
        <v>42459.208333333328</v>
      </c>
      <c r="T737" s="9">
        <f t="shared" si="47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32.896103896103895</v>
      </c>
      <c r="P738">
        <f t="shared" si="45"/>
        <v>2562</v>
      </c>
      <c r="Q738" t="s">
        <v>2047</v>
      </c>
      <c r="R738" t="s">
        <v>2048</v>
      </c>
      <c r="S738" s="9">
        <f t="shared" si="46"/>
        <v>42055.25</v>
      </c>
      <c r="T738" s="9">
        <f t="shared" si="47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135.8918918918919</v>
      </c>
      <c r="P739">
        <f t="shared" si="45"/>
        <v>5208</v>
      </c>
      <c r="Q739" t="s">
        <v>2035</v>
      </c>
      <c r="R739" t="s">
        <v>2045</v>
      </c>
      <c r="S739" s="9">
        <f t="shared" si="46"/>
        <v>42685.25</v>
      </c>
      <c r="T739" s="9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2.0843373493975905</v>
      </c>
      <c r="P740">
        <f t="shared" si="45"/>
        <v>1572</v>
      </c>
      <c r="Q740" t="s">
        <v>2039</v>
      </c>
      <c r="R740" t="s">
        <v>2040</v>
      </c>
      <c r="S740" s="9">
        <f t="shared" si="46"/>
        <v>41959.25</v>
      </c>
      <c r="T740" s="9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61</v>
      </c>
      <c r="P741">
        <f t="shared" si="45"/>
        <v>6291</v>
      </c>
      <c r="Q741" t="s">
        <v>2035</v>
      </c>
      <c r="R741" t="s">
        <v>2045</v>
      </c>
      <c r="S741" s="9">
        <f t="shared" si="46"/>
        <v>41089.208333333336</v>
      </c>
      <c r="T741" s="9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30.037735849056602</v>
      </c>
      <c r="P742">
        <f t="shared" si="45"/>
        <v>1608</v>
      </c>
      <c r="Q742" t="s">
        <v>2039</v>
      </c>
      <c r="R742" t="s">
        <v>2040</v>
      </c>
      <c r="S742" s="9">
        <f t="shared" si="46"/>
        <v>42769.25</v>
      </c>
      <c r="T742" s="9">
        <f t="shared" si="47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1179.1666666666665</v>
      </c>
      <c r="P743">
        <f t="shared" si="45"/>
        <v>14280</v>
      </c>
      <c r="Q743" t="s">
        <v>2039</v>
      </c>
      <c r="R743" t="s">
        <v>2040</v>
      </c>
      <c r="S743" s="9">
        <f t="shared" si="46"/>
        <v>40321.208333333336</v>
      </c>
      <c r="T743" s="9">
        <f t="shared" si="47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1126.0833333333335</v>
      </c>
      <c r="P744">
        <f t="shared" si="45"/>
        <v>13635</v>
      </c>
      <c r="Q744" t="s">
        <v>2035</v>
      </c>
      <c r="R744" t="s">
        <v>2043</v>
      </c>
      <c r="S744" s="9">
        <f t="shared" si="46"/>
        <v>40197.25</v>
      </c>
      <c r="T744" s="9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12.923076923076923</v>
      </c>
      <c r="P745">
        <f t="shared" si="45"/>
        <v>521</v>
      </c>
      <c r="Q745" t="s">
        <v>2039</v>
      </c>
      <c r="R745" t="s">
        <v>2040</v>
      </c>
      <c r="S745" s="9">
        <f t="shared" si="46"/>
        <v>42298.208333333328</v>
      </c>
      <c r="T745" s="9">
        <f t="shared" si="47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712</v>
      </c>
      <c r="P746">
        <f t="shared" si="45"/>
        <v>14380</v>
      </c>
      <c r="Q746" t="s">
        <v>2039</v>
      </c>
      <c r="R746" t="s">
        <v>2040</v>
      </c>
      <c r="S746" s="9">
        <f t="shared" si="46"/>
        <v>43322.208333333328</v>
      </c>
      <c r="T746" s="9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30.304347826086957</v>
      </c>
      <c r="P747">
        <f t="shared" si="45"/>
        <v>2125</v>
      </c>
      <c r="Q747" t="s">
        <v>2037</v>
      </c>
      <c r="R747" t="s">
        <v>2046</v>
      </c>
      <c r="S747" s="9">
        <f t="shared" si="46"/>
        <v>40328.208333333336</v>
      </c>
      <c r="T747" s="9">
        <f t="shared" si="47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212.50896057347671</v>
      </c>
      <c r="P748">
        <f t="shared" si="45"/>
        <v>121968</v>
      </c>
      <c r="Q748" t="s">
        <v>2037</v>
      </c>
      <c r="R748" t="s">
        <v>2038</v>
      </c>
      <c r="S748" s="9">
        <f t="shared" si="46"/>
        <v>40825.208333333336</v>
      </c>
      <c r="T748" s="9">
        <f t="shared" si="47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228.85714285714286</v>
      </c>
      <c r="P749">
        <f t="shared" si="45"/>
        <v>11494</v>
      </c>
      <c r="Q749" t="s">
        <v>2039</v>
      </c>
      <c r="R749" t="s">
        <v>2040</v>
      </c>
      <c r="S749" s="9">
        <f t="shared" si="46"/>
        <v>40423.208333333336</v>
      </c>
      <c r="T749" s="9">
        <f t="shared" si="47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34.959979476654695</v>
      </c>
      <c r="P750">
        <f t="shared" si="45"/>
        <v>68751</v>
      </c>
      <c r="Q750" t="s">
        <v>2041</v>
      </c>
      <c r="R750" t="s">
        <v>2049</v>
      </c>
      <c r="S750" s="9">
        <f t="shared" si="46"/>
        <v>40238.25</v>
      </c>
      <c r="T750" s="9">
        <f t="shared" si="47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157.29069767441862</v>
      </c>
      <c r="P751">
        <f t="shared" si="45"/>
        <v>13893</v>
      </c>
      <c r="Q751" t="s">
        <v>2037</v>
      </c>
      <c r="R751" t="s">
        <v>2046</v>
      </c>
      <c r="S751" s="9">
        <f t="shared" si="46"/>
        <v>41920.208333333336</v>
      </c>
      <c r="T751" s="9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1</v>
      </c>
      <c r="P752">
        <f t="shared" si="45"/>
        <v>2</v>
      </c>
      <c r="Q752" t="s">
        <v>2035</v>
      </c>
      <c r="R752" t="s">
        <v>2043</v>
      </c>
      <c r="S752" s="9">
        <f t="shared" si="46"/>
        <v>40360.208333333336</v>
      </c>
      <c r="T752" s="9">
        <f t="shared" si="47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232.30555555555554</v>
      </c>
      <c r="P753">
        <f t="shared" si="45"/>
        <v>8633</v>
      </c>
      <c r="Q753" t="s">
        <v>2047</v>
      </c>
      <c r="R753" t="s">
        <v>2048</v>
      </c>
      <c r="S753" s="9">
        <f t="shared" si="46"/>
        <v>42446.208333333328</v>
      </c>
      <c r="T753" s="9">
        <f t="shared" si="47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92.448275862068968</v>
      </c>
      <c r="P754">
        <f t="shared" si="45"/>
        <v>5476</v>
      </c>
      <c r="Q754" t="s">
        <v>2039</v>
      </c>
      <c r="R754" t="s">
        <v>2040</v>
      </c>
      <c r="S754" s="9">
        <f t="shared" si="46"/>
        <v>40395.208333333336</v>
      </c>
      <c r="T754" s="9">
        <f t="shared" si="47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256.70212765957444</v>
      </c>
      <c r="P755">
        <f t="shared" si="45"/>
        <v>12202</v>
      </c>
      <c r="Q755" t="s">
        <v>2054</v>
      </c>
      <c r="R755" t="s">
        <v>2055</v>
      </c>
      <c r="S755" s="9">
        <f t="shared" si="46"/>
        <v>40321.208333333336</v>
      </c>
      <c r="T755" s="9">
        <f t="shared" si="47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168.47017045454547</v>
      </c>
      <c r="P756">
        <f t="shared" si="45"/>
        <v>121808</v>
      </c>
      <c r="Q756" t="s">
        <v>2039</v>
      </c>
      <c r="R756" t="s">
        <v>2040</v>
      </c>
      <c r="S756" s="9">
        <f t="shared" si="46"/>
        <v>41210.208333333336</v>
      </c>
      <c r="T756" s="9">
        <f t="shared" si="47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166.57777777777778</v>
      </c>
      <c r="P757">
        <f t="shared" si="45"/>
        <v>7784</v>
      </c>
      <c r="Q757" t="s">
        <v>2039</v>
      </c>
      <c r="R757" t="s">
        <v>2040</v>
      </c>
      <c r="S757" s="9">
        <f t="shared" si="46"/>
        <v>43096.25</v>
      </c>
      <c r="T757" s="9">
        <f t="shared" si="47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772.07692307692309</v>
      </c>
      <c r="P758">
        <f t="shared" si="45"/>
        <v>10185</v>
      </c>
      <c r="Q758" t="s">
        <v>2039</v>
      </c>
      <c r="R758" t="s">
        <v>2040</v>
      </c>
      <c r="S758" s="9">
        <f t="shared" si="46"/>
        <v>42024.25</v>
      </c>
      <c r="T758" s="9">
        <f t="shared" si="47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406.85714285714283</v>
      </c>
      <c r="P759">
        <f t="shared" si="45"/>
        <v>5810</v>
      </c>
      <c r="Q759" t="s">
        <v>2041</v>
      </c>
      <c r="R759" t="s">
        <v>2044</v>
      </c>
      <c r="S759" s="9">
        <f t="shared" si="46"/>
        <v>40675.208333333336</v>
      </c>
      <c r="T759" s="9">
        <f t="shared" si="47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564.20608108108115</v>
      </c>
      <c r="P760">
        <f t="shared" si="45"/>
        <v>168523</v>
      </c>
      <c r="Q760" t="s">
        <v>2035</v>
      </c>
      <c r="R760" t="s">
        <v>2036</v>
      </c>
      <c r="S760" s="9">
        <f t="shared" si="46"/>
        <v>41936.208333333336</v>
      </c>
      <c r="T760" s="9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68.426865671641792</v>
      </c>
      <c r="P761">
        <f t="shared" si="45"/>
        <v>115889</v>
      </c>
      <c r="Q761" t="s">
        <v>2035</v>
      </c>
      <c r="R761" t="s">
        <v>2043</v>
      </c>
      <c r="S761" s="9">
        <f t="shared" si="46"/>
        <v>43136.25</v>
      </c>
      <c r="T761" s="9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34.351966873706004</v>
      </c>
      <c r="P762">
        <f t="shared" si="45"/>
        <v>16802</v>
      </c>
      <c r="Q762" t="s">
        <v>2050</v>
      </c>
      <c r="R762" t="s">
        <v>2051</v>
      </c>
      <c r="S762" s="9">
        <f t="shared" si="46"/>
        <v>43678.208333333328</v>
      </c>
      <c r="T762" s="9">
        <f t="shared" si="47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655.4545454545455</v>
      </c>
      <c r="P763">
        <f t="shared" si="45"/>
        <v>14586</v>
      </c>
      <c r="Q763" t="s">
        <v>2035</v>
      </c>
      <c r="R763" t="s">
        <v>2036</v>
      </c>
      <c r="S763" s="9">
        <f t="shared" si="46"/>
        <v>42938.208333333328</v>
      </c>
      <c r="T763" s="9">
        <f t="shared" si="47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177.25714285714284</v>
      </c>
      <c r="P764">
        <f t="shared" si="45"/>
        <v>6304</v>
      </c>
      <c r="Q764" t="s">
        <v>2035</v>
      </c>
      <c r="R764" t="s">
        <v>2058</v>
      </c>
      <c r="S764" s="9">
        <f t="shared" si="46"/>
        <v>41241.25</v>
      </c>
      <c r="T764" s="9">
        <f t="shared" si="47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113.17857142857144</v>
      </c>
      <c r="P765">
        <f t="shared" si="45"/>
        <v>6573</v>
      </c>
      <c r="Q765" t="s">
        <v>2039</v>
      </c>
      <c r="R765" t="s">
        <v>2040</v>
      </c>
      <c r="S765" s="9">
        <f t="shared" si="46"/>
        <v>41037.208333333336</v>
      </c>
      <c r="T765" s="9">
        <f t="shared" si="47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728.18181818181824</v>
      </c>
      <c r="P766">
        <f t="shared" si="45"/>
        <v>8158</v>
      </c>
      <c r="Q766" t="s">
        <v>2035</v>
      </c>
      <c r="R766" t="s">
        <v>2036</v>
      </c>
      <c r="S766" s="9">
        <f t="shared" si="46"/>
        <v>40676.208333333336</v>
      </c>
      <c r="T766" s="9">
        <f t="shared" si="47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208.33333333333334</v>
      </c>
      <c r="P767">
        <f t="shared" si="45"/>
        <v>8323</v>
      </c>
      <c r="Q767" t="s">
        <v>2035</v>
      </c>
      <c r="R767" t="s">
        <v>2045</v>
      </c>
      <c r="S767" s="9">
        <f t="shared" si="46"/>
        <v>42840.208333333328</v>
      </c>
      <c r="T767" s="9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31.171232876712331</v>
      </c>
      <c r="P768">
        <f t="shared" si="45"/>
        <v>13901</v>
      </c>
      <c r="Q768" t="s">
        <v>2041</v>
      </c>
      <c r="R768" t="s">
        <v>2063</v>
      </c>
      <c r="S768" s="9">
        <f t="shared" si="46"/>
        <v>43362.208333333328</v>
      </c>
      <c r="T768" s="9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56.967078189300416</v>
      </c>
      <c r="P769">
        <f t="shared" si="45"/>
        <v>55885</v>
      </c>
      <c r="Q769" t="s">
        <v>2047</v>
      </c>
      <c r="R769" t="s">
        <v>2059</v>
      </c>
      <c r="S769" s="9">
        <f t="shared" si="46"/>
        <v>42283.208333333328</v>
      </c>
      <c r="T769" s="9">
        <f t="shared" si="47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231</v>
      </c>
      <c r="P770">
        <f t="shared" si="45"/>
        <v>11238</v>
      </c>
      <c r="Q770" t="s">
        <v>2039</v>
      </c>
      <c r="R770" t="s">
        <v>2040</v>
      </c>
      <c r="S770" s="9">
        <f t="shared" si="46"/>
        <v>41619.25</v>
      </c>
      <c r="T770" s="9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(E771/D771)*100</f>
        <v>86.867834394904463</v>
      </c>
      <c r="P771">
        <f t="shared" ref="P771:P834" si="49">SUM($E771:$G771)</f>
        <v>112516</v>
      </c>
      <c r="Q771" t="s">
        <v>2050</v>
      </c>
      <c r="R771" t="s">
        <v>2051</v>
      </c>
      <c r="S771" s="9">
        <f t="shared" ref="S771:S834" si="50">((($J771/60)/60)/24)+DATE(1970,1,1)</f>
        <v>41501.208333333336</v>
      </c>
      <c r="T771" s="9">
        <f t="shared" ref="T771:T834" si="51">((($K771/60)/60)/24)+DATE(1970,1,1)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270.74418604651163</v>
      </c>
      <c r="P772">
        <f t="shared" si="49"/>
        <v>11858</v>
      </c>
      <c r="Q772" t="s">
        <v>2039</v>
      </c>
      <c r="R772" t="s">
        <v>2040</v>
      </c>
      <c r="S772" s="9">
        <f t="shared" si="50"/>
        <v>41743.208333333336</v>
      </c>
      <c r="T772" s="9">
        <f t="shared" si="51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49.446428571428569</v>
      </c>
      <c r="P773">
        <f t="shared" si="49"/>
        <v>2795</v>
      </c>
      <c r="Q773" t="s">
        <v>2039</v>
      </c>
      <c r="R773" t="s">
        <v>2040</v>
      </c>
      <c r="S773" s="9">
        <f t="shared" si="50"/>
        <v>43491.25</v>
      </c>
      <c r="T773" s="9">
        <f t="shared" si="51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113.3596256684492</v>
      </c>
      <c r="P774">
        <f t="shared" si="49"/>
        <v>174725</v>
      </c>
      <c r="Q774" t="s">
        <v>2035</v>
      </c>
      <c r="R774" t="s">
        <v>2045</v>
      </c>
      <c r="S774" s="9">
        <f t="shared" si="50"/>
        <v>43505.25</v>
      </c>
      <c r="T774" s="9">
        <f t="shared" si="51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190.55555555555554</v>
      </c>
      <c r="P775">
        <f t="shared" si="49"/>
        <v>103538</v>
      </c>
      <c r="Q775" t="s">
        <v>2039</v>
      </c>
      <c r="R775" t="s">
        <v>2040</v>
      </c>
      <c r="S775" s="9">
        <f t="shared" si="50"/>
        <v>42838.208333333328</v>
      </c>
      <c r="T775" s="9">
        <f t="shared" si="51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135.5</v>
      </c>
      <c r="P776">
        <f t="shared" si="49"/>
        <v>6853</v>
      </c>
      <c r="Q776" t="s">
        <v>2037</v>
      </c>
      <c r="R776" t="s">
        <v>2038</v>
      </c>
      <c r="S776" s="9">
        <f t="shared" si="50"/>
        <v>42513.208333333328</v>
      </c>
      <c r="T776" s="9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10.297872340425531</v>
      </c>
      <c r="P777">
        <f t="shared" si="49"/>
        <v>978</v>
      </c>
      <c r="Q777" t="s">
        <v>2035</v>
      </c>
      <c r="R777" t="s">
        <v>2036</v>
      </c>
      <c r="S777" s="9">
        <f t="shared" si="50"/>
        <v>41949.25</v>
      </c>
      <c r="T777" s="9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65.544223826714799</v>
      </c>
      <c r="P778">
        <f t="shared" si="49"/>
        <v>74824</v>
      </c>
      <c r="Q778" t="s">
        <v>2039</v>
      </c>
      <c r="R778" t="s">
        <v>2040</v>
      </c>
      <c r="S778" s="9">
        <f t="shared" si="50"/>
        <v>43650.208333333328</v>
      </c>
      <c r="T778" s="9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49.026652452025587</v>
      </c>
      <c r="P779">
        <f t="shared" si="49"/>
        <v>46663</v>
      </c>
      <c r="Q779" t="s">
        <v>2039</v>
      </c>
      <c r="R779" t="s">
        <v>2040</v>
      </c>
      <c r="S779" s="9">
        <f t="shared" si="50"/>
        <v>40809.208333333336</v>
      </c>
      <c r="T779" s="9">
        <f t="shared" si="51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787.92307692307691</v>
      </c>
      <c r="P780">
        <f t="shared" si="49"/>
        <v>10417</v>
      </c>
      <c r="Q780" t="s">
        <v>2041</v>
      </c>
      <c r="R780" t="s">
        <v>2049</v>
      </c>
      <c r="S780" s="9">
        <f t="shared" si="50"/>
        <v>40768.208333333336</v>
      </c>
      <c r="T780" s="9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80.306347746090154</v>
      </c>
      <c r="P781">
        <f t="shared" si="49"/>
        <v>88124</v>
      </c>
      <c r="Q781" t="s">
        <v>2039</v>
      </c>
      <c r="R781" t="s">
        <v>2040</v>
      </c>
      <c r="S781" s="9">
        <f t="shared" si="50"/>
        <v>42230.208333333328</v>
      </c>
      <c r="T781" s="9">
        <f t="shared" si="51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106.29411764705883</v>
      </c>
      <c r="P782">
        <f t="shared" si="49"/>
        <v>5585</v>
      </c>
      <c r="Q782" t="s">
        <v>2041</v>
      </c>
      <c r="R782" t="s">
        <v>2044</v>
      </c>
      <c r="S782" s="9">
        <f t="shared" si="50"/>
        <v>42573.208333333328</v>
      </c>
      <c r="T782" s="9">
        <f t="shared" si="51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50.735632183908038</v>
      </c>
      <c r="P783">
        <f t="shared" si="49"/>
        <v>4470</v>
      </c>
      <c r="Q783" t="s">
        <v>2039</v>
      </c>
      <c r="R783" t="s">
        <v>2040</v>
      </c>
      <c r="S783" s="9">
        <f t="shared" si="50"/>
        <v>40482.208333333336</v>
      </c>
      <c r="T783" s="9">
        <f t="shared" si="51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215.31372549019611</v>
      </c>
      <c r="P784">
        <f t="shared" si="49"/>
        <v>11142</v>
      </c>
      <c r="Q784" t="s">
        <v>2041</v>
      </c>
      <c r="R784" t="s">
        <v>2049</v>
      </c>
      <c r="S784" s="9">
        <f t="shared" si="50"/>
        <v>40603.25</v>
      </c>
      <c r="T784" s="9">
        <f t="shared" si="51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141.22972972972974</v>
      </c>
      <c r="P785">
        <f t="shared" si="49"/>
        <v>10589</v>
      </c>
      <c r="Q785" t="s">
        <v>2035</v>
      </c>
      <c r="R785" t="s">
        <v>2036</v>
      </c>
      <c r="S785" s="9">
        <f t="shared" si="50"/>
        <v>41625.25</v>
      </c>
      <c r="T785" s="9">
        <f t="shared" si="51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115.33745781777279</v>
      </c>
      <c r="P786">
        <f t="shared" si="49"/>
        <v>105843</v>
      </c>
      <c r="Q786" t="s">
        <v>2037</v>
      </c>
      <c r="R786" t="s">
        <v>2038</v>
      </c>
      <c r="S786" s="9">
        <f t="shared" si="50"/>
        <v>42435.25</v>
      </c>
      <c r="T786" s="9">
        <f t="shared" si="51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193.11940298507463</v>
      </c>
      <c r="P787">
        <f t="shared" si="49"/>
        <v>13066</v>
      </c>
      <c r="Q787" t="s">
        <v>2041</v>
      </c>
      <c r="R787" t="s">
        <v>2049</v>
      </c>
      <c r="S787" s="9">
        <f t="shared" si="50"/>
        <v>43582.208333333328</v>
      </c>
      <c r="T787" s="9">
        <f t="shared" si="51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729.73333333333335</v>
      </c>
      <c r="P788">
        <f t="shared" si="49"/>
        <v>11153</v>
      </c>
      <c r="Q788" t="s">
        <v>2035</v>
      </c>
      <c r="R788" t="s">
        <v>2058</v>
      </c>
      <c r="S788" s="9">
        <f t="shared" si="50"/>
        <v>43186.208333333328</v>
      </c>
      <c r="T788" s="9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99.66339869281046</v>
      </c>
      <c r="P789">
        <f t="shared" si="49"/>
        <v>61853</v>
      </c>
      <c r="Q789" t="s">
        <v>2035</v>
      </c>
      <c r="R789" t="s">
        <v>2036</v>
      </c>
      <c r="S789" s="9">
        <f t="shared" si="50"/>
        <v>40684.208333333336</v>
      </c>
      <c r="T789" s="9">
        <f t="shared" si="51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88.166666666666671</v>
      </c>
      <c r="P790">
        <f t="shared" si="49"/>
        <v>3205</v>
      </c>
      <c r="Q790" t="s">
        <v>2041</v>
      </c>
      <c r="R790" t="s">
        <v>2049</v>
      </c>
      <c r="S790" s="9">
        <f t="shared" si="50"/>
        <v>41202.208333333336</v>
      </c>
      <c r="T790" s="9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37.233333333333334</v>
      </c>
      <c r="P791">
        <f t="shared" si="49"/>
        <v>3396</v>
      </c>
      <c r="Q791" t="s">
        <v>2039</v>
      </c>
      <c r="R791" t="s">
        <v>2040</v>
      </c>
      <c r="S791" s="9">
        <f t="shared" si="50"/>
        <v>41786.208333333336</v>
      </c>
      <c r="T791" s="9">
        <f t="shared" si="51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30.540075309306079</v>
      </c>
      <c r="P792">
        <f t="shared" si="49"/>
        <v>57887</v>
      </c>
      <c r="Q792" t="s">
        <v>2039</v>
      </c>
      <c r="R792" t="s">
        <v>2040</v>
      </c>
      <c r="S792" s="9">
        <f t="shared" si="50"/>
        <v>40223.25</v>
      </c>
      <c r="T792" s="9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25.714285714285712</v>
      </c>
      <c r="P793">
        <f t="shared" si="49"/>
        <v>546</v>
      </c>
      <c r="Q793" t="s">
        <v>2033</v>
      </c>
      <c r="R793" t="s">
        <v>2034</v>
      </c>
      <c r="S793" s="9">
        <f t="shared" si="50"/>
        <v>42715.25</v>
      </c>
      <c r="T793" s="9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34</v>
      </c>
      <c r="P794">
        <f t="shared" si="49"/>
        <v>687</v>
      </c>
      <c r="Q794" t="s">
        <v>2039</v>
      </c>
      <c r="R794" t="s">
        <v>2040</v>
      </c>
      <c r="S794" s="9">
        <f t="shared" si="50"/>
        <v>41451.208333333336</v>
      </c>
      <c r="T794" s="9">
        <f t="shared" si="51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1185.909090909091</v>
      </c>
      <c r="P795">
        <f t="shared" si="49"/>
        <v>13226</v>
      </c>
      <c r="Q795" t="s">
        <v>2047</v>
      </c>
      <c r="R795" t="s">
        <v>2048</v>
      </c>
      <c r="S795" s="9">
        <f t="shared" si="50"/>
        <v>41450.208333333336</v>
      </c>
      <c r="T795" s="9">
        <f t="shared" si="51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125.39393939393939</v>
      </c>
      <c r="P796">
        <f t="shared" si="49"/>
        <v>8386</v>
      </c>
      <c r="Q796" t="s">
        <v>2035</v>
      </c>
      <c r="R796" t="s">
        <v>2036</v>
      </c>
      <c r="S796" s="9">
        <f t="shared" si="50"/>
        <v>43091.25</v>
      </c>
      <c r="T796" s="9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14.394366197183098</v>
      </c>
      <c r="P797">
        <f t="shared" si="49"/>
        <v>1053</v>
      </c>
      <c r="Q797" t="s">
        <v>2041</v>
      </c>
      <c r="R797" t="s">
        <v>2044</v>
      </c>
      <c r="S797" s="9">
        <f t="shared" si="50"/>
        <v>42675.208333333328</v>
      </c>
      <c r="T797" s="9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54.807692307692314</v>
      </c>
      <c r="P798">
        <f t="shared" si="49"/>
        <v>4353</v>
      </c>
      <c r="Q798" t="s">
        <v>2050</v>
      </c>
      <c r="R798" t="s">
        <v>2061</v>
      </c>
      <c r="S798" s="9">
        <f t="shared" si="50"/>
        <v>41859.208333333336</v>
      </c>
      <c r="T798" s="9">
        <f t="shared" si="51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109.63157894736841</v>
      </c>
      <c r="P799">
        <f t="shared" si="49"/>
        <v>8517</v>
      </c>
      <c r="Q799" t="s">
        <v>2037</v>
      </c>
      <c r="R799" t="s">
        <v>2038</v>
      </c>
      <c r="S799" s="9">
        <f t="shared" si="50"/>
        <v>43464.25</v>
      </c>
      <c r="T799" s="9">
        <f t="shared" si="51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188.47058823529412</v>
      </c>
      <c r="P800">
        <f t="shared" si="49"/>
        <v>6529</v>
      </c>
      <c r="Q800" t="s">
        <v>2039</v>
      </c>
      <c r="R800" t="s">
        <v>2040</v>
      </c>
      <c r="S800" s="9">
        <f t="shared" si="50"/>
        <v>41060.208333333336</v>
      </c>
      <c r="T800" s="9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87.008284023668637</v>
      </c>
      <c r="P801">
        <f t="shared" si="49"/>
        <v>74747</v>
      </c>
      <c r="Q801" t="s">
        <v>2039</v>
      </c>
      <c r="R801" t="s">
        <v>2040</v>
      </c>
      <c r="S801" s="9">
        <f t="shared" si="50"/>
        <v>42399.25</v>
      </c>
      <c r="T801" s="9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1</v>
      </c>
      <c r="P802">
        <f t="shared" si="49"/>
        <v>2</v>
      </c>
      <c r="Q802" t="s">
        <v>2035</v>
      </c>
      <c r="R802" t="s">
        <v>2036</v>
      </c>
      <c r="S802" s="9">
        <f t="shared" si="50"/>
        <v>42167.208333333328</v>
      </c>
      <c r="T802" s="9">
        <f t="shared" si="51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202.9130434782609</v>
      </c>
      <c r="P803">
        <f t="shared" si="49"/>
        <v>4773</v>
      </c>
      <c r="Q803" t="s">
        <v>2054</v>
      </c>
      <c r="R803" t="s">
        <v>2055</v>
      </c>
      <c r="S803" s="9">
        <f t="shared" si="50"/>
        <v>43830.25</v>
      </c>
      <c r="T803" s="9">
        <f t="shared" si="51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197.03225806451613</v>
      </c>
      <c r="P804">
        <f t="shared" si="49"/>
        <v>12358</v>
      </c>
      <c r="Q804" t="s">
        <v>2054</v>
      </c>
      <c r="R804" t="s">
        <v>2055</v>
      </c>
      <c r="S804" s="9">
        <f t="shared" si="50"/>
        <v>43650.208333333328</v>
      </c>
      <c r="T804" s="9">
        <f t="shared" si="51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107</v>
      </c>
      <c r="P805">
        <f t="shared" si="49"/>
        <v>6760</v>
      </c>
      <c r="Q805" t="s">
        <v>2039</v>
      </c>
      <c r="R805" t="s">
        <v>2040</v>
      </c>
      <c r="S805" s="9">
        <f t="shared" si="50"/>
        <v>43492.25</v>
      </c>
      <c r="T805" s="9">
        <f t="shared" si="51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268.73076923076923</v>
      </c>
      <c r="P806">
        <f t="shared" si="49"/>
        <v>7205</v>
      </c>
      <c r="Q806" t="s">
        <v>2035</v>
      </c>
      <c r="R806" t="s">
        <v>2036</v>
      </c>
      <c r="S806" s="9">
        <f t="shared" si="50"/>
        <v>43102.25</v>
      </c>
      <c r="T806" s="9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50.845360824742272</v>
      </c>
      <c r="P807">
        <f t="shared" si="49"/>
        <v>4999</v>
      </c>
      <c r="Q807" t="s">
        <v>2041</v>
      </c>
      <c r="R807" t="s">
        <v>2042</v>
      </c>
      <c r="S807" s="9">
        <f t="shared" si="50"/>
        <v>41958.25</v>
      </c>
      <c r="T807" s="9">
        <f t="shared" si="51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1180.2857142857142</v>
      </c>
      <c r="P808">
        <f t="shared" si="49"/>
        <v>8338</v>
      </c>
      <c r="Q808" t="s">
        <v>2041</v>
      </c>
      <c r="R808" t="s">
        <v>2044</v>
      </c>
      <c r="S808" s="9">
        <f t="shared" si="50"/>
        <v>40973.25</v>
      </c>
      <c r="T808" s="9">
        <f t="shared" si="51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264</v>
      </c>
      <c r="P809">
        <f t="shared" si="49"/>
        <v>1891</v>
      </c>
      <c r="Q809" t="s">
        <v>2039</v>
      </c>
      <c r="R809" t="s">
        <v>2040</v>
      </c>
      <c r="S809" s="9">
        <f t="shared" si="50"/>
        <v>43753.208333333328</v>
      </c>
      <c r="T809" s="9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30.44230769230769</v>
      </c>
      <c r="P810">
        <f t="shared" si="49"/>
        <v>1602</v>
      </c>
      <c r="Q810" t="s">
        <v>2033</v>
      </c>
      <c r="R810" t="s">
        <v>2034</v>
      </c>
      <c r="S810" s="9">
        <f t="shared" si="50"/>
        <v>42507.208333333328</v>
      </c>
      <c r="T810" s="9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62.880681818181813</v>
      </c>
      <c r="P811">
        <f t="shared" si="49"/>
        <v>90644</v>
      </c>
      <c r="Q811" t="s">
        <v>2041</v>
      </c>
      <c r="R811" t="s">
        <v>2042</v>
      </c>
      <c r="S811" s="9">
        <f t="shared" si="50"/>
        <v>41135.208333333336</v>
      </c>
      <c r="T811" s="9">
        <f t="shared" si="51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193.125</v>
      </c>
      <c r="P812">
        <f t="shared" si="49"/>
        <v>12581</v>
      </c>
      <c r="Q812" t="s">
        <v>2039</v>
      </c>
      <c r="R812" t="s">
        <v>2040</v>
      </c>
      <c r="S812" s="9">
        <f t="shared" si="50"/>
        <v>43067.25</v>
      </c>
      <c r="T812" s="9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77.102702702702715</v>
      </c>
      <c r="P813">
        <f t="shared" si="49"/>
        <v>71999</v>
      </c>
      <c r="Q813" t="s">
        <v>2050</v>
      </c>
      <c r="R813" t="s">
        <v>2051</v>
      </c>
      <c r="S813" s="9">
        <f t="shared" si="50"/>
        <v>42378.25</v>
      </c>
      <c r="T813" s="9">
        <f t="shared" si="51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225.52763819095478</v>
      </c>
      <c r="P814">
        <f t="shared" si="49"/>
        <v>137445</v>
      </c>
      <c r="Q814" t="s">
        <v>2047</v>
      </c>
      <c r="R814" t="s">
        <v>2048</v>
      </c>
      <c r="S814" s="9">
        <f t="shared" si="50"/>
        <v>43206.208333333328</v>
      </c>
      <c r="T814" s="9">
        <f t="shared" si="51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239.40625</v>
      </c>
      <c r="P815">
        <f t="shared" si="49"/>
        <v>7729</v>
      </c>
      <c r="Q815" t="s">
        <v>2050</v>
      </c>
      <c r="R815" t="s">
        <v>2051</v>
      </c>
      <c r="S815" s="9">
        <f t="shared" si="50"/>
        <v>41148.208333333336</v>
      </c>
      <c r="T815" s="9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92.1875</v>
      </c>
      <c r="P816">
        <f t="shared" si="49"/>
        <v>2986</v>
      </c>
      <c r="Q816" t="s">
        <v>2035</v>
      </c>
      <c r="R816" t="s">
        <v>2036</v>
      </c>
      <c r="S816" s="9">
        <f t="shared" si="50"/>
        <v>42517.208333333328</v>
      </c>
      <c r="T816" s="9">
        <f t="shared" si="51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130.23333333333335</v>
      </c>
      <c r="P817">
        <f t="shared" si="49"/>
        <v>11904</v>
      </c>
      <c r="Q817" t="s">
        <v>2035</v>
      </c>
      <c r="R817" t="s">
        <v>2036</v>
      </c>
      <c r="S817" s="9">
        <f t="shared" si="50"/>
        <v>43068.25</v>
      </c>
      <c r="T817" s="9">
        <f t="shared" si="51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615.21739130434787</v>
      </c>
      <c r="P818">
        <f t="shared" si="49"/>
        <v>14283</v>
      </c>
      <c r="Q818" t="s">
        <v>2039</v>
      </c>
      <c r="R818" t="s">
        <v>2040</v>
      </c>
      <c r="S818" s="9">
        <f t="shared" si="50"/>
        <v>41680.25</v>
      </c>
      <c r="T818" s="9">
        <f t="shared" si="51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368.79532163742692</v>
      </c>
      <c r="P819">
        <f t="shared" si="49"/>
        <v>191681</v>
      </c>
      <c r="Q819" t="s">
        <v>2047</v>
      </c>
      <c r="R819" t="s">
        <v>2048</v>
      </c>
      <c r="S819" s="9">
        <f t="shared" si="50"/>
        <v>43589.208333333328</v>
      </c>
      <c r="T819" s="9">
        <f t="shared" si="51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1094.8571428571429</v>
      </c>
      <c r="P820">
        <f t="shared" si="49"/>
        <v>7733</v>
      </c>
      <c r="Q820" t="s">
        <v>2039</v>
      </c>
      <c r="R820" t="s">
        <v>2040</v>
      </c>
      <c r="S820" s="9">
        <f t="shared" si="50"/>
        <v>43486.25</v>
      </c>
      <c r="T820" s="9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50.662921348314605</v>
      </c>
      <c r="P821">
        <f t="shared" si="49"/>
        <v>4556</v>
      </c>
      <c r="Q821" t="s">
        <v>2050</v>
      </c>
      <c r="R821" t="s">
        <v>2051</v>
      </c>
      <c r="S821" s="9">
        <f t="shared" si="50"/>
        <v>41237.25</v>
      </c>
      <c r="T821" s="9">
        <f t="shared" si="51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800.6</v>
      </c>
      <c r="P822">
        <f t="shared" si="49"/>
        <v>12288</v>
      </c>
      <c r="Q822" t="s">
        <v>2035</v>
      </c>
      <c r="R822" t="s">
        <v>2036</v>
      </c>
      <c r="S822" s="9">
        <f t="shared" si="50"/>
        <v>43310.208333333328</v>
      </c>
      <c r="T822" s="9">
        <f t="shared" si="51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291.28571428571428</v>
      </c>
      <c r="P823">
        <f t="shared" si="49"/>
        <v>14483</v>
      </c>
      <c r="Q823" t="s">
        <v>2041</v>
      </c>
      <c r="R823" t="s">
        <v>2042</v>
      </c>
      <c r="S823" s="9">
        <f t="shared" si="50"/>
        <v>42794.25</v>
      </c>
      <c r="T823" s="9">
        <f t="shared" si="51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349.9666666666667</v>
      </c>
      <c r="P824">
        <f t="shared" si="49"/>
        <v>191082</v>
      </c>
      <c r="Q824" t="s">
        <v>2035</v>
      </c>
      <c r="R824" t="s">
        <v>2036</v>
      </c>
      <c r="S824" s="9">
        <f t="shared" si="50"/>
        <v>41698.25</v>
      </c>
      <c r="T824" s="9">
        <f t="shared" si="51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357.07317073170731</v>
      </c>
      <c r="P825">
        <f t="shared" si="49"/>
        <v>14892</v>
      </c>
      <c r="Q825" t="s">
        <v>2035</v>
      </c>
      <c r="R825" t="s">
        <v>2036</v>
      </c>
      <c r="S825" s="9">
        <f t="shared" si="50"/>
        <v>41892.208333333336</v>
      </c>
      <c r="T825" s="9">
        <f t="shared" si="51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126.48941176470588</v>
      </c>
      <c r="P826">
        <f t="shared" si="49"/>
        <v>108796</v>
      </c>
      <c r="Q826" t="s">
        <v>2047</v>
      </c>
      <c r="R826" t="s">
        <v>2048</v>
      </c>
      <c r="S826" s="9">
        <f t="shared" si="50"/>
        <v>40348.208333333336</v>
      </c>
      <c r="T826" s="9">
        <f t="shared" si="51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387.5</v>
      </c>
      <c r="P827">
        <f t="shared" si="49"/>
        <v>14107</v>
      </c>
      <c r="Q827" t="s">
        <v>2041</v>
      </c>
      <c r="R827" t="s">
        <v>2052</v>
      </c>
      <c r="S827" s="9">
        <f t="shared" si="50"/>
        <v>42941.208333333328</v>
      </c>
      <c r="T827" s="9">
        <f t="shared" si="51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457.03571428571428</v>
      </c>
      <c r="P828">
        <f t="shared" si="49"/>
        <v>12991</v>
      </c>
      <c r="Q828" t="s">
        <v>2039</v>
      </c>
      <c r="R828" t="s">
        <v>2040</v>
      </c>
      <c r="S828" s="9">
        <f t="shared" si="50"/>
        <v>40525.25</v>
      </c>
      <c r="T828" s="9">
        <f t="shared" si="51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266.69565217391306</v>
      </c>
      <c r="P829">
        <f t="shared" si="49"/>
        <v>6216</v>
      </c>
      <c r="Q829" t="s">
        <v>2041</v>
      </c>
      <c r="R829" t="s">
        <v>2044</v>
      </c>
      <c r="S829" s="9">
        <f t="shared" si="50"/>
        <v>40666.208333333336</v>
      </c>
      <c r="T829" s="9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69</v>
      </c>
      <c r="P830">
        <f t="shared" si="49"/>
        <v>4969</v>
      </c>
      <c r="Q830" t="s">
        <v>2039</v>
      </c>
      <c r="R830" t="s">
        <v>2040</v>
      </c>
      <c r="S830" s="9">
        <f t="shared" si="50"/>
        <v>43340.208333333328</v>
      </c>
      <c r="T830" s="9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51.34375</v>
      </c>
      <c r="P831">
        <f t="shared" si="49"/>
        <v>5083</v>
      </c>
      <c r="Q831" t="s">
        <v>2039</v>
      </c>
      <c r="R831" t="s">
        <v>2040</v>
      </c>
      <c r="S831" s="9">
        <f t="shared" si="50"/>
        <v>42164.208333333328</v>
      </c>
      <c r="T831" s="9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</v>
      </c>
      <c r="P832">
        <f t="shared" si="49"/>
        <v>1446</v>
      </c>
      <c r="Q832" t="s">
        <v>2039</v>
      </c>
      <c r="R832" t="s">
        <v>2040</v>
      </c>
      <c r="S832" s="9">
        <f t="shared" si="50"/>
        <v>43103.25</v>
      </c>
      <c r="T832" s="9">
        <f t="shared" si="51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108.97734294541709</v>
      </c>
      <c r="P833">
        <f t="shared" si="49"/>
        <v>110050</v>
      </c>
      <c r="Q833" t="s">
        <v>2054</v>
      </c>
      <c r="R833" t="s">
        <v>2055</v>
      </c>
      <c r="S833" s="9">
        <f t="shared" si="50"/>
        <v>40994.208333333336</v>
      </c>
      <c r="T833" s="9">
        <f t="shared" si="51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315.17592592592592</v>
      </c>
      <c r="P834">
        <f t="shared" si="49"/>
        <v>137453</v>
      </c>
      <c r="Q834" t="s">
        <v>2047</v>
      </c>
      <c r="R834" t="s">
        <v>2059</v>
      </c>
      <c r="S834" s="9">
        <f t="shared" si="50"/>
        <v>42299.208333333328</v>
      </c>
      <c r="T834" s="9">
        <f t="shared" si="51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(E835/D835)*100</f>
        <v>157.69117647058823</v>
      </c>
      <c r="P835">
        <f t="shared" ref="P835:P898" si="53">SUM($E835:$G835)</f>
        <v>10888</v>
      </c>
      <c r="Q835" t="s">
        <v>2047</v>
      </c>
      <c r="R835" t="s">
        <v>2059</v>
      </c>
      <c r="S835" s="9">
        <f t="shared" ref="S835:S898" si="54">((($J835/60)/60)/24)+DATE(1970,1,1)</f>
        <v>40588.25</v>
      </c>
      <c r="T835" s="9">
        <f t="shared" ref="T835:T898" si="55">((($K835/60)/60)/24)+DATE(1970,1,1)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153.8082191780822</v>
      </c>
      <c r="P836">
        <f t="shared" si="53"/>
        <v>11347</v>
      </c>
      <c r="Q836" t="s">
        <v>2039</v>
      </c>
      <c r="R836" t="s">
        <v>2040</v>
      </c>
      <c r="S836" s="9">
        <f t="shared" si="54"/>
        <v>41448.208333333336</v>
      </c>
      <c r="T836" s="9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89.738979118329468</v>
      </c>
      <c r="P837">
        <f t="shared" si="53"/>
        <v>79113</v>
      </c>
      <c r="Q837" t="s">
        <v>2037</v>
      </c>
      <c r="R837" t="s">
        <v>2038</v>
      </c>
      <c r="S837" s="9">
        <f t="shared" si="54"/>
        <v>42063.25</v>
      </c>
      <c r="T837" s="9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75.135802469135797</v>
      </c>
      <c r="P838">
        <f t="shared" si="53"/>
        <v>6180</v>
      </c>
      <c r="Q838" t="s">
        <v>2035</v>
      </c>
      <c r="R838" t="s">
        <v>2045</v>
      </c>
      <c r="S838" s="9">
        <f t="shared" si="54"/>
        <v>40214.25</v>
      </c>
      <c r="T838" s="9">
        <f t="shared" si="55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852.88135593220341</v>
      </c>
      <c r="P839">
        <f t="shared" si="53"/>
        <v>152757</v>
      </c>
      <c r="Q839" t="s">
        <v>2035</v>
      </c>
      <c r="R839" t="s">
        <v>2058</v>
      </c>
      <c r="S839" s="9">
        <f t="shared" si="54"/>
        <v>40629.208333333336</v>
      </c>
      <c r="T839" s="9">
        <f t="shared" si="55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138.90625</v>
      </c>
      <c r="P840">
        <f t="shared" si="53"/>
        <v>9151</v>
      </c>
      <c r="Q840" t="s">
        <v>2039</v>
      </c>
      <c r="R840" t="s">
        <v>2040</v>
      </c>
      <c r="S840" s="9">
        <f t="shared" si="54"/>
        <v>43370.208333333328</v>
      </c>
      <c r="T840" s="9">
        <f t="shared" si="55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190.18181818181819</v>
      </c>
      <c r="P841">
        <f t="shared" si="53"/>
        <v>14801</v>
      </c>
      <c r="Q841" t="s">
        <v>2041</v>
      </c>
      <c r="R841" t="s">
        <v>2042</v>
      </c>
      <c r="S841" s="9">
        <f t="shared" si="54"/>
        <v>41715.208333333336</v>
      </c>
      <c r="T841" s="9">
        <f t="shared" si="55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100.24333619948409</v>
      </c>
      <c r="P842">
        <f t="shared" si="53"/>
        <v>120116</v>
      </c>
      <c r="Q842" t="s">
        <v>2039</v>
      </c>
      <c r="R842" t="s">
        <v>2040</v>
      </c>
      <c r="S842" s="9">
        <f t="shared" si="54"/>
        <v>41836.208333333336</v>
      </c>
      <c r="T842" s="9">
        <f t="shared" si="55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142.75824175824175</v>
      </c>
      <c r="P843">
        <f t="shared" si="53"/>
        <v>13146</v>
      </c>
      <c r="Q843" t="s">
        <v>2037</v>
      </c>
      <c r="R843" t="s">
        <v>2038</v>
      </c>
      <c r="S843" s="9">
        <f t="shared" si="54"/>
        <v>42419.25</v>
      </c>
      <c r="T843" s="9">
        <f t="shared" si="55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563.13333333333333</v>
      </c>
      <c r="P844">
        <f t="shared" si="53"/>
        <v>8579</v>
      </c>
      <c r="Q844" t="s">
        <v>2037</v>
      </c>
      <c r="R844" t="s">
        <v>2046</v>
      </c>
      <c r="S844" s="9">
        <f t="shared" si="54"/>
        <v>43266.208333333328</v>
      </c>
      <c r="T844" s="9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30.715909090909086</v>
      </c>
      <c r="P845">
        <f t="shared" si="53"/>
        <v>2736</v>
      </c>
      <c r="Q845" t="s">
        <v>2054</v>
      </c>
      <c r="R845" t="s">
        <v>2055</v>
      </c>
      <c r="S845" s="9">
        <f t="shared" si="54"/>
        <v>43338.208333333328</v>
      </c>
      <c r="T845" s="9">
        <f t="shared" si="55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99.39772727272728</v>
      </c>
      <c r="P846">
        <f t="shared" si="53"/>
        <v>8841</v>
      </c>
      <c r="Q846" t="s">
        <v>2041</v>
      </c>
      <c r="R846" t="s">
        <v>2042</v>
      </c>
      <c r="S846" s="9">
        <f t="shared" si="54"/>
        <v>40930.25</v>
      </c>
      <c r="T846" s="9">
        <f t="shared" si="55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197.54935622317598</v>
      </c>
      <c r="P847">
        <f t="shared" si="53"/>
        <v>139441</v>
      </c>
      <c r="Q847" t="s">
        <v>2037</v>
      </c>
      <c r="R847" t="s">
        <v>2038</v>
      </c>
      <c r="S847" s="9">
        <f t="shared" si="54"/>
        <v>43235.208333333328</v>
      </c>
      <c r="T847" s="9">
        <f t="shared" si="55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508.5</v>
      </c>
      <c r="P848">
        <f t="shared" si="53"/>
        <v>5133</v>
      </c>
      <c r="Q848" t="s">
        <v>2037</v>
      </c>
      <c r="R848" t="s">
        <v>2038</v>
      </c>
      <c r="S848" s="9">
        <f t="shared" si="54"/>
        <v>43302.208333333328</v>
      </c>
      <c r="T848" s="9">
        <f t="shared" si="55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237.74468085106383</v>
      </c>
      <c r="P849">
        <f t="shared" si="53"/>
        <v>11284</v>
      </c>
      <c r="Q849" t="s">
        <v>2033</v>
      </c>
      <c r="R849" t="s">
        <v>2034</v>
      </c>
      <c r="S849" s="9">
        <f t="shared" si="54"/>
        <v>43107.25</v>
      </c>
      <c r="T849" s="9">
        <f t="shared" si="55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338.46875</v>
      </c>
      <c r="P850">
        <f t="shared" si="53"/>
        <v>11003</v>
      </c>
      <c r="Q850" t="s">
        <v>2041</v>
      </c>
      <c r="R850" t="s">
        <v>2044</v>
      </c>
      <c r="S850" s="9">
        <f t="shared" si="54"/>
        <v>40341.208333333336</v>
      </c>
      <c r="T850" s="9">
        <f t="shared" si="55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133.08955223880596</v>
      </c>
      <c r="P851">
        <f t="shared" si="53"/>
        <v>9224</v>
      </c>
      <c r="Q851" t="s">
        <v>2035</v>
      </c>
      <c r="R851" t="s">
        <v>2045</v>
      </c>
      <c r="S851" s="9">
        <f t="shared" si="54"/>
        <v>40948.25</v>
      </c>
      <c r="T851" s="9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1</v>
      </c>
      <c r="P852">
        <f t="shared" si="53"/>
        <v>2</v>
      </c>
      <c r="Q852" t="s">
        <v>2035</v>
      </c>
      <c r="R852" t="s">
        <v>2036</v>
      </c>
      <c r="S852" s="9">
        <f t="shared" si="54"/>
        <v>40866.25</v>
      </c>
      <c r="T852" s="9">
        <f t="shared" si="55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207.79999999999998</v>
      </c>
      <c r="P853">
        <f t="shared" si="53"/>
        <v>12628</v>
      </c>
      <c r="Q853" t="s">
        <v>2035</v>
      </c>
      <c r="R853" t="s">
        <v>2043</v>
      </c>
      <c r="S853" s="9">
        <f t="shared" si="54"/>
        <v>41031.208333333336</v>
      </c>
      <c r="T853" s="9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51.122448979591837</v>
      </c>
      <c r="P854">
        <f t="shared" si="53"/>
        <v>2536</v>
      </c>
      <c r="Q854" t="s">
        <v>2050</v>
      </c>
      <c r="R854" t="s">
        <v>2051</v>
      </c>
      <c r="S854" s="9">
        <f t="shared" si="54"/>
        <v>40740.208333333336</v>
      </c>
      <c r="T854" s="9">
        <f t="shared" si="55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652.05847953216369</v>
      </c>
      <c r="P855">
        <f t="shared" si="53"/>
        <v>112969</v>
      </c>
      <c r="Q855" t="s">
        <v>2035</v>
      </c>
      <c r="R855" t="s">
        <v>2045</v>
      </c>
      <c r="S855" s="9">
        <f t="shared" si="54"/>
        <v>40714.208333333336</v>
      </c>
      <c r="T855" s="9">
        <f t="shared" si="55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113.63099415204678</v>
      </c>
      <c r="P856">
        <f t="shared" si="53"/>
        <v>196971</v>
      </c>
      <c r="Q856" t="s">
        <v>2047</v>
      </c>
      <c r="R856" t="s">
        <v>2053</v>
      </c>
      <c r="S856" s="9">
        <f t="shared" si="54"/>
        <v>43787.25</v>
      </c>
      <c r="T856" s="9">
        <f t="shared" si="55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102.37606837606839</v>
      </c>
      <c r="P857">
        <f t="shared" si="53"/>
        <v>24408</v>
      </c>
      <c r="Q857" t="s">
        <v>2039</v>
      </c>
      <c r="R857" t="s">
        <v>2040</v>
      </c>
      <c r="S857" s="9">
        <f t="shared" si="54"/>
        <v>40712.208333333336</v>
      </c>
      <c r="T857" s="9">
        <f t="shared" si="55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356.58333333333331</v>
      </c>
      <c r="P858">
        <f t="shared" si="53"/>
        <v>8716</v>
      </c>
      <c r="Q858" t="s">
        <v>2033</v>
      </c>
      <c r="R858" t="s">
        <v>2034</v>
      </c>
      <c r="S858" s="9">
        <f t="shared" si="54"/>
        <v>41023.208333333336</v>
      </c>
      <c r="T858" s="9">
        <f t="shared" si="55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139.86792452830187</v>
      </c>
      <c r="P859">
        <f t="shared" si="53"/>
        <v>7638</v>
      </c>
      <c r="Q859" t="s">
        <v>2041</v>
      </c>
      <c r="R859" t="s">
        <v>2052</v>
      </c>
      <c r="S859" s="9">
        <f t="shared" si="54"/>
        <v>40944.25</v>
      </c>
      <c r="T859" s="9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69.45</v>
      </c>
      <c r="P860">
        <f t="shared" si="53"/>
        <v>2813</v>
      </c>
      <c r="Q860" t="s">
        <v>2033</v>
      </c>
      <c r="R860" t="s">
        <v>2034</v>
      </c>
      <c r="S860" s="9">
        <f t="shared" si="54"/>
        <v>43211.208333333328</v>
      </c>
      <c r="T860" s="9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35.534246575342465</v>
      </c>
      <c r="P861">
        <f t="shared" si="53"/>
        <v>2657</v>
      </c>
      <c r="Q861" t="s">
        <v>2039</v>
      </c>
      <c r="R861" t="s">
        <v>2040</v>
      </c>
      <c r="S861" s="9">
        <f t="shared" si="54"/>
        <v>41334.25</v>
      </c>
      <c r="T861" s="9">
        <f t="shared" si="55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251.65</v>
      </c>
      <c r="P862">
        <f t="shared" si="53"/>
        <v>5098</v>
      </c>
      <c r="Q862" t="s">
        <v>2037</v>
      </c>
      <c r="R862" t="s">
        <v>2046</v>
      </c>
      <c r="S862" s="9">
        <f t="shared" si="54"/>
        <v>43515.25</v>
      </c>
      <c r="T862" s="9">
        <f t="shared" si="55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105.87500000000001</v>
      </c>
      <c r="P863">
        <f t="shared" si="53"/>
        <v>9480</v>
      </c>
      <c r="Q863" t="s">
        <v>2039</v>
      </c>
      <c r="R863" t="s">
        <v>2040</v>
      </c>
      <c r="S863" s="9">
        <f t="shared" si="54"/>
        <v>40258.208333333336</v>
      </c>
      <c r="T863" s="9">
        <f t="shared" si="55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187.42857142857144</v>
      </c>
      <c r="P864">
        <f t="shared" si="53"/>
        <v>6645</v>
      </c>
      <c r="Q864" t="s">
        <v>2039</v>
      </c>
      <c r="R864" t="s">
        <v>2040</v>
      </c>
      <c r="S864" s="9">
        <f t="shared" si="54"/>
        <v>40756.208333333336</v>
      </c>
      <c r="T864" s="9">
        <f t="shared" si="55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386.78571428571428</v>
      </c>
      <c r="P865">
        <f t="shared" si="53"/>
        <v>5632</v>
      </c>
      <c r="Q865" t="s">
        <v>2041</v>
      </c>
      <c r="R865" t="s">
        <v>2060</v>
      </c>
      <c r="S865" s="9">
        <f t="shared" si="54"/>
        <v>42172.208333333328</v>
      </c>
      <c r="T865" s="9">
        <f t="shared" si="55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347.07142857142856</v>
      </c>
      <c r="P866">
        <f t="shared" si="53"/>
        <v>14727</v>
      </c>
      <c r="Q866" t="s">
        <v>2041</v>
      </c>
      <c r="R866" t="s">
        <v>2052</v>
      </c>
      <c r="S866" s="9">
        <f t="shared" si="54"/>
        <v>42601.208333333328</v>
      </c>
      <c r="T866" s="9">
        <f t="shared" si="55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185.82098765432099</v>
      </c>
      <c r="P867">
        <f t="shared" si="53"/>
        <v>153787</v>
      </c>
      <c r="Q867" t="s">
        <v>2039</v>
      </c>
      <c r="R867" t="s">
        <v>2040</v>
      </c>
      <c r="S867" s="9">
        <f t="shared" si="54"/>
        <v>41897.208333333336</v>
      </c>
      <c r="T867" s="9">
        <f t="shared" si="55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43.241247264770237</v>
      </c>
      <c r="P868">
        <f t="shared" si="53"/>
        <v>79943</v>
      </c>
      <c r="Q868" t="s">
        <v>2054</v>
      </c>
      <c r="R868" t="s">
        <v>2055</v>
      </c>
      <c r="S868" s="9">
        <f t="shared" si="54"/>
        <v>40671.208333333336</v>
      </c>
      <c r="T868" s="9">
        <f t="shared" si="55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162.4375</v>
      </c>
      <c r="P869">
        <f t="shared" si="53"/>
        <v>8097</v>
      </c>
      <c r="Q869" t="s">
        <v>2033</v>
      </c>
      <c r="R869" t="s">
        <v>2034</v>
      </c>
      <c r="S869" s="9">
        <f t="shared" si="54"/>
        <v>43382.208333333328</v>
      </c>
      <c r="T869" s="9">
        <f t="shared" si="55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184.84285714285716</v>
      </c>
      <c r="P870">
        <f t="shared" si="53"/>
        <v>13065</v>
      </c>
      <c r="Q870" t="s">
        <v>2039</v>
      </c>
      <c r="R870" t="s">
        <v>2040</v>
      </c>
      <c r="S870" s="9">
        <f t="shared" si="54"/>
        <v>41559.208333333336</v>
      </c>
      <c r="T870" s="9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23.703520691785052</v>
      </c>
      <c r="P871">
        <f t="shared" si="53"/>
        <v>38902</v>
      </c>
      <c r="Q871" t="s">
        <v>2041</v>
      </c>
      <c r="R871" t="s">
        <v>2044</v>
      </c>
      <c r="S871" s="9">
        <f t="shared" si="54"/>
        <v>40350.208333333336</v>
      </c>
      <c r="T871" s="9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89.870129870129873</v>
      </c>
      <c r="P872">
        <f t="shared" si="53"/>
        <v>7041</v>
      </c>
      <c r="Q872" t="s">
        <v>2039</v>
      </c>
      <c r="R872" t="s">
        <v>2040</v>
      </c>
      <c r="S872" s="9">
        <f t="shared" si="54"/>
        <v>42240.208333333328</v>
      </c>
      <c r="T872" s="9">
        <f t="shared" si="55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272.6041958041958</v>
      </c>
      <c r="P873">
        <f t="shared" si="53"/>
        <v>197232</v>
      </c>
      <c r="Q873" t="s">
        <v>2039</v>
      </c>
      <c r="R873" t="s">
        <v>2040</v>
      </c>
      <c r="S873" s="9">
        <f t="shared" si="54"/>
        <v>43040.208333333328</v>
      </c>
      <c r="T873" s="9">
        <f t="shared" si="55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170.04255319148936</v>
      </c>
      <c r="P874">
        <f t="shared" si="53"/>
        <v>8073</v>
      </c>
      <c r="Q874" t="s">
        <v>2041</v>
      </c>
      <c r="R874" t="s">
        <v>2063</v>
      </c>
      <c r="S874" s="9">
        <f t="shared" si="54"/>
        <v>43346.208333333328</v>
      </c>
      <c r="T874" s="9">
        <f t="shared" si="55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188.28503562945369</v>
      </c>
      <c r="P875">
        <f t="shared" si="53"/>
        <v>81155</v>
      </c>
      <c r="Q875" t="s">
        <v>2054</v>
      </c>
      <c r="R875" t="s">
        <v>2055</v>
      </c>
      <c r="S875" s="9">
        <f t="shared" si="54"/>
        <v>41647.25</v>
      </c>
      <c r="T875" s="9">
        <f t="shared" si="55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346.93532338308455</v>
      </c>
      <c r="P876">
        <f t="shared" si="53"/>
        <v>143826</v>
      </c>
      <c r="Q876" t="s">
        <v>2054</v>
      </c>
      <c r="R876" t="s">
        <v>2055</v>
      </c>
      <c r="S876" s="9">
        <f t="shared" si="54"/>
        <v>40291.208333333336</v>
      </c>
      <c r="T876" s="9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69.177215189873422</v>
      </c>
      <c r="P877">
        <f t="shared" si="53"/>
        <v>5532</v>
      </c>
      <c r="Q877" t="s">
        <v>2035</v>
      </c>
      <c r="R877" t="s">
        <v>2036</v>
      </c>
      <c r="S877" s="9">
        <f t="shared" si="54"/>
        <v>40556.25</v>
      </c>
      <c r="T877" s="9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25.433734939759034</v>
      </c>
      <c r="P878">
        <f t="shared" si="53"/>
        <v>2168</v>
      </c>
      <c r="Q878" t="s">
        <v>2054</v>
      </c>
      <c r="R878" t="s">
        <v>2055</v>
      </c>
      <c r="S878" s="9">
        <f t="shared" si="54"/>
        <v>43624.208333333328</v>
      </c>
      <c r="T878" s="9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77.400977995110026</v>
      </c>
      <c r="P879">
        <f t="shared" si="53"/>
        <v>127857</v>
      </c>
      <c r="Q879" t="s">
        <v>2033</v>
      </c>
      <c r="R879" t="s">
        <v>2034</v>
      </c>
      <c r="S879" s="9">
        <f t="shared" si="54"/>
        <v>42577.208333333328</v>
      </c>
      <c r="T879" s="9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37.481481481481481</v>
      </c>
      <c r="P880">
        <f t="shared" si="53"/>
        <v>1024</v>
      </c>
      <c r="Q880" t="s">
        <v>2035</v>
      </c>
      <c r="R880" t="s">
        <v>2057</v>
      </c>
      <c r="S880" s="9">
        <f t="shared" si="54"/>
        <v>43845.25</v>
      </c>
      <c r="T880" s="9">
        <f t="shared" si="55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543.79999999999995</v>
      </c>
      <c r="P881">
        <f t="shared" si="53"/>
        <v>5491</v>
      </c>
      <c r="Q881" t="s">
        <v>2047</v>
      </c>
      <c r="R881" t="s">
        <v>2048</v>
      </c>
      <c r="S881" s="9">
        <f t="shared" si="54"/>
        <v>42788.25</v>
      </c>
      <c r="T881" s="9">
        <f t="shared" si="55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228.52189349112427</v>
      </c>
      <c r="P882">
        <f t="shared" si="53"/>
        <v>195515</v>
      </c>
      <c r="Q882" t="s">
        <v>2035</v>
      </c>
      <c r="R882" t="s">
        <v>2043</v>
      </c>
      <c r="S882" s="9">
        <f t="shared" si="54"/>
        <v>43667.208333333328</v>
      </c>
      <c r="T882" s="9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38.948339483394832</v>
      </c>
      <c r="P883">
        <f t="shared" si="53"/>
        <v>32117</v>
      </c>
      <c r="Q883" t="s">
        <v>2039</v>
      </c>
      <c r="R883" t="s">
        <v>2040</v>
      </c>
      <c r="S883" s="9">
        <f t="shared" si="54"/>
        <v>42194.208333333328</v>
      </c>
      <c r="T883" s="9">
        <f t="shared" si="55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370</v>
      </c>
      <c r="P884">
        <f t="shared" si="53"/>
        <v>3040</v>
      </c>
      <c r="Q884" t="s">
        <v>2039</v>
      </c>
      <c r="R884" t="s">
        <v>2040</v>
      </c>
      <c r="S884" s="9">
        <f t="shared" si="54"/>
        <v>42025.25</v>
      </c>
      <c r="T884" s="9">
        <f t="shared" si="55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237.91176470588232</v>
      </c>
      <c r="P885">
        <f t="shared" si="53"/>
        <v>8282</v>
      </c>
      <c r="Q885" t="s">
        <v>2041</v>
      </c>
      <c r="R885" t="s">
        <v>2052</v>
      </c>
      <c r="S885" s="9">
        <f t="shared" si="54"/>
        <v>40323.208333333336</v>
      </c>
      <c r="T885" s="9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64.036299765807954</v>
      </c>
      <c r="P886">
        <f t="shared" si="53"/>
        <v>111260</v>
      </c>
      <c r="Q886" t="s">
        <v>2039</v>
      </c>
      <c r="R886" t="s">
        <v>2040</v>
      </c>
      <c r="S886" s="9">
        <f t="shared" si="54"/>
        <v>41763.208333333336</v>
      </c>
      <c r="T886" s="9">
        <f t="shared" si="55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118.27777777777777</v>
      </c>
      <c r="P887">
        <f t="shared" si="53"/>
        <v>2181</v>
      </c>
      <c r="Q887" t="s">
        <v>2039</v>
      </c>
      <c r="R887" t="s">
        <v>2040</v>
      </c>
      <c r="S887" s="9">
        <f t="shared" si="54"/>
        <v>40335.208333333336</v>
      </c>
      <c r="T887" s="9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84.824037184594957</v>
      </c>
      <c r="P888">
        <f t="shared" si="53"/>
        <v>129570</v>
      </c>
      <c r="Q888" t="s">
        <v>2035</v>
      </c>
      <c r="R888" t="s">
        <v>2045</v>
      </c>
      <c r="S888" s="9">
        <f t="shared" si="54"/>
        <v>40416.208333333336</v>
      </c>
      <c r="T888" s="9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29.346153846153843</v>
      </c>
      <c r="P889">
        <f t="shared" si="53"/>
        <v>2320</v>
      </c>
      <c r="Q889" t="s">
        <v>2039</v>
      </c>
      <c r="R889" t="s">
        <v>2040</v>
      </c>
      <c r="S889" s="9">
        <f t="shared" si="54"/>
        <v>42202.208333333328</v>
      </c>
      <c r="T889" s="9">
        <f t="shared" si="55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209.89655172413794</v>
      </c>
      <c r="P890">
        <f t="shared" si="53"/>
        <v>12464</v>
      </c>
      <c r="Q890" t="s">
        <v>2039</v>
      </c>
      <c r="R890" t="s">
        <v>2040</v>
      </c>
      <c r="S890" s="9">
        <f t="shared" si="54"/>
        <v>42836.208333333328</v>
      </c>
      <c r="T890" s="9">
        <f t="shared" si="55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169.78571428571431</v>
      </c>
      <c r="P891">
        <f t="shared" si="53"/>
        <v>9630</v>
      </c>
      <c r="Q891" t="s">
        <v>2035</v>
      </c>
      <c r="R891" t="s">
        <v>2043</v>
      </c>
      <c r="S891" s="9">
        <f t="shared" si="54"/>
        <v>41710.208333333336</v>
      </c>
      <c r="T891" s="9">
        <f t="shared" si="55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115.95907738095239</v>
      </c>
      <c r="P892">
        <f t="shared" si="53"/>
        <v>157319</v>
      </c>
      <c r="Q892" t="s">
        <v>2035</v>
      </c>
      <c r="R892" t="s">
        <v>2045</v>
      </c>
      <c r="S892" s="9">
        <f t="shared" si="54"/>
        <v>43640.208333333328</v>
      </c>
      <c r="T892" s="9">
        <f t="shared" si="55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258.59999999999997</v>
      </c>
      <c r="P893">
        <f t="shared" si="53"/>
        <v>7923</v>
      </c>
      <c r="Q893" t="s">
        <v>2041</v>
      </c>
      <c r="R893" t="s">
        <v>2042</v>
      </c>
      <c r="S893" s="9">
        <f t="shared" si="54"/>
        <v>40880.25</v>
      </c>
      <c r="T893" s="9">
        <f t="shared" si="55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230.58333333333331</v>
      </c>
      <c r="P894">
        <f t="shared" si="53"/>
        <v>14017</v>
      </c>
      <c r="Q894" t="s">
        <v>2047</v>
      </c>
      <c r="R894" t="s">
        <v>2059</v>
      </c>
      <c r="S894" s="9">
        <f t="shared" si="54"/>
        <v>40319.208333333336</v>
      </c>
      <c r="T894" s="9">
        <f t="shared" si="55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128.21428571428572</v>
      </c>
      <c r="P895">
        <f t="shared" si="53"/>
        <v>10969</v>
      </c>
      <c r="Q895" t="s">
        <v>2041</v>
      </c>
      <c r="R895" t="s">
        <v>2042</v>
      </c>
      <c r="S895" s="9">
        <f t="shared" si="54"/>
        <v>42170.208333333328</v>
      </c>
      <c r="T895" s="9">
        <f t="shared" si="55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188.70588235294116</v>
      </c>
      <c r="P896">
        <f t="shared" si="53"/>
        <v>3264</v>
      </c>
      <c r="Q896" t="s">
        <v>2041</v>
      </c>
      <c r="R896" t="s">
        <v>2060</v>
      </c>
      <c r="S896" s="9">
        <f t="shared" si="54"/>
        <v>41466.208333333336</v>
      </c>
      <c r="T896" s="9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6.9511889862327907</v>
      </c>
      <c r="P897">
        <f t="shared" si="53"/>
        <v>11215</v>
      </c>
      <c r="Q897" t="s">
        <v>2039</v>
      </c>
      <c r="R897" t="s">
        <v>2040</v>
      </c>
      <c r="S897" s="9">
        <f t="shared" si="54"/>
        <v>43134.25</v>
      </c>
      <c r="T897" s="9">
        <f t="shared" si="55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774.43434343434342</v>
      </c>
      <c r="P898">
        <f t="shared" si="53"/>
        <v>154798</v>
      </c>
      <c r="Q898" t="s">
        <v>2033</v>
      </c>
      <c r="R898" t="s">
        <v>2034</v>
      </c>
      <c r="S898" s="9">
        <f t="shared" si="54"/>
        <v>40738.208333333336</v>
      </c>
      <c r="T898" s="9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(E899/D899)*100</f>
        <v>27.693181818181817</v>
      </c>
      <c r="P899">
        <f t="shared" ref="P899:P962" si="57">SUM($E899:$G899)</f>
        <v>2464</v>
      </c>
      <c r="Q899" t="s">
        <v>2039</v>
      </c>
      <c r="R899" t="s">
        <v>2040</v>
      </c>
      <c r="S899" s="9">
        <f t="shared" ref="S899:S962" si="58">((($J899/60)/60)/24)+DATE(1970,1,1)</f>
        <v>43583.208333333328</v>
      </c>
      <c r="T899" s="9">
        <f t="shared" ref="T899:T962" si="59">((($K899/60)/60)/24)+DATE(1970,1,1)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52.479620323841424</v>
      </c>
      <c r="P900">
        <f t="shared" si="57"/>
        <v>95212</v>
      </c>
      <c r="Q900" t="s">
        <v>2041</v>
      </c>
      <c r="R900" t="s">
        <v>2042</v>
      </c>
      <c r="S900" s="9">
        <f t="shared" si="58"/>
        <v>43815.25</v>
      </c>
      <c r="T900" s="9">
        <f t="shared" si="5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407.09677419354841</v>
      </c>
      <c r="P901">
        <f t="shared" si="57"/>
        <v>12743</v>
      </c>
      <c r="Q901" t="s">
        <v>2035</v>
      </c>
      <c r="R901" t="s">
        <v>2058</v>
      </c>
      <c r="S901" s="9">
        <f t="shared" si="58"/>
        <v>41554.208333333336</v>
      </c>
      <c r="T901" s="9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2</v>
      </c>
      <c r="P902">
        <f t="shared" si="57"/>
        <v>3</v>
      </c>
      <c r="Q902" t="s">
        <v>2037</v>
      </c>
      <c r="R902" t="s">
        <v>2038</v>
      </c>
      <c r="S902" s="9">
        <f t="shared" si="58"/>
        <v>41901.208333333336</v>
      </c>
      <c r="T902" s="9">
        <f t="shared" si="5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156.17857142857144</v>
      </c>
      <c r="P903">
        <f t="shared" si="57"/>
        <v>8905</v>
      </c>
      <c r="Q903" t="s">
        <v>2035</v>
      </c>
      <c r="R903" t="s">
        <v>2036</v>
      </c>
      <c r="S903" s="9">
        <f t="shared" si="58"/>
        <v>43298.208333333328</v>
      </c>
      <c r="T903" s="9">
        <f t="shared" si="5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252.42857142857144</v>
      </c>
      <c r="P904">
        <f t="shared" si="57"/>
        <v>3644</v>
      </c>
      <c r="Q904" t="s">
        <v>2037</v>
      </c>
      <c r="R904" t="s">
        <v>2038</v>
      </c>
      <c r="S904" s="9">
        <f t="shared" si="58"/>
        <v>42399.25</v>
      </c>
      <c r="T904" s="9">
        <f t="shared" si="5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</v>
      </c>
      <c r="P905">
        <f t="shared" si="57"/>
        <v>723</v>
      </c>
      <c r="Q905" t="s">
        <v>2047</v>
      </c>
      <c r="R905" t="s">
        <v>2048</v>
      </c>
      <c r="S905" s="9">
        <f t="shared" si="58"/>
        <v>41034.208333333336</v>
      </c>
      <c r="T905" s="9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12.230769230769232</v>
      </c>
      <c r="P906">
        <f t="shared" si="57"/>
        <v>811</v>
      </c>
      <c r="Q906" t="s">
        <v>2047</v>
      </c>
      <c r="R906" t="s">
        <v>2056</v>
      </c>
      <c r="S906" s="9">
        <f t="shared" si="58"/>
        <v>41186.208333333336</v>
      </c>
      <c r="T906" s="9">
        <f t="shared" si="5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163.98734177215189</v>
      </c>
      <c r="P907">
        <f t="shared" si="57"/>
        <v>13191</v>
      </c>
      <c r="Q907" t="s">
        <v>2039</v>
      </c>
      <c r="R907" t="s">
        <v>2040</v>
      </c>
      <c r="S907" s="9">
        <f t="shared" si="58"/>
        <v>41536.208333333336</v>
      </c>
      <c r="T907" s="9">
        <f t="shared" si="5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162.98181818181817</v>
      </c>
      <c r="P908">
        <f t="shared" si="57"/>
        <v>9155</v>
      </c>
      <c r="Q908" t="s">
        <v>2041</v>
      </c>
      <c r="R908" t="s">
        <v>2042</v>
      </c>
      <c r="S908" s="9">
        <f t="shared" si="58"/>
        <v>42868.208333333328</v>
      </c>
      <c r="T908" s="9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20.252747252747252</v>
      </c>
      <c r="P909">
        <f t="shared" si="57"/>
        <v>1884</v>
      </c>
      <c r="Q909" t="s">
        <v>2039</v>
      </c>
      <c r="R909" t="s">
        <v>2040</v>
      </c>
      <c r="S909" s="9">
        <f t="shared" si="58"/>
        <v>40660.208333333336</v>
      </c>
      <c r="T909" s="9">
        <f t="shared" si="5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319.24083769633506</v>
      </c>
      <c r="P910">
        <f t="shared" si="57"/>
        <v>125884</v>
      </c>
      <c r="Q910" t="s">
        <v>2050</v>
      </c>
      <c r="R910" t="s">
        <v>2051</v>
      </c>
      <c r="S910" s="9">
        <f t="shared" si="58"/>
        <v>41031.208333333336</v>
      </c>
      <c r="T910" s="9">
        <f t="shared" si="5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478.94444444444446</v>
      </c>
      <c r="P911">
        <f t="shared" si="57"/>
        <v>8701</v>
      </c>
      <c r="Q911" t="s">
        <v>2039</v>
      </c>
      <c r="R911" t="s">
        <v>2040</v>
      </c>
      <c r="S911" s="9">
        <f t="shared" si="58"/>
        <v>43255.208333333328</v>
      </c>
      <c r="T911" s="9">
        <f t="shared" si="5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19.556634304207122</v>
      </c>
      <c r="P912">
        <f t="shared" si="57"/>
        <v>30511</v>
      </c>
      <c r="Q912" t="s">
        <v>2039</v>
      </c>
      <c r="R912" t="s">
        <v>2040</v>
      </c>
      <c r="S912" s="9">
        <f t="shared" si="58"/>
        <v>42026.25</v>
      </c>
      <c r="T912" s="9">
        <f t="shared" si="5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198.94827586206895</v>
      </c>
      <c r="P913">
        <f t="shared" si="57"/>
        <v>12001</v>
      </c>
      <c r="Q913" t="s">
        <v>2037</v>
      </c>
      <c r="R913" t="s">
        <v>2038</v>
      </c>
      <c r="S913" s="9">
        <f t="shared" si="58"/>
        <v>43717.208333333328</v>
      </c>
      <c r="T913" s="9">
        <f t="shared" si="5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795</v>
      </c>
      <c r="P914">
        <f t="shared" si="57"/>
        <v>14489</v>
      </c>
      <c r="Q914" t="s">
        <v>2041</v>
      </c>
      <c r="R914" t="s">
        <v>2044</v>
      </c>
      <c r="S914" s="9">
        <f t="shared" si="58"/>
        <v>41157.208333333336</v>
      </c>
      <c r="T914" s="9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50.621082621082621</v>
      </c>
      <c r="P915">
        <f t="shared" si="57"/>
        <v>36059</v>
      </c>
      <c r="Q915" t="s">
        <v>2041</v>
      </c>
      <c r="R915" t="s">
        <v>2044</v>
      </c>
      <c r="S915" s="9">
        <f t="shared" si="58"/>
        <v>43597.208333333328</v>
      </c>
      <c r="T915" s="9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57.4375</v>
      </c>
      <c r="P916">
        <f t="shared" si="57"/>
        <v>3817</v>
      </c>
      <c r="Q916" t="s">
        <v>2039</v>
      </c>
      <c r="R916" t="s">
        <v>2040</v>
      </c>
      <c r="S916" s="9">
        <f t="shared" si="58"/>
        <v>41490.208333333336</v>
      </c>
      <c r="T916" s="9">
        <f t="shared" si="5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155.62827640984909</v>
      </c>
      <c r="P917">
        <f t="shared" si="57"/>
        <v>197802</v>
      </c>
      <c r="Q917" t="s">
        <v>2041</v>
      </c>
      <c r="R917" t="s">
        <v>2060</v>
      </c>
      <c r="S917" s="9">
        <f t="shared" si="58"/>
        <v>42976.208333333328</v>
      </c>
      <c r="T917" s="9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36.297297297297298</v>
      </c>
      <c r="P918">
        <f t="shared" si="57"/>
        <v>1395</v>
      </c>
      <c r="Q918" t="s">
        <v>2054</v>
      </c>
      <c r="R918" t="s">
        <v>2055</v>
      </c>
      <c r="S918" s="9">
        <f t="shared" si="58"/>
        <v>41991.25</v>
      </c>
      <c r="T918" s="9">
        <f t="shared" si="5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58.25</v>
      </c>
      <c r="P919">
        <f t="shared" si="57"/>
        <v>2124</v>
      </c>
      <c r="Q919" t="s">
        <v>2041</v>
      </c>
      <c r="R919" t="s">
        <v>2052</v>
      </c>
      <c r="S919" s="9">
        <f t="shared" si="58"/>
        <v>40722.208333333336</v>
      </c>
      <c r="T919" s="9">
        <f t="shared" si="5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237.39473684210526</v>
      </c>
      <c r="P920">
        <f t="shared" si="57"/>
        <v>9177</v>
      </c>
      <c r="Q920" t="s">
        <v>2047</v>
      </c>
      <c r="R920" t="s">
        <v>2056</v>
      </c>
      <c r="S920" s="9">
        <f t="shared" si="58"/>
        <v>41117.208333333336</v>
      </c>
      <c r="T920" s="9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58.75</v>
      </c>
      <c r="P921">
        <f t="shared" si="57"/>
        <v>21140</v>
      </c>
      <c r="Q921" t="s">
        <v>2039</v>
      </c>
      <c r="R921" t="s">
        <v>2040</v>
      </c>
      <c r="S921" s="9">
        <f t="shared" si="58"/>
        <v>43022.208333333328</v>
      </c>
      <c r="T921" s="9">
        <f t="shared" si="5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182.56603773584905</v>
      </c>
      <c r="P922">
        <f t="shared" si="57"/>
        <v>9931</v>
      </c>
      <c r="Q922" t="s">
        <v>2041</v>
      </c>
      <c r="R922" t="s">
        <v>2049</v>
      </c>
      <c r="S922" s="9">
        <f t="shared" si="58"/>
        <v>43503.25</v>
      </c>
      <c r="T922" s="9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0.75436408977556113</v>
      </c>
      <c r="P923">
        <f t="shared" si="57"/>
        <v>1248</v>
      </c>
      <c r="Q923" t="s">
        <v>2037</v>
      </c>
      <c r="R923" t="s">
        <v>2038</v>
      </c>
      <c r="S923" s="9">
        <f t="shared" si="58"/>
        <v>40951.25</v>
      </c>
      <c r="T923" s="9">
        <f t="shared" si="5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175.95330739299609</v>
      </c>
      <c r="P924">
        <f t="shared" si="57"/>
        <v>92701</v>
      </c>
      <c r="Q924" t="s">
        <v>2035</v>
      </c>
      <c r="R924" t="s">
        <v>2062</v>
      </c>
      <c r="S924" s="9">
        <f t="shared" si="58"/>
        <v>43443.25</v>
      </c>
      <c r="T924" s="9">
        <f t="shared" si="5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237.88235294117646</v>
      </c>
      <c r="P925">
        <f t="shared" si="57"/>
        <v>4084</v>
      </c>
      <c r="Q925" t="s">
        <v>2039</v>
      </c>
      <c r="R925" t="s">
        <v>2040</v>
      </c>
      <c r="S925" s="9">
        <f t="shared" si="58"/>
        <v>40373.208333333336</v>
      </c>
      <c r="T925" s="9">
        <f t="shared" si="5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488.05076142131981</v>
      </c>
      <c r="P926">
        <f t="shared" si="57"/>
        <v>194581</v>
      </c>
      <c r="Q926" t="s">
        <v>2039</v>
      </c>
      <c r="R926" t="s">
        <v>2040</v>
      </c>
      <c r="S926" s="9">
        <f t="shared" si="58"/>
        <v>43769.208333333328</v>
      </c>
      <c r="T926" s="9">
        <f t="shared" si="5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224.06666666666669</v>
      </c>
      <c r="P927">
        <f t="shared" si="57"/>
        <v>6787</v>
      </c>
      <c r="Q927" t="s">
        <v>2039</v>
      </c>
      <c r="R927" t="s">
        <v>2040</v>
      </c>
      <c r="S927" s="9">
        <f t="shared" si="58"/>
        <v>43000.208333333328</v>
      </c>
      <c r="T927" s="9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18.126436781609197</v>
      </c>
      <c r="P928">
        <f t="shared" si="57"/>
        <v>1592</v>
      </c>
      <c r="Q928" t="s">
        <v>2033</v>
      </c>
      <c r="R928" t="s">
        <v>2034</v>
      </c>
      <c r="S928" s="9">
        <f t="shared" si="58"/>
        <v>42502.208333333328</v>
      </c>
      <c r="T928" s="9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45.847222222222221</v>
      </c>
      <c r="P929">
        <f t="shared" si="57"/>
        <v>3338</v>
      </c>
      <c r="Q929" t="s">
        <v>2039</v>
      </c>
      <c r="R929" t="s">
        <v>2040</v>
      </c>
      <c r="S929" s="9">
        <f t="shared" si="58"/>
        <v>41102.208333333336</v>
      </c>
      <c r="T929" s="9">
        <f t="shared" si="5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117.31541218637993</v>
      </c>
      <c r="P930">
        <f t="shared" si="57"/>
        <v>200163</v>
      </c>
      <c r="Q930" t="s">
        <v>2037</v>
      </c>
      <c r="R930" t="s">
        <v>2038</v>
      </c>
      <c r="S930" s="9">
        <f t="shared" si="58"/>
        <v>41637.25</v>
      </c>
      <c r="T930" s="9">
        <f t="shared" si="5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217.30909090909088</v>
      </c>
      <c r="P931">
        <f t="shared" si="57"/>
        <v>12136</v>
      </c>
      <c r="Q931" t="s">
        <v>2039</v>
      </c>
      <c r="R931" t="s">
        <v>2040</v>
      </c>
      <c r="S931" s="9">
        <f t="shared" si="58"/>
        <v>42858.208333333328</v>
      </c>
      <c r="T931" s="9">
        <f t="shared" si="5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112.28571428571428</v>
      </c>
      <c r="P932">
        <f t="shared" si="57"/>
        <v>4015</v>
      </c>
      <c r="Q932" t="s">
        <v>2039</v>
      </c>
      <c r="R932" t="s">
        <v>2040</v>
      </c>
      <c r="S932" s="9">
        <f t="shared" si="58"/>
        <v>42060.25</v>
      </c>
      <c r="T932" s="9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72.51898734177216</v>
      </c>
      <c r="P933">
        <f t="shared" si="57"/>
        <v>5841</v>
      </c>
      <c r="Q933" t="s">
        <v>2039</v>
      </c>
      <c r="R933" t="s">
        <v>2040</v>
      </c>
      <c r="S933" s="9">
        <f t="shared" si="58"/>
        <v>41818.208333333336</v>
      </c>
      <c r="T933" s="9">
        <f t="shared" si="5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212.30434782608697</v>
      </c>
      <c r="P934">
        <f t="shared" si="57"/>
        <v>5027</v>
      </c>
      <c r="Q934" t="s">
        <v>2035</v>
      </c>
      <c r="R934" t="s">
        <v>2036</v>
      </c>
      <c r="S934" s="9">
        <f t="shared" si="58"/>
        <v>41709.208333333336</v>
      </c>
      <c r="T934" s="9">
        <f t="shared" si="5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239.74657534246577</v>
      </c>
      <c r="P935">
        <f t="shared" si="57"/>
        <v>176917</v>
      </c>
      <c r="Q935" t="s">
        <v>2039</v>
      </c>
      <c r="R935" t="s">
        <v>2040</v>
      </c>
      <c r="S935" s="9">
        <f t="shared" si="58"/>
        <v>41372.208333333336</v>
      </c>
      <c r="T935" s="9">
        <f t="shared" si="5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181.93548387096774</v>
      </c>
      <c r="P936">
        <f t="shared" si="57"/>
        <v>11385</v>
      </c>
      <c r="Q936" t="s">
        <v>2039</v>
      </c>
      <c r="R936" t="s">
        <v>2040</v>
      </c>
      <c r="S936" s="9">
        <f t="shared" si="58"/>
        <v>42422.25</v>
      </c>
      <c r="T936" s="9">
        <f t="shared" si="5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164.13114754098362</v>
      </c>
      <c r="P937">
        <f t="shared" si="57"/>
        <v>10144</v>
      </c>
      <c r="Q937" t="s">
        <v>2039</v>
      </c>
      <c r="R937" t="s">
        <v>2040</v>
      </c>
      <c r="S937" s="9">
        <f t="shared" si="58"/>
        <v>42209.208333333328</v>
      </c>
      <c r="T937" s="9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1.6375968992248062</v>
      </c>
      <c r="P938">
        <f t="shared" si="57"/>
        <v>1711</v>
      </c>
      <c r="Q938" t="s">
        <v>2039</v>
      </c>
      <c r="R938" t="s">
        <v>2040</v>
      </c>
      <c r="S938" s="9">
        <f t="shared" si="58"/>
        <v>43668.208333333328</v>
      </c>
      <c r="T938" s="9">
        <f t="shared" si="5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49.64385964912281</v>
      </c>
      <c r="P939">
        <f t="shared" si="57"/>
        <v>85867</v>
      </c>
      <c r="Q939" t="s">
        <v>2041</v>
      </c>
      <c r="R939" t="s">
        <v>2042</v>
      </c>
      <c r="S939" s="9">
        <f t="shared" si="58"/>
        <v>42334.25</v>
      </c>
      <c r="T939" s="9">
        <f t="shared" si="5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109.70652173913042</v>
      </c>
      <c r="P940">
        <f t="shared" si="57"/>
        <v>10189</v>
      </c>
      <c r="Q940" t="s">
        <v>2047</v>
      </c>
      <c r="R940" t="s">
        <v>2053</v>
      </c>
      <c r="S940" s="9">
        <f t="shared" si="58"/>
        <v>43263.208333333328</v>
      </c>
      <c r="T940" s="9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49.217948717948715</v>
      </c>
      <c r="P941">
        <f t="shared" si="57"/>
        <v>3906</v>
      </c>
      <c r="Q941" t="s">
        <v>2050</v>
      </c>
      <c r="R941" t="s">
        <v>2051</v>
      </c>
      <c r="S941" s="9">
        <f t="shared" si="58"/>
        <v>40670.208333333336</v>
      </c>
      <c r="T941" s="9">
        <f t="shared" si="5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62.232323232323225</v>
      </c>
      <c r="P942">
        <f t="shared" si="57"/>
        <v>6227</v>
      </c>
      <c r="Q942" t="s">
        <v>2037</v>
      </c>
      <c r="R942" t="s">
        <v>2038</v>
      </c>
      <c r="S942" s="9">
        <f t="shared" si="58"/>
        <v>41244.25</v>
      </c>
      <c r="T942" s="9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13.05813953488372</v>
      </c>
      <c r="P943">
        <f t="shared" si="57"/>
        <v>5693</v>
      </c>
      <c r="Q943" t="s">
        <v>2039</v>
      </c>
      <c r="R943" t="s">
        <v>2040</v>
      </c>
      <c r="S943" s="9">
        <f t="shared" si="58"/>
        <v>40552.25</v>
      </c>
      <c r="T943" s="9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64.635416666666671</v>
      </c>
      <c r="P944">
        <f t="shared" si="57"/>
        <v>6272</v>
      </c>
      <c r="Q944" t="s">
        <v>2039</v>
      </c>
      <c r="R944" t="s">
        <v>2040</v>
      </c>
      <c r="S944" s="9">
        <f t="shared" si="58"/>
        <v>40568.25</v>
      </c>
      <c r="T944" s="9">
        <f t="shared" si="5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159.58666666666667</v>
      </c>
      <c r="P945">
        <f t="shared" si="57"/>
        <v>12083</v>
      </c>
      <c r="Q945" t="s">
        <v>2033</v>
      </c>
      <c r="R945" t="s">
        <v>2034</v>
      </c>
      <c r="S945" s="9">
        <f t="shared" si="58"/>
        <v>41906.208333333336</v>
      </c>
      <c r="T945" s="9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81.42</v>
      </c>
      <c r="P946">
        <f t="shared" si="57"/>
        <v>8405</v>
      </c>
      <c r="Q946" t="s">
        <v>2054</v>
      </c>
      <c r="R946" t="s">
        <v>2055</v>
      </c>
      <c r="S946" s="9">
        <f t="shared" si="58"/>
        <v>42776.25</v>
      </c>
      <c r="T946" s="9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32.444767441860463</v>
      </c>
      <c r="P947">
        <f t="shared" si="57"/>
        <v>57496</v>
      </c>
      <c r="Q947" t="s">
        <v>2054</v>
      </c>
      <c r="R947" t="s">
        <v>2055</v>
      </c>
      <c r="S947" s="9">
        <f t="shared" si="58"/>
        <v>41004.208333333336</v>
      </c>
      <c r="T947" s="9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</v>
      </c>
      <c r="P948">
        <f t="shared" si="57"/>
        <v>15419</v>
      </c>
      <c r="Q948" t="s">
        <v>2039</v>
      </c>
      <c r="R948" t="s">
        <v>2040</v>
      </c>
      <c r="S948" s="9">
        <f t="shared" si="58"/>
        <v>40710.208333333336</v>
      </c>
      <c r="T948" s="9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26.694444444444443</v>
      </c>
      <c r="P949">
        <f t="shared" si="57"/>
        <v>974</v>
      </c>
      <c r="Q949" t="s">
        <v>2039</v>
      </c>
      <c r="R949" t="s">
        <v>2040</v>
      </c>
      <c r="S949" s="9">
        <f t="shared" si="58"/>
        <v>41908.208333333336</v>
      </c>
      <c r="T949" s="9">
        <f t="shared" si="5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62.957446808510639</v>
      </c>
      <c r="P950">
        <f t="shared" si="57"/>
        <v>6078</v>
      </c>
      <c r="Q950" t="s">
        <v>2041</v>
      </c>
      <c r="R950" t="s">
        <v>2042</v>
      </c>
      <c r="S950" s="9">
        <f t="shared" si="58"/>
        <v>41985.25</v>
      </c>
      <c r="T950" s="9">
        <f t="shared" si="5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161.35593220338984</v>
      </c>
      <c r="P951">
        <f t="shared" si="57"/>
        <v>9723</v>
      </c>
      <c r="Q951" t="s">
        <v>2037</v>
      </c>
      <c r="R951" t="s">
        <v>2038</v>
      </c>
      <c r="S951" s="9">
        <f t="shared" si="58"/>
        <v>42112.208333333328</v>
      </c>
      <c r="T951" s="9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5</v>
      </c>
      <c r="P952">
        <f t="shared" si="57"/>
        <v>6</v>
      </c>
      <c r="Q952" t="s">
        <v>2039</v>
      </c>
      <c r="R952" t="s">
        <v>2040</v>
      </c>
      <c r="S952" s="9">
        <f t="shared" si="58"/>
        <v>43571.208333333328</v>
      </c>
      <c r="T952" s="9">
        <f t="shared" si="5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1096.9379310344827</v>
      </c>
      <c r="P953">
        <f t="shared" si="57"/>
        <v>160615</v>
      </c>
      <c r="Q953" t="s">
        <v>2035</v>
      </c>
      <c r="R953" t="s">
        <v>2036</v>
      </c>
      <c r="S953" s="9">
        <f t="shared" si="58"/>
        <v>42730.25</v>
      </c>
      <c r="T953" s="9">
        <f t="shared" si="5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70.094158075601371</v>
      </c>
      <c r="P954">
        <f t="shared" si="57"/>
        <v>104253</v>
      </c>
      <c r="Q954" t="s">
        <v>2041</v>
      </c>
      <c r="R954" t="s">
        <v>2042</v>
      </c>
      <c r="S954" s="9">
        <f t="shared" si="58"/>
        <v>42591.208333333328</v>
      </c>
      <c r="T954" s="9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60</v>
      </c>
      <c r="P955">
        <f t="shared" si="57"/>
        <v>2001</v>
      </c>
      <c r="Q955" t="s">
        <v>2041</v>
      </c>
      <c r="R955" t="s">
        <v>2063</v>
      </c>
      <c r="S955" s="9">
        <f t="shared" si="58"/>
        <v>42358.25</v>
      </c>
      <c r="T955" s="9">
        <f t="shared" si="5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367.0985915492958</v>
      </c>
      <c r="P956">
        <f t="shared" si="57"/>
        <v>157932</v>
      </c>
      <c r="Q956" t="s">
        <v>2037</v>
      </c>
      <c r="R956" t="s">
        <v>2038</v>
      </c>
      <c r="S956" s="9">
        <f t="shared" si="58"/>
        <v>41174.208333333336</v>
      </c>
      <c r="T956" s="9">
        <f t="shared" si="5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1109</v>
      </c>
      <c r="P957">
        <f t="shared" si="57"/>
        <v>7843</v>
      </c>
      <c r="Q957" t="s">
        <v>2039</v>
      </c>
      <c r="R957" t="s">
        <v>2040</v>
      </c>
      <c r="S957" s="9">
        <f t="shared" si="58"/>
        <v>41238.25</v>
      </c>
      <c r="T957" s="9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19.028784648187631</v>
      </c>
      <c r="P958">
        <f t="shared" si="57"/>
        <v>36528</v>
      </c>
      <c r="Q958" t="s">
        <v>2041</v>
      </c>
      <c r="R958" t="s">
        <v>2063</v>
      </c>
      <c r="S958" s="9">
        <f t="shared" si="58"/>
        <v>42360.25</v>
      </c>
      <c r="T958" s="9">
        <f t="shared" si="5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126.87755102040816</v>
      </c>
      <c r="P959">
        <f t="shared" si="57"/>
        <v>12565</v>
      </c>
      <c r="Q959" t="s">
        <v>2039</v>
      </c>
      <c r="R959" t="s">
        <v>2040</v>
      </c>
      <c r="S959" s="9">
        <f t="shared" si="58"/>
        <v>40955.25</v>
      </c>
      <c r="T959" s="9">
        <f t="shared" si="5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734.63636363636363</v>
      </c>
      <c r="P960">
        <f t="shared" si="57"/>
        <v>8193</v>
      </c>
      <c r="Q960" t="s">
        <v>2041</v>
      </c>
      <c r="R960" t="s">
        <v>2049</v>
      </c>
      <c r="S960" s="9">
        <f t="shared" si="58"/>
        <v>40350.208333333336</v>
      </c>
      <c r="T960" s="9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4.5731034482758623</v>
      </c>
      <c r="P961">
        <f t="shared" si="57"/>
        <v>6761</v>
      </c>
      <c r="Q961" t="s">
        <v>2047</v>
      </c>
      <c r="R961" t="s">
        <v>2059</v>
      </c>
      <c r="S961" s="9">
        <f t="shared" si="58"/>
        <v>40357.208333333336</v>
      </c>
      <c r="T961" s="9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85.054545454545448</v>
      </c>
      <c r="P962">
        <f t="shared" si="57"/>
        <v>4733</v>
      </c>
      <c r="Q962" t="s">
        <v>2037</v>
      </c>
      <c r="R962" t="s">
        <v>2038</v>
      </c>
      <c r="S962" s="9">
        <f t="shared" si="58"/>
        <v>42408.25</v>
      </c>
      <c r="T962" s="9">
        <f t="shared" si="5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(E963/D963)*100</f>
        <v>119.29824561403508</v>
      </c>
      <c r="P963">
        <f t="shared" ref="P963:P1001" si="61">SUM($E963:$G963)</f>
        <v>6955</v>
      </c>
      <c r="Q963" t="s">
        <v>2047</v>
      </c>
      <c r="R963" t="s">
        <v>2059</v>
      </c>
      <c r="S963" s="9">
        <f t="shared" ref="S963:S1001" si="62">((($J963/60)/60)/24)+DATE(1970,1,1)</f>
        <v>40591.25</v>
      </c>
      <c r="T963" s="9">
        <f t="shared" ref="T963:T1001" si="63">((($K963/60)/60)/24)+DATE(1970,1,1)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296.02777777777777</v>
      </c>
      <c r="P964">
        <f t="shared" si="61"/>
        <v>10923</v>
      </c>
      <c r="Q964" t="s">
        <v>2033</v>
      </c>
      <c r="R964" t="s">
        <v>2034</v>
      </c>
      <c r="S964" s="9">
        <f t="shared" si="62"/>
        <v>41592.25</v>
      </c>
      <c r="T964" s="9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84.694915254237287</v>
      </c>
      <c r="P965">
        <f t="shared" si="61"/>
        <v>5111</v>
      </c>
      <c r="Q965" t="s">
        <v>2054</v>
      </c>
      <c r="R965" t="s">
        <v>2055</v>
      </c>
      <c r="S965" s="9">
        <f t="shared" si="62"/>
        <v>40607.25</v>
      </c>
      <c r="T965" s="9">
        <f t="shared" si="63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355.7837837837838</v>
      </c>
      <c r="P966">
        <f t="shared" si="61"/>
        <v>13319</v>
      </c>
      <c r="Q966" t="s">
        <v>2039</v>
      </c>
      <c r="R966" t="s">
        <v>2040</v>
      </c>
      <c r="S966" s="9">
        <f t="shared" si="62"/>
        <v>42135.208333333328</v>
      </c>
      <c r="T966" s="9">
        <f t="shared" si="63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386.40909090909093</v>
      </c>
      <c r="P967">
        <f t="shared" si="61"/>
        <v>8708</v>
      </c>
      <c r="Q967" t="s">
        <v>2035</v>
      </c>
      <c r="R967" t="s">
        <v>2036</v>
      </c>
      <c r="S967" s="9">
        <f t="shared" si="62"/>
        <v>40203.25</v>
      </c>
      <c r="T967" s="9">
        <f t="shared" si="63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792.23529411764707</v>
      </c>
      <c r="P968">
        <f t="shared" si="61"/>
        <v>13713</v>
      </c>
      <c r="Q968" t="s">
        <v>2039</v>
      </c>
      <c r="R968" t="s">
        <v>2040</v>
      </c>
      <c r="S968" s="9">
        <f t="shared" si="62"/>
        <v>42901.208333333328</v>
      </c>
      <c r="T968" s="9">
        <f t="shared" si="63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137.03393665158373</v>
      </c>
      <c r="P969">
        <f t="shared" si="61"/>
        <v>122711</v>
      </c>
      <c r="Q969" t="s">
        <v>2035</v>
      </c>
      <c r="R969" t="s">
        <v>2062</v>
      </c>
      <c r="S969" s="9">
        <f t="shared" si="62"/>
        <v>41005.208333333336</v>
      </c>
      <c r="T969" s="9">
        <f t="shared" si="63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338.20833333333337</v>
      </c>
      <c r="P970">
        <f t="shared" si="61"/>
        <v>8231</v>
      </c>
      <c r="Q970" t="s">
        <v>2033</v>
      </c>
      <c r="R970" t="s">
        <v>2034</v>
      </c>
      <c r="S970" s="9">
        <f t="shared" si="62"/>
        <v>40544.25</v>
      </c>
      <c r="T970" s="9">
        <f t="shared" si="63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108.22784810126582</v>
      </c>
      <c r="P971">
        <f t="shared" si="61"/>
        <v>8643</v>
      </c>
      <c r="Q971" t="s">
        <v>2039</v>
      </c>
      <c r="R971" t="s">
        <v>2040</v>
      </c>
      <c r="S971" s="9">
        <f t="shared" si="62"/>
        <v>43821.25</v>
      </c>
      <c r="T971" s="9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60.757639620653315</v>
      </c>
      <c r="P972">
        <f t="shared" si="61"/>
        <v>58253</v>
      </c>
      <c r="Q972" t="s">
        <v>2039</v>
      </c>
      <c r="R972" t="s">
        <v>2040</v>
      </c>
      <c r="S972" s="9">
        <f t="shared" si="62"/>
        <v>40672.208333333336</v>
      </c>
      <c r="T972" s="9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27.725490196078432</v>
      </c>
      <c r="P973">
        <f t="shared" si="61"/>
        <v>1438</v>
      </c>
      <c r="Q973" t="s">
        <v>2041</v>
      </c>
      <c r="R973" t="s">
        <v>2060</v>
      </c>
      <c r="S973" s="9">
        <f t="shared" si="62"/>
        <v>41555.208333333336</v>
      </c>
      <c r="T973" s="9">
        <f t="shared" si="63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228.3934426229508</v>
      </c>
      <c r="P974">
        <f t="shared" si="61"/>
        <v>99205</v>
      </c>
      <c r="Q974" t="s">
        <v>2037</v>
      </c>
      <c r="R974" t="s">
        <v>2038</v>
      </c>
      <c r="S974" s="9">
        <f t="shared" si="62"/>
        <v>41792.208333333336</v>
      </c>
      <c r="T974" s="9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21.615194054500414</v>
      </c>
      <c r="P975">
        <f t="shared" si="61"/>
        <v>26428</v>
      </c>
      <c r="Q975" t="s">
        <v>2039</v>
      </c>
      <c r="R975" t="s">
        <v>2040</v>
      </c>
      <c r="S975" s="9">
        <f t="shared" si="62"/>
        <v>40522.25</v>
      </c>
      <c r="T975" s="9">
        <f t="shared" si="63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373.875</v>
      </c>
      <c r="P976">
        <f t="shared" si="61"/>
        <v>3023</v>
      </c>
      <c r="Q976" t="s">
        <v>2035</v>
      </c>
      <c r="R976" t="s">
        <v>2045</v>
      </c>
      <c r="S976" s="9">
        <f t="shared" si="62"/>
        <v>41412.208333333336</v>
      </c>
      <c r="T976" s="9">
        <f t="shared" si="63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154.92592592592592</v>
      </c>
      <c r="P977">
        <f t="shared" si="61"/>
        <v>8501</v>
      </c>
      <c r="Q977" t="s">
        <v>2039</v>
      </c>
      <c r="R977" t="s">
        <v>2040</v>
      </c>
      <c r="S977" s="9">
        <f t="shared" si="62"/>
        <v>42337.25</v>
      </c>
      <c r="T977" s="9">
        <f t="shared" si="63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322.14999999999998</v>
      </c>
      <c r="P978">
        <f t="shared" si="61"/>
        <v>13026</v>
      </c>
      <c r="Q978" t="s">
        <v>2039</v>
      </c>
      <c r="R978" t="s">
        <v>2040</v>
      </c>
      <c r="S978" s="9">
        <f t="shared" si="62"/>
        <v>40571.25</v>
      </c>
      <c r="T978" s="9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73.957142857142856</v>
      </c>
      <c r="P979">
        <f t="shared" si="61"/>
        <v>5244</v>
      </c>
      <c r="Q979" t="s">
        <v>2033</v>
      </c>
      <c r="R979" t="s">
        <v>2034</v>
      </c>
      <c r="S979" s="9">
        <f t="shared" si="62"/>
        <v>43138.25</v>
      </c>
      <c r="T979" s="9">
        <f t="shared" si="63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864.1</v>
      </c>
      <c r="P980">
        <f t="shared" si="61"/>
        <v>8733</v>
      </c>
      <c r="Q980" t="s">
        <v>2050</v>
      </c>
      <c r="R980" t="s">
        <v>2051</v>
      </c>
      <c r="S980" s="9">
        <f t="shared" si="62"/>
        <v>42686.25</v>
      </c>
      <c r="T980" s="9">
        <f t="shared" si="63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143.26245847176079</v>
      </c>
      <c r="P981">
        <f t="shared" si="61"/>
        <v>87259</v>
      </c>
      <c r="Q981" t="s">
        <v>2039</v>
      </c>
      <c r="R981" t="s">
        <v>2040</v>
      </c>
      <c r="S981" s="9">
        <f t="shared" si="62"/>
        <v>42078.208333333328</v>
      </c>
      <c r="T981" s="9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40.281762295081968</v>
      </c>
      <c r="P982">
        <f t="shared" si="61"/>
        <v>79372</v>
      </c>
      <c r="Q982" t="s">
        <v>2047</v>
      </c>
      <c r="R982" t="s">
        <v>2048</v>
      </c>
      <c r="S982" s="9">
        <f t="shared" si="62"/>
        <v>42307.208333333328</v>
      </c>
      <c r="T982" s="9">
        <f t="shared" si="63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178.22388059701493</v>
      </c>
      <c r="P983">
        <f t="shared" si="61"/>
        <v>12264</v>
      </c>
      <c r="Q983" t="s">
        <v>2037</v>
      </c>
      <c r="R983" t="s">
        <v>2038</v>
      </c>
      <c r="S983" s="9">
        <f t="shared" si="62"/>
        <v>43094.25</v>
      </c>
      <c r="T983" s="9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84.930555555555557</v>
      </c>
      <c r="P984">
        <f t="shared" si="61"/>
        <v>6190</v>
      </c>
      <c r="Q984" t="s">
        <v>2041</v>
      </c>
      <c r="R984" t="s">
        <v>2042</v>
      </c>
      <c r="S984" s="9">
        <f t="shared" si="62"/>
        <v>40743.208333333336</v>
      </c>
      <c r="T984" s="9">
        <f t="shared" si="63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145.93648334624322</v>
      </c>
      <c r="P985">
        <f t="shared" si="61"/>
        <v>190730</v>
      </c>
      <c r="Q985" t="s">
        <v>2041</v>
      </c>
      <c r="R985" t="s">
        <v>2042</v>
      </c>
      <c r="S985" s="9">
        <f t="shared" si="62"/>
        <v>43681.208333333328</v>
      </c>
      <c r="T985" s="9">
        <f t="shared" si="63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152.46153846153848</v>
      </c>
      <c r="P986">
        <f t="shared" si="61"/>
        <v>10291</v>
      </c>
      <c r="Q986" t="s">
        <v>2039</v>
      </c>
      <c r="R986" t="s">
        <v>2040</v>
      </c>
      <c r="S986" s="9">
        <f t="shared" si="62"/>
        <v>43716.208333333328</v>
      </c>
      <c r="T986" s="9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67.129542790152414</v>
      </c>
      <c r="P987">
        <f t="shared" si="61"/>
        <v>118928</v>
      </c>
      <c r="Q987" t="s">
        <v>2035</v>
      </c>
      <c r="R987" t="s">
        <v>2036</v>
      </c>
      <c r="S987" s="9">
        <f t="shared" si="62"/>
        <v>41614.25</v>
      </c>
      <c r="T987" s="9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40.307692307692307</v>
      </c>
      <c r="P988">
        <f t="shared" si="61"/>
        <v>3236</v>
      </c>
      <c r="Q988" t="s">
        <v>2035</v>
      </c>
      <c r="R988" t="s">
        <v>2036</v>
      </c>
      <c r="S988" s="9">
        <f t="shared" si="62"/>
        <v>40638.208333333336</v>
      </c>
      <c r="T988" s="9">
        <f t="shared" si="63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216.79032258064518</v>
      </c>
      <c r="P989">
        <f t="shared" si="61"/>
        <v>13921</v>
      </c>
      <c r="Q989" t="s">
        <v>2041</v>
      </c>
      <c r="R989" t="s">
        <v>2042</v>
      </c>
      <c r="S989" s="9">
        <f t="shared" si="62"/>
        <v>42852.208333333328</v>
      </c>
      <c r="T989" s="9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52.117021276595743</v>
      </c>
      <c r="P990">
        <f t="shared" si="61"/>
        <v>4963</v>
      </c>
      <c r="Q990" t="s">
        <v>2047</v>
      </c>
      <c r="R990" t="s">
        <v>2056</v>
      </c>
      <c r="S990" s="9">
        <f t="shared" si="62"/>
        <v>42686.25</v>
      </c>
      <c r="T990" s="9">
        <f t="shared" si="63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499.58333333333337</v>
      </c>
      <c r="P991">
        <f t="shared" si="61"/>
        <v>12216</v>
      </c>
      <c r="Q991" t="s">
        <v>2047</v>
      </c>
      <c r="R991" t="s">
        <v>2059</v>
      </c>
      <c r="S991" s="9">
        <f t="shared" si="62"/>
        <v>43571.208333333328</v>
      </c>
      <c r="T991" s="9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87.679487179487182</v>
      </c>
      <c r="P992">
        <f t="shared" si="61"/>
        <v>6903</v>
      </c>
      <c r="Q992" t="s">
        <v>2041</v>
      </c>
      <c r="R992" t="s">
        <v>2044</v>
      </c>
      <c r="S992" s="9">
        <f t="shared" si="62"/>
        <v>42432.25</v>
      </c>
      <c r="T992" s="9">
        <f t="shared" si="63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113.17346938775511</v>
      </c>
      <c r="P993">
        <f t="shared" si="61"/>
        <v>11332</v>
      </c>
      <c r="Q993" t="s">
        <v>2035</v>
      </c>
      <c r="R993" t="s">
        <v>2036</v>
      </c>
      <c r="S993" s="9">
        <f t="shared" si="62"/>
        <v>41907.208333333336</v>
      </c>
      <c r="T993" s="9">
        <f t="shared" si="63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426.54838709677421</v>
      </c>
      <c r="P994">
        <f t="shared" si="61"/>
        <v>13355</v>
      </c>
      <c r="Q994" t="s">
        <v>2041</v>
      </c>
      <c r="R994" t="s">
        <v>2044</v>
      </c>
      <c r="S994" s="9">
        <f t="shared" si="62"/>
        <v>43227.208333333328</v>
      </c>
      <c r="T994" s="9">
        <f t="shared" si="63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77.632653061224488</v>
      </c>
      <c r="P995">
        <f t="shared" si="61"/>
        <v>7683</v>
      </c>
      <c r="Q995" t="s">
        <v>2054</v>
      </c>
      <c r="R995" t="s">
        <v>2055</v>
      </c>
      <c r="S995" s="9">
        <f t="shared" si="62"/>
        <v>42362.25</v>
      </c>
      <c r="T995" s="9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52.496810772501767</v>
      </c>
      <c r="P996">
        <f t="shared" si="61"/>
        <v>74915</v>
      </c>
      <c r="Q996" t="s">
        <v>2047</v>
      </c>
      <c r="R996" t="s">
        <v>2059</v>
      </c>
      <c r="S996" s="9">
        <f t="shared" si="62"/>
        <v>41929.208333333336</v>
      </c>
      <c r="T996" s="9">
        <f t="shared" si="63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157.46762589928059</v>
      </c>
      <c r="P997">
        <f t="shared" si="61"/>
        <v>155259</v>
      </c>
      <c r="Q997" t="s">
        <v>2033</v>
      </c>
      <c r="R997" t="s">
        <v>2034</v>
      </c>
      <c r="S997" s="9">
        <f t="shared" si="62"/>
        <v>43408.208333333328</v>
      </c>
      <c r="T997" s="9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72.939393939393938</v>
      </c>
      <c r="P998">
        <f t="shared" si="61"/>
        <v>4926</v>
      </c>
      <c r="Q998" t="s">
        <v>2039</v>
      </c>
      <c r="R998" t="s">
        <v>2040</v>
      </c>
      <c r="S998" s="9">
        <f t="shared" si="62"/>
        <v>41276.25</v>
      </c>
      <c r="T998" s="9">
        <f t="shared" si="63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60.565789473684205</v>
      </c>
      <c r="P999">
        <f t="shared" si="61"/>
        <v>4742</v>
      </c>
      <c r="Q999" t="s">
        <v>2039</v>
      </c>
      <c r="R999" t="s">
        <v>2040</v>
      </c>
      <c r="S999" s="9">
        <f t="shared" si="62"/>
        <v>41659.25</v>
      </c>
      <c r="T999" s="9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56.791291291291287</v>
      </c>
      <c r="P1000">
        <f t="shared" si="61"/>
        <v>38197</v>
      </c>
      <c r="Q1000" t="s">
        <v>2035</v>
      </c>
      <c r="R1000" t="s">
        <v>2045</v>
      </c>
      <c r="S1000" s="9">
        <f t="shared" si="62"/>
        <v>40220.25</v>
      </c>
      <c r="T1000" s="9">
        <f t="shared" si="63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56.542754275427541</v>
      </c>
      <c r="P1001">
        <f t="shared" si="61"/>
        <v>63941</v>
      </c>
      <c r="Q1001" t="s">
        <v>2033</v>
      </c>
      <c r="R1001" t="s">
        <v>2034</v>
      </c>
      <c r="S1001" s="9">
        <f t="shared" si="62"/>
        <v>42550.208333333328</v>
      </c>
      <c r="T1001" s="9">
        <f t="shared" si="63"/>
        <v>42557.208333333328</v>
      </c>
    </row>
  </sheetData>
  <conditionalFormatting sqref="O1:O1048576">
    <cfRule type="colorScale" priority="1">
      <colorScale>
        <cfvo type="min"/>
        <cfvo type="num" val="0"/>
        <cfvo type="max"/>
        <color rgb="FFF8696B"/>
        <color rgb="FF00B050"/>
        <color rgb="FF0070C0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4A3FDA3-EEA2-4158-97C8-5E4A2D4A89D6}">
            <xm:f>NOT(ISERROR(SEARCH("canceled",F1)))</xm:f>
            <xm:f>"canceled"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64C41981-3541-487B-A4B4-F1B6FA5CB4D5}">
            <xm:f>NOT(ISERROR(SEARCH("live",F1)))</xm:f>
            <xm:f>"live"</xm:f>
            <x14:dxf>
              <fill>
                <patternFill>
                  <bgColor rgb="FF00B0F0"/>
                </patternFill>
              </fill>
            </x14:dxf>
          </x14:cfRule>
          <x14:cfRule type="containsText" priority="4" operator="containsText" id="{B6F7E21D-B2F6-468B-B617-DD2F7A3ECBFC}">
            <xm:f>NOT(ISERROR(SEARCH("successful",F1)))</xm:f>
            <xm:f>"successful"</xm:f>
            <x14:dxf>
              <fill>
                <patternFill>
                  <bgColor rgb="FF00B050"/>
                </patternFill>
              </fill>
            </x14:dxf>
          </x14:cfRule>
          <x14:cfRule type="containsText" priority="7" operator="containsText" id="{75FE8093-F27F-423A-843F-F1D8B48DFE9C}">
            <xm:f>NOT(ISERROR(SEARCH("failed",F1)))</xm:f>
            <xm:f>"failed"</xm:f>
            <x14:dxf>
              <fill>
                <patternFill>
                  <bgColor rgb="FFFF0000"/>
                </patternFill>
              </fill>
            </x14:dxf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9EE98-B617-46E1-A637-F8103A9FCCB3}">
  <sheetPr codeName="Sheet2"/>
  <dimension ref="A1:F14"/>
  <sheetViews>
    <sheetView zoomScale="85" zoomScaleNormal="85" workbookViewId="0">
      <selection activeCell="G29" sqref="G29"/>
    </sheetView>
  </sheetViews>
  <sheetFormatPr defaultRowHeight="15.75" x14ac:dyDescent="0.25"/>
  <cols>
    <col min="1" max="1" width="16.875" bestFit="1" customWidth="1"/>
    <col min="2" max="2" width="16" bestFit="1" customWidth="1"/>
    <col min="3" max="3" width="5.75" bestFit="1" customWidth="1"/>
    <col min="4" max="4" width="4" bestFit="1" customWidth="1"/>
    <col min="5" max="5" width="9.875" bestFit="1" customWidth="1"/>
    <col min="6" max="6" width="11.25" bestFit="1" customWidth="1"/>
    <col min="7" max="7" width="11" bestFit="1" customWidth="1"/>
  </cols>
  <sheetData>
    <row r="1" spans="1:6" x14ac:dyDescent="0.25">
      <c r="A1" s="6" t="s">
        <v>6</v>
      </c>
      <c r="B1" t="s">
        <v>2070</v>
      </c>
    </row>
    <row r="3" spans="1:6" x14ac:dyDescent="0.25">
      <c r="A3" s="6" t="s">
        <v>2069</v>
      </c>
      <c r="B3" s="6" t="s">
        <v>2068</v>
      </c>
    </row>
    <row r="4" spans="1:6" x14ac:dyDescent="0.2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5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7" t="s">
        <v>2067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50DB3-6C17-4956-A23C-B248F7428401}">
  <sheetPr codeName="Sheet3"/>
  <dimension ref="A1:F30"/>
  <sheetViews>
    <sheetView zoomScaleNormal="100" workbookViewId="0">
      <selection activeCell="F7" sqref="F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8.25" bestFit="1" customWidth="1"/>
    <col min="8" max="8" width="16.5" bestFit="1" customWidth="1"/>
    <col min="9" max="9" width="18.25" bestFit="1" customWidth="1"/>
    <col min="10" max="10" width="21.625" bestFit="1" customWidth="1"/>
    <col min="11" max="11" width="23.25" bestFit="1" customWidth="1"/>
    <col min="12" max="12" width="18.25" bestFit="1" customWidth="1"/>
    <col min="13" max="13" width="14.875" bestFit="1" customWidth="1"/>
    <col min="14" max="14" width="21.625" bestFit="1" customWidth="1"/>
    <col min="15" max="15" width="23.25" bestFit="1" customWidth="1"/>
    <col min="16" max="16" width="19.875" bestFit="1" customWidth="1"/>
    <col min="17" max="17" width="10.5" bestFit="1" customWidth="1"/>
    <col min="18" max="18" width="5.625" bestFit="1" customWidth="1"/>
    <col min="19" max="20" width="3.125" bestFit="1" customWidth="1"/>
    <col min="21" max="22" width="3.25" bestFit="1" customWidth="1"/>
    <col min="23" max="23" width="3.125" bestFit="1" customWidth="1"/>
    <col min="24" max="24" width="8.75" bestFit="1" customWidth="1"/>
    <col min="25" max="25" width="11" bestFit="1" customWidth="1"/>
    <col min="26" max="27" width="3.125" bestFit="1" customWidth="1"/>
    <col min="28" max="29" width="3.25" bestFit="1" customWidth="1"/>
    <col min="30" max="30" width="2.875" bestFit="1" customWidth="1"/>
    <col min="31" max="31" width="3.875" bestFit="1" customWidth="1"/>
    <col min="32" max="32" width="14.25" bestFit="1" customWidth="1"/>
    <col min="33" max="33" width="8.625" bestFit="1" customWidth="1"/>
    <col min="34" max="34" width="11.75" bestFit="1" customWidth="1"/>
    <col min="35" max="35" width="11" bestFit="1" customWidth="1"/>
  </cols>
  <sheetData>
    <row r="1" spans="1:6" x14ac:dyDescent="0.25">
      <c r="A1" s="6" t="s">
        <v>6</v>
      </c>
      <c r="B1" t="s">
        <v>2070</v>
      </c>
    </row>
    <row r="2" spans="1:6" x14ac:dyDescent="0.25">
      <c r="A2" s="6" t="s">
        <v>2031</v>
      </c>
      <c r="B2" t="s">
        <v>2070</v>
      </c>
    </row>
    <row r="4" spans="1:6" x14ac:dyDescent="0.25">
      <c r="A4" s="6" t="s">
        <v>2069</v>
      </c>
      <c r="B4" s="6" t="s">
        <v>2068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7" t="s">
        <v>2065</v>
      </c>
      <c r="B7" s="8"/>
      <c r="C7" s="8"/>
      <c r="D7" s="8"/>
      <c r="E7" s="8">
        <v>4</v>
      </c>
      <c r="F7" s="8">
        <v>4</v>
      </c>
    </row>
    <row r="8" spans="1:6" x14ac:dyDescent="0.25">
      <c r="A8" s="7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7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7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7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7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7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7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7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7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7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7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7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7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7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7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7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7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7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7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7" t="s">
        <v>2062</v>
      </c>
      <c r="B29" s="8"/>
      <c r="C29" s="8"/>
      <c r="D29" s="8"/>
      <c r="E29" s="8">
        <v>3</v>
      </c>
      <c r="F29" s="8">
        <v>3</v>
      </c>
    </row>
    <row r="30" spans="1:6" x14ac:dyDescent="0.25">
      <c r="A30" s="7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0463C-CCB8-4396-A99A-33B0BABA5EF7}">
  <sheetPr codeName="Sheet4"/>
  <dimension ref="A1:F18"/>
  <sheetViews>
    <sheetView workbookViewId="0">
      <selection activeCell="M23" sqref="M23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2031</v>
      </c>
      <c r="B1" t="s">
        <v>2070</v>
      </c>
    </row>
    <row r="2" spans="1:6" x14ac:dyDescent="0.25">
      <c r="A2" s="6" t="s">
        <v>2085</v>
      </c>
      <c r="B2" t="s">
        <v>2070</v>
      </c>
    </row>
    <row r="4" spans="1:6" x14ac:dyDescent="0.25">
      <c r="A4" s="6" t="s">
        <v>2069</v>
      </c>
      <c r="B4" s="6" t="s">
        <v>2068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2073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5">
      <c r="A7" s="7" t="s">
        <v>2074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5">
      <c r="A8" s="7" t="s">
        <v>2075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5">
      <c r="A9" s="7" t="s">
        <v>2076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5">
      <c r="A10" s="7" t="s">
        <v>2077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5">
      <c r="A11" s="7" t="s">
        <v>2078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5">
      <c r="A12" s="7" t="s">
        <v>2079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5">
      <c r="A13" s="7" t="s">
        <v>2080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5">
      <c r="A14" s="7" t="s">
        <v>2081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5">
      <c r="A15" s="7" t="s">
        <v>2082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5">
      <c r="A16" s="7" t="s">
        <v>2083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5">
      <c r="A17" s="7" t="s">
        <v>2084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5">
      <c r="A18" s="7" t="s">
        <v>2067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6E2D-732B-4839-862F-6E198B96C5A8}">
  <sheetPr codeName="Sheet5"/>
  <dimension ref="A1:H13"/>
  <sheetViews>
    <sheetView zoomScaleNormal="100" workbookViewId="0">
      <selection activeCell="G16" sqref="G16"/>
    </sheetView>
  </sheetViews>
  <sheetFormatPr defaultRowHeight="15.75" x14ac:dyDescent="0.25"/>
  <cols>
    <col min="1" max="1" width="27.875" style="10" bestFit="1" customWidth="1"/>
    <col min="2" max="2" width="21.625" style="10" bestFit="1" customWidth="1"/>
    <col min="3" max="3" width="13.5" style="10" bestFit="1" customWidth="1"/>
    <col min="4" max="4" width="15.875" style="10" bestFit="1" customWidth="1"/>
    <col min="5" max="5" width="12.625" style="10" bestFit="1" customWidth="1"/>
    <col min="6" max="6" width="19.25" style="10" bestFit="1" customWidth="1"/>
    <col min="7" max="7" width="15.5" style="10" bestFit="1" customWidth="1"/>
    <col min="8" max="8" width="18.75" style="10" bestFit="1" customWidth="1"/>
    <col min="9" max="16384" width="9" style="10"/>
  </cols>
  <sheetData>
    <row r="1" spans="1:8" x14ac:dyDescent="0.25">
      <c r="A1" s="10" t="s">
        <v>2086</v>
      </c>
      <c r="B1" s="10" t="s">
        <v>2087</v>
      </c>
      <c r="C1" s="10" t="s">
        <v>2088</v>
      </c>
      <c r="D1" s="10" t="s">
        <v>2105</v>
      </c>
      <c r="E1" s="10" t="s">
        <v>2089</v>
      </c>
      <c r="F1" s="10" t="s">
        <v>2090</v>
      </c>
      <c r="G1" s="10" t="s">
        <v>2091</v>
      </c>
      <c r="H1" s="10" t="s">
        <v>2092</v>
      </c>
    </row>
    <row r="2" spans="1:8" x14ac:dyDescent="0.25">
      <c r="A2" s="10" t="s">
        <v>2093</v>
      </c>
      <c r="B2" s="11">
        <f>COUNTIFS(Crowdfunding!F2:F1001, "successful", Crowdfunding!D2:D1001,"&lt;1000")</f>
        <v>30</v>
      </c>
      <c r="C2" s="11">
        <f>COUNTIFS(Crowdfunding!F2:F1001, "failed", Crowdfunding!D2:D1001,"&lt;1000")</f>
        <v>20</v>
      </c>
      <c r="D2" s="11">
        <f>COUNTIFS(Crowdfunding!F2:F1001, "canceled", Crowdfunding!D2:D1001,"&lt;1000")</f>
        <v>1</v>
      </c>
      <c r="E2" s="11">
        <f>SUM(B2:D2)</f>
        <v>51</v>
      </c>
      <c r="F2" s="12">
        <f>B2/E2*100</f>
        <v>58.82352941176471</v>
      </c>
      <c r="G2" s="12">
        <f>C2/E2*100</f>
        <v>39.215686274509807</v>
      </c>
      <c r="H2" s="12">
        <f>D2/E2*100</f>
        <v>1.9607843137254901</v>
      </c>
    </row>
    <row r="3" spans="1:8" x14ac:dyDescent="0.25">
      <c r="A3" s="10" t="s">
        <v>2094</v>
      </c>
      <c r="B3" s="11">
        <f>COUNTIFS(Crowdfunding!F2:F1001, "successful",Crowdfunding!D2:D1001, "&gt;=1000", Crowdfunding!D2:D1001, "&lt;=4999")</f>
        <v>191</v>
      </c>
      <c r="C3" s="11">
        <f>COUNTIFS(Crowdfunding!F2:F1001, "failed",Crowdfunding!D2:D1001, "&gt;=1000", Crowdfunding!D2:D1001, "&lt;=4999")</f>
        <v>38</v>
      </c>
      <c r="D3" s="11">
        <f>COUNTIFS(Crowdfunding!F2:F1001, "Canceled",Crowdfunding!D2:D1001, "&gt;=1000", Crowdfunding!D2:D1001, "&lt;=4999")</f>
        <v>2</v>
      </c>
      <c r="E3" s="11">
        <f t="shared" ref="E3:E13" si="0">SUM(B3:D3)</f>
        <v>231</v>
      </c>
      <c r="F3" s="12">
        <f t="shared" ref="F3:F13" si="1">B3/E3*100</f>
        <v>82.683982683982677</v>
      </c>
      <c r="G3" s="12">
        <f t="shared" ref="G3:G13" si="2">C3/E3*100</f>
        <v>16.450216450216452</v>
      </c>
      <c r="H3" s="12">
        <f t="shared" ref="H3:H13" si="3">D3/E3*100</f>
        <v>0.86580086580086579</v>
      </c>
    </row>
    <row r="4" spans="1:8" x14ac:dyDescent="0.25">
      <c r="A4" s="10" t="s">
        <v>2104</v>
      </c>
      <c r="B4" s="11">
        <f>COUNTIFS(Crowdfunding!F2:F1001, "successful",Crowdfunding!D2:D1001, "&gt;=5000", Crowdfunding!D2:D1001, "&lt;=9999")</f>
        <v>164</v>
      </c>
      <c r="C4" s="11">
        <f>COUNTIFS(Crowdfunding!F2:F1001, "failed",Crowdfunding!D2:D1001, "&gt;=5000", Crowdfunding!D2:D1001, "&lt;=9999")</f>
        <v>126</v>
      </c>
      <c r="D4" s="11">
        <f>COUNTIFS(Crowdfunding!F2:F1001, "canceled",Crowdfunding!D2:D1001, "&gt;=5000", Crowdfunding!D2:D1001, "&lt;=9999")</f>
        <v>25</v>
      </c>
      <c r="E4" s="11">
        <f t="shared" si="0"/>
        <v>315</v>
      </c>
      <c r="F4" s="12">
        <f t="shared" si="1"/>
        <v>52.06349206349207</v>
      </c>
      <c r="G4" s="12">
        <f t="shared" si="2"/>
        <v>40</v>
      </c>
      <c r="H4" s="12">
        <f t="shared" si="3"/>
        <v>7.9365079365079358</v>
      </c>
    </row>
    <row r="5" spans="1:8" x14ac:dyDescent="0.25">
      <c r="A5" s="10" t="s">
        <v>2095</v>
      </c>
      <c r="B5" s="11">
        <f>COUNTIFS(Crowdfunding!F2:F1001, "successful",Crowdfunding!D2:D1001, "&gt;=10000", Crowdfunding!D2:D1001, "&lt;=14999")</f>
        <v>4</v>
      </c>
      <c r="C5" s="11">
        <f>COUNTIFS(Crowdfunding!F2:F1001, "failed",Crowdfunding!D2:D1001, "&gt;=10000", Crowdfunding!D2:D1001, "&lt;=14999")</f>
        <v>5</v>
      </c>
      <c r="D5" s="11">
        <f>COUNTIFS(Crowdfunding!F2:F1001, "canceled",Crowdfunding!D2:D1001, "&gt;=10000", Crowdfunding!D2:D1001, "&lt;=14999")</f>
        <v>0</v>
      </c>
      <c r="E5" s="11">
        <f t="shared" si="0"/>
        <v>9</v>
      </c>
      <c r="F5" s="12">
        <f t="shared" si="1"/>
        <v>44.444444444444443</v>
      </c>
      <c r="G5" s="12">
        <f t="shared" si="2"/>
        <v>55.555555555555557</v>
      </c>
      <c r="H5" s="12">
        <f t="shared" si="3"/>
        <v>0</v>
      </c>
    </row>
    <row r="6" spans="1:8" x14ac:dyDescent="0.25">
      <c r="A6" s="10" t="s">
        <v>2096</v>
      </c>
      <c r="B6" s="11">
        <f>COUNTIFS(Crowdfunding!F2:F1001, "successful",Crowdfunding!D2:D1001, "&gt;=15000", Crowdfunding!D2:D1001, "&lt;=19999")</f>
        <v>10</v>
      </c>
      <c r="C6" s="11">
        <f>COUNTIFS(Crowdfunding!F2:F1001, "failed",Crowdfunding!D2:D1001, "&gt;=15000", Crowdfunding!D2:D1001, "&lt;=19999")</f>
        <v>0</v>
      </c>
      <c r="D6" s="11">
        <f>COUNTIFS(Crowdfunding!F2:F1001, "canceled",Crowdfunding!D2:D1001, "&gt;=15000", Crowdfunding!D2:D1001, "&lt;=19999")</f>
        <v>0</v>
      </c>
      <c r="E6" s="11">
        <f t="shared" si="0"/>
        <v>10</v>
      </c>
      <c r="F6" s="12">
        <f t="shared" si="1"/>
        <v>100</v>
      </c>
      <c r="G6" s="12">
        <f t="shared" si="2"/>
        <v>0</v>
      </c>
      <c r="H6" s="12">
        <f t="shared" si="3"/>
        <v>0</v>
      </c>
    </row>
    <row r="7" spans="1:8" x14ac:dyDescent="0.25">
      <c r="A7" s="10" t="s">
        <v>2097</v>
      </c>
      <c r="B7" s="11">
        <f>COUNTIFS(Crowdfunding!F2:F1001, "successful",Crowdfunding!D2:D1001, "&gt;=20000", Crowdfunding!D2:D1001, "&lt;=24999")</f>
        <v>7</v>
      </c>
      <c r="C7" s="11">
        <f>COUNTIFS(Crowdfunding!F2:F1001, "failed",Crowdfunding!D2:D1001, "&gt;=20000", Crowdfunding!D2:D1001, "&lt;=24999")</f>
        <v>0</v>
      </c>
      <c r="D7" s="11">
        <f>COUNTIFS(Crowdfunding!F2:F1001, "canceled",Crowdfunding!D2:D1001, "&gt;=20000", Crowdfunding!D2:D1001, "&lt;=24999")</f>
        <v>0</v>
      </c>
      <c r="E7" s="11">
        <f t="shared" si="0"/>
        <v>7</v>
      </c>
      <c r="F7" s="12">
        <f t="shared" si="1"/>
        <v>100</v>
      </c>
      <c r="G7" s="12">
        <f t="shared" si="2"/>
        <v>0</v>
      </c>
      <c r="H7" s="12">
        <f t="shared" si="3"/>
        <v>0</v>
      </c>
    </row>
    <row r="8" spans="1:8" x14ac:dyDescent="0.25">
      <c r="A8" s="10" t="s">
        <v>2098</v>
      </c>
      <c r="B8" s="11">
        <f>COUNTIFS(Crowdfunding!F2:F1001, "successful",Crowdfunding!D2:D1001, "&gt;=25000", Crowdfunding!D2:D1001, "&lt;=29999")</f>
        <v>11</v>
      </c>
      <c r="C8" s="11">
        <f>COUNTIFS(Crowdfunding!F2:F1001, "failed",Crowdfunding!D2:D1001, "&gt;=25000", Crowdfunding!D2:D1001, "&lt;=29999")</f>
        <v>3</v>
      </c>
      <c r="D8" s="11">
        <f>COUNTIFS(Crowdfunding!F2:F1001, "canceled",Crowdfunding!D2:D1001, "&gt;=25000", Crowdfunding!D2:D1001, "&lt;=29999")</f>
        <v>0</v>
      </c>
      <c r="E8" s="11">
        <f t="shared" si="0"/>
        <v>14</v>
      </c>
      <c r="F8" s="12">
        <f t="shared" si="1"/>
        <v>78.571428571428569</v>
      </c>
      <c r="G8" s="12">
        <f t="shared" si="2"/>
        <v>21.428571428571427</v>
      </c>
      <c r="H8" s="12">
        <f t="shared" si="3"/>
        <v>0</v>
      </c>
    </row>
    <row r="9" spans="1:8" x14ac:dyDescent="0.25">
      <c r="A9" s="10" t="s">
        <v>2099</v>
      </c>
      <c r="B9" s="11">
        <f>COUNTIFS(Crowdfunding!F2:F1001, "successful",Crowdfunding!D2:D1001, "&gt;=30000", Crowdfunding!D2:D1001, "&lt;=34999")</f>
        <v>7</v>
      </c>
      <c r="C9" s="11">
        <f>COUNTIFS(Crowdfunding!F2:F1001, "failed",Crowdfunding!D2:D1001, "&gt;=30000", Crowdfunding!D2:D1001, "&lt;=34999")</f>
        <v>0</v>
      </c>
      <c r="D9" s="11">
        <f>COUNTIFS(Crowdfunding!F2:F1001, "canceled",Crowdfunding!D2:D1001, "&gt;=30000", Crowdfunding!D2:D1001, "&lt;=34999")</f>
        <v>0</v>
      </c>
      <c r="E9" s="11">
        <f t="shared" si="0"/>
        <v>7</v>
      </c>
      <c r="F9" s="12">
        <f t="shared" si="1"/>
        <v>100</v>
      </c>
      <c r="G9" s="12">
        <f t="shared" si="2"/>
        <v>0</v>
      </c>
      <c r="H9" s="12">
        <f t="shared" si="3"/>
        <v>0</v>
      </c>
    </row>
    <row r="10" spans="1:8" x14ac:dyDescent="0.25">
      <c r="A10" s="10" t="s">
        <v>2100</v>
      </c>
      <c r="B10" s="11">
        <f>COUNTIFS(Crowdfunding!F2:F1001, "successful",Crowdfunding!D2:D1001, "&gt;=35000", Crowdfunding!D2:D1001, "&lt;=39999")</f>
        <v>8</v>
      </c>
      <c r="C10" s="11">
        <f>COUNTIFS(Crowdfunding!F2:F1001, "failed",Crowdfunding!D2:D1001, "&gt;=35000", Crowdfunding!D2:D1001, "&lt;=39999")</f>
        <v>3</v>
      </c>
      <c r="D10" s="11">
        <f>COUNTIFS(Crowdfunding!F2:F1001, "canceled",Crowdfunding!D2:D1001, "&gt;=35000", Crowdfunding!D2:D1001, "&lt;=39999")</f>
        <v>1</v>
      </c>
      <c r="E10" s="11">
        <f t="shared" si="0"/>
        <v>12</v>
      </c>
      <c r="F10" s="12">
        <f t="shared" si="1"/>
        <v>66.666666666666657</v>
      </c>
      <c r="G10" s="12">
        <f t="shared" si="2"/>
        <v>25</v>
      </c>
      <c r="H10" s="12">
        <f t="shared" si="3"/>
        <v>8.3333333333333321</v>
      </c>
    </row>
    <row r="11" spans="1:8" x14ac:dyDescent="0.25">
      <c r="A11" s="10" t="s">
        <v>2101</v>
      </c>
      <c r="B11" s="11">
        <f>COUNTIFS(Crowdfunding!F2:F1001, "successful",Crowdfunding!D2:D1001, "&gt;=40000", Crowdfunding!D2:D1001, "&lt;=44999")</f>
        <v>11</v>
      </c>
      <c r="C11" s="11">
        <f>COUNTIFS(Crowdfunding!F2:F1001, "failed",Crowdfunding!D2:D1001, "&gt;=40000", Crowdfunding!D2:D1001, "&lt;=44999")</f>
        <v>3</v>
      </c>
      <c r="D11" s="11">
        <f>COUNTIFS(Crowdfunding!F2:F1001, "canceled",Crowdfunding!D2:D1001, "&gt;=40000", Crowdfunding!D2:D1001, "&lt;=44999")</f>
        <v>0</v>
      </c>
      <c r="E11" s="11">
        <f t="shared" si="0"/>
        <v>14</v>
      </c>
      <c r="F11" s="12">
        <f t="shared" si="1"/>
        <v>78.571428571428569</v>
      </c>
      <c r="G11" s="12">
        <f t="shared" si="2"/>
        <v>21.428571428571427</v>
      </c>
      <c r="H11" s="12">
        <f t="shared" si="3"/>
        <v>0</v>
      </c>
    </row>
    <row r="12" spans="1:8" x14ac:dyDescent="0.25">
      <c r="A12" s="10" t="s">
        <v>2102</v>
      </c>
      <c r="B12" s="11">
        <f>COUNTIFS(Crowdfunding!F2:F1001, "successful",Crowdfunding!D2:D1001, "&gt;=45000", Crowdfunding!D2:D1001, "&lt;=49999")</f>
        <v>8</v>
      </c>
      <c r="C12" s="11">
        <f>COUNTIFS(Crowdfunding!F2:F1001, "failed",Crowdfunding!D2:D1001, "&gt;=45000", Crowdfunding!D2:D1001, "&lt;=49999")</f>
        <v>3</v>
      </c>
      <c r="D12" s="11">
        <f>COUNTIFS(Crowdfunding!F2:F1001, "canceled",Crowdfunding!D2:D1001, "&gt;=45000", Crowdfunding!D2:D1001, "&lt;=49999")</f>
        <v>0</v>
      </c>
      <c r="E12" s="11">
        <f t="shared" si="0"/>
        <v>11</v>
      </c>
      <c r="F12" s="12">
        <f t="shared" si="1"/>
        <v>72.727272727272734</v>
      </c>
      <c r="G12" s="12">
        <f t="shared" si="2"/>
        <v>27.27272727272727</v>
      </c>
      <c r="H12" s="12">
        <f t="shared" si="3"/>
        <v>0</v>
      </c>
    </row>
    <row r="13" spans="1:8" x14ac:dyDescent="0.25">
      <c r="A13" s="10" t="s">
        <v>2103</v>
      </c>
      <c r="B13" s="11">
        <f>COUNTIFS(Crowdfunding!F2:F1001, "successful", Crowdfunding!D2:D1001,"&gt;=50000")</f>
        <v>114</v>
      </c>
      <c r="C13" s="11">
        <f>COUNTIFS(Crowdfunding!F2:F1001, "failed", Crowdfunding!D2:D1001,"&gt;=50000")</f>
        <v>163</v>
      </c>
      <c r="D13" s="11">
        <f>COUNTIFS(Crowdfunding!F2:F1001, "canceled", Crowdfunding!D2:D1001,"&gt;=50000")</f>
        <v>28</v>
      </c>
      <c r="E13" s="11">
        <f t="shared" si="0"/>
        <v>305</v>
      </c>
      <c r="F13" s="12">
        <f t="shared" si="1"/>
        <v>37.377049180327873</v>
      </c>
      <c r="G13" s="12">
        <f t="shared" si="2"/>
        <v>53.442622950819676</v>
      </c>
      <c r="H13" s="12">
        <f t="shared" si="3"/>
        <v>9.1803278688524586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AE53-C877-4532-8335-F0D509C74119}">
  <dimension ref="A1:E34"/>
  <sheetViews>
    <sheetView tabSelected="1" workbookViewId="0">
      <selection activeCell="C2" sqref="A1:E34"/>
    </sheetView>
  </sheetViews>
  <sheetFormatPr defaultRowHeight="15.75" x14ac:dyDescent="0.25"/>
  <cols>
    <col min="2" max="2" width="12.625" bestFit="1" customWidth="1"/>
    <col min="5" max="5" width="12.625" bestFit="1" customWidth="1"/>
  </cols>
  <sheetData>
    <row r="1" spans="1:5" x14ac:dyDescent="0.25">
      <c r="A1" t="str">
        <f>Crowdfunding!F1</f>
        <v>outcome</v>
      </c>
      <c r="B1" t="str">
        <f>Crowdfunding!G1</f>
        <v>backers_count</v>
      </c>
      <c r="D1" t="str">
        <f>Crowdfunding!F1</f>
        <v>outcome</v>
      </c>
      <c r="E1" t="str">
        <f>Crowdfunding!G1</f>
        <v>backers_count</v>
      </c>
    </row>
    <row r="2" spans="1:5" x14ac:dyDescent="0.25">
      <c r="A2" t="str">
        <f>IF(Crowdfunding!F2="successful", "Successful", "Failed")</f>
        <v>Failed</v>
      </c>
      <c r="E2" t="e">
        <f>VLOOKUP(Crowdfunding!G2, Crowdfunding!F:F, 1,FALSE)</f>
        <v>#N/A</v>
      </c>
    </row>
    <row r="3" spans="1:5" x14ac:dyDescent="0.25">
      <c r="A3" t="str">
        <f>IF(Crowdfunding!F3="successful", "Successful", "Failed")</f>
        <v>Successful</v>
      </c>
    </row>
    <row r="4" spans="1:5" x14ac:dyDescent="0.25">
      <c r="A4" t="str">
        <f>IF(Crowdfunding!F4="successful", "Successful", "Failed")</f>
        <v>Successful</v>
      </c>
    </row>
    <row r="5" spans="1:5" x14ac:dyDescent="0.25">
      <c r="A5" t="str">
        <f>IF(Crowdfunding!F5="successful", "Successful", "Failed")</f>
        <v>Failed</v>
      </c>
    </row>
    <row r="6" spans="1:5" x14ac:dyDescent="0.25">
      <c r="A6" t="str">
        <f>IF(Crowdfunding!F6="successful", "Successful", "Failed")</f>
        <v>Failed</v>
      </c>
    </row>
    <row r="7" spans="1:5" x14ac:dyDescent="0.25">
      <c r="A7" t="str">
        <f>IF(Crowdfunding!F7="successful", "Successful", "Failed")</f>
        <v>Successful</v>
      </c>
    </row>
    <row r="8" spans="1:5" x14ac:dyDescent="0.25">
      <c r="A8" t="str">
        <f>IF(Crowdfunding!F8="successful", "Successful", "Failed")</f>
        <v>Failed</v>
      </c>
    </row>
    <row r="9" spans="1:5" x14ac:dyDescent="0.25">
      <c r="A9" t="str">
        <f>IF(Crowdfunding!F9="successful", "Successful", "Failed")</f>
        <v>Successful</v>
      </c>
    </row>
    <row r="10" spans="1:5" x14ac:dyDescent="0.25">
      <c r="A10" t="str">
        <f>IF(Crowdfunding!F10="successful", "Successful", "Failed")</f>
        <v>Failed</v>
      </c>
    </row>
    <row r="11" spans="1:5" x14ac:dyDescent="0.25">
      <c r="A11" t="str">
        <f>IF(Crowdfunding!F11="successful", "Successful", "Failed")</f>
        <v>Failed</v>
      </c>
    </row>
    <row r="12" spans="1:5" x14ac:dyDescent="0.25">
      <c r="A12" t="str">
        <f>IF(Crowdfunding!F12="successful", "Successful", "Failed")</f>
        <v>Successful</v>
      </c>
    </row>
    <row r="13" spans="1:5" x14ac:dyDescent="0.25">
      <c r="A13" t="str">
        <f>IF(Crowdfunding!F13="successful", "Successful", "Failed")</f>
        <v>Failed</v>
      </c>
    </row>
    <row r="14" spans="1:5" x14ac:dyDescent="0.25">
      <c r="A14" t="str">
        <f>IF(Crowdfunding!F14="successful", "Successful", "Failed")</f>
        <v>Failed</v>
      </c>
    </row>
    <row r="15" spans="1:5" x14ac:dyDescent="0.25">
      <c r="A15" t="str">
        <f>IF(Crowdfunding!F15="successful", "Successful", "Failed")</f>
        <v>Successful</v>
      </c>
    </row>
    <row r="16" spans="1:5" x14ac:dyDescent="0.25">
      <c r="A16" t="str">
        <f>IF(Crowdfunding!F16="successful", "Successful", "Failed")</f>
        <v>Failed</v>
      </c>
    </row>
    <row r="17" spans="1:1" x14ac:dyDescent="0.25">
      <c r="A17" t="str">
        <f>IF(Crowdfunding!F17="successful", "Successful", "Failed")</f>
        <v>Failed</v>
      </c>
    </row>
    <row r="18" spans="1:1" x14ac:dyDescent="0.25">
      <c r="A18" t="str">
        <f>IF(Crowdfunding!F18="successful", "Successful", "Failed")</f>
        <v>Successful</v>
      </c>
    </row>
    <row r="19" spans="1:1" x14ac:dyDescent="0.25">
      <c r="A19" t="str">
        <f>IF(Crowdfunding!F19="successful", "Successful", "Failed")</f>
        <v>Successful</v>
      </c>
    </row>
    <row r="20" spans="1:1" x14ac:dyDescent="0.25">
      <c r="A20" t="str">
        <f>IF(Crowdfunding!F20="successful", "Successful", "Failed")</f>
        <v>Failed</v>
      </c>
    </row>
    <row r="21" spans="1:1" x14ac:dyDescent="0.25">
      <c r="A21" t="str">
        <f>IF(Crowdfunding!F21="successful", "Successful", "Failed")</f>
        <v>Failed</v>
      </c>
    </row>
    <row r="22" spans="1:1" x14ac:dyDescent="0.25">
      <c r="A22" t="str">
        <f>IF(Crowdfunding!F22="successful", "Successful", "Failed")</f>
        <v>Successful</v>
      </c>
    </row>
    <row r="23" spans="1:1" x14ac:dyDescent="0.25">
      <c r="A23" t="str">
        <f>IF(Crowdfunding!F23="successful", "Successful", "Failed")</f>
        <v>Failed</v>
      </c>
    </row>
    <row r="24" spans="1:1" x14ac:dyDescent="0.25">
      <c r="A24" t="str">
        <f>IF(Crowdfunding!F24="successful", "Successful", "Failed")</f>
        <v>Successful</v>
      </c>
    </row>
    <row r="25" spans="1:1" x14ac:dyDescent="0.25">
      <c r="A25" t="str">
        <f>IF(Crowdfunding!F25="successful", "Successful", "Failed")</f>
        <v>Successful</v>
      </c>
    </row>
    <row r="26" spans="1:1" x14ac:dyDescent="0.25">
      <c r="A26" t="str">
        <f>IF(Crowdfunding!F26="successful", "Successful", "Failed")</f>
        <v>Successful</v>
      </c>
    </row>
    <row r="27" spans="1:1" x14ac:dyDescent="0.25">
      <c r="A27" t="str">
        <f>IF(Crowdfunding!F27="successful", "Successful", "Failed")</f>
        <v>Successful</v>
      </c>
    </row>
    <row r="28" spans="1:1" x14ac:dyDescent="0.25">
      <c r="A28" t="str">
        <f>IF(Crowdfunding!F28="successful", "Successful", "Failed")</f>
        <v>Failed</v>
      </c>
    </row>
    <row r="29" spans="1:1" x14ac:dyDescent="0.25">
      <c r="A29" t="str">
        <f>IF(Crowdfunding!F29="successful", "Successful", "Failed")</f>
        <v>Failed</v>
      </c>
    </row>
    <row r="30" spans="1:1" x14ac:dyDescent="0.25">
      <c r="A30" t="str">
        <f>IF(Crowdfunding!F30="successful", "Successful", "Failed")</f>
        <v>Successful</v>
      </c>
    </row>
    <row r="31" spans="1:1" x14ac:dyDescent="0.25">
      <c r="A31" t="str">
        <f>IF(Crowdfunding!F31="successful", "Successful", "Failed")</f>
        <v>Successful</v>
      </c>
    </row>
    <row r="32" spans="1:1" x14ac:dyDescent="0.25">
      <c r="A32" t="str">
        <f>IF(Crowdfunding!F32="successful", "Successful", "Failed")</f>
        <v>Successful</v>
      </c>
    </row>
    <row r="33" spans="1:1" x14ac:dyDescent="0.25">
      <c r="A33" t="str">
        <f>IF(Crowdfunding!F33="successful", "Successful", "Failed")</f>
        <v>Successful</v>
      </c>
    </row>
    <row r="34" spans="1:1" x14ac:dyDescent="0.25">
      <c r="A34" t="str">
        <f>IF(Crowdfunding!F34="successful", "Successful", "Failed")</f>
        <v>Failed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Sheet2</vt:lpstr>
      <vt:lpstr>Sheet3</vt:lpstr>
      <vt:lpstr>Sheet4</vt:lpstr>
      <vt:lpstr>Bonus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William Nguyen</cp:lastModifiedBy>
  <dcterms:created xsi:type="dcterms:W3CDTF">2021-09-29T18:52:28Z</dcterms:created>
  <dcterms:modified xsi:type="dcterms:W3CDTF">2023-10-05T12:40:32Z</dcterms:modified>
</cp:coreProperties>
</file>