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 Felipe\Downloads\"/>
    </mc:Choice>
  </mc:AlternateContent>
  <xr:revisionPtr revIDLastSave="0" documentId="13_ncr:1_{ABDD4455-5A42-4726-9BC2-ED35405A95F1}" xr6:coauthVersionLast="47" xr6:coauthVersionMax="47" xr10:uidLastSave="{00000000-0000-0000-0000-000000000000}"/>
  <bookViews>
    <workbookView xWindow="-120" yWindow="-120" windowWidth="20730" windowHeight="11760" tabRatio="887" activeTab="5" xr2:uid="{00000000-000D-0000-FFFF-FFFF00000000}"/>
  </bookViews>
  <sheets>
    <sheet name="Hoja1" sheetId="7" r:id="rId1"/>
    <sheet name="HOSPIRA HORIZONTAL E. R." sheetId="2" r:id="rId2"/>
    <sheet name="HOSPIRA VERTICAL E.R." sheetId="3" r:id="rId3"/>
    <sheet name="HOSPIRA VERTICAL B. G. " sheetId="4" r:id="rId4"/>
    <sheet name="HOSPIRA HORIZONTAL B. G.  " sheetId="5" r:id="rId5"/>
    <sheet name="HOSPIRA RAZONES" sheetId="6" r:id="rId6"/>
  </sheets>
  <definedNames>
    <definedName name="_xlnm.Print_Area" localSheetId="4">'HOSPIRA HORIZONTAL B. G.  '!$A$1:$F$31</definedName>
    <definedName name="_xlnm.Print_Area" localSheetId="5">'HOSPIRA RAZONES'!$A$1:$D$44</definedName>
    <definedName name="_xlnm.Print_Area" localSheetId="3">'HOSPIRA VERTICAL B. G. '!$A$1:$F$30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L6" i="2"/>
  <c r="M6" i="2"/>
  <c r="S23" i="4"/>
  <c r="S24" i="4"/>
  <c r="S25" i="4"/>
  <c r="S26" i="4"/>
  <c r="S27" i="4"/>
  <c r="S28" i="4"/>
  <c r="S29" i="4"/>
  <c r="R23" i="4"/>
  <c r="R24" i="4"/>
  <c r="R25" i="4"/>
  <c r="R26" i="4"/>
  <c r="R27" i="4"/>
  <c r="R28" i="4"/>
  <c r="R29" i="4"/>
  <c r="S7" i="4"/>
  <c r="S8" i="4"/>
  <c r="S9" i="4"/>
  <c r="S10" i="4"/>
  <c r="S11" i="4"/>
  <c r="S12" i="4"/>
  <c r="S13" i="4"/>
  <c r="S15" i="4"/>
  <c r="S16" i="4"/>
  <c r="S18" i="4"/>
  <c r="S20" i="4"/>
  <c r="R7" i="4"/>
  <c r="R8" i="4"/>
  <c r="R9" i="4"/>
  <c r="R10" i="4"/>
  <c r="R11" i="4"/>
  <c r="R12" i="4"/>
  <c r="R13" i="4"/>
  <c r="R16" i="4"/>
  <c r="R18" i="4"/>
  <c r="R20" i="4"/>
  <c r="L7" i="2"/>
  <c r="L8" i="2"/>
  <c r="L9" i="2"/>
  <c r="L10" i="2"/>
  <c r="L11" i="2"/>
  <c r="L12" i="2"/>
  <c r="L13" i="2"/>
  <c r="L14" i="2"/>
  <c r="L15" i="2"/>
  <c r="L16" i="2"/>
  <c r="L17" i="2"/>
  <c r="K18" i="3"/>
  <c r="J18" i="3"/>
  <c r="K6" i="3"/>
  <c r="K7" i="3"/>
  <c r="K8" i="3"/>
  <c r="K9" i="3"/>
  <c r="K10" i="3"/>
  <c r="K11" i="3"/>
  <c r="K12" i="3"/>
  <c r="K13" i="3"/>
  <c r="K14" i="3"/>
  <c r="K15" i="3"/>
  <c r="K16" i="3"/>
  <c r="J6" i="3"/>
  <c r="J7" i="3"/>
  <c r="J8" i="3"/>
  <c r="J9" i="3"/>
  <c r="J10" i="3"/>
  <c r="J11" i="3"/>
  <c r="J12" i="3"/>
  <c r="J13" i="3"/>
  <c r="J14" i="3"/>
  <c r="J15" i="3"/>
  <c r="J16" i="3"/>
  <c r="K5" i="3"/>
  <c r="J5" i="3"/>
  <c r="J6" i="2"/>
  <c r="I10" i="2"/>
  <c r="J14" i="2"/>
  <c r="J7" i="2"/>
  <c r="J8" i="2"/>
  <c r="J9" i="2"/>
  <c r="J10" i="2"/>
  <c r="J11" i="2"/>
  <c r="J12" i="2"/>
  <c r="J13" i="2"/>
  <c r="J15" i="2"/>
  <c r="J16" i="2"/>
  <c r="J17" i="2"/>
  <c r="I7" i="2"/>
  <c r="I8" i="2"/>
  <c r="I9" i="2"/>
  <c r="I11" i="2"/>
  <c r="I12" i="2"/>
  <c r="I13" i="2"/>
  <c r="I14" i="2"/>
  <c r="I15" i="2"/>
  <c r="I16" i="2"/>
  <c r="I17" i="2"/>
  <c r="I6" i="2"/>
  <c r="D8" i="2" l="1"/>
  <c r="D10" i="2" s="1"/>
  <c r="C8" i="2"/>
  <c r="C10" i="2" s="1"/>
  <c r="F8" i="5" l="1"/>
  <c r="F9" i="5"/>
  <c r="F10" i="5"/>
  <c r="F11" i="5"/>
  <c r="F12" i="5"/>
  <c r="F16" i="5"/>
  <c r="F23" i="5"/>
  <c r="F24" i="5"/>
  <c r="F25" i="5"/>
  <c r="F26" i="5"/>
  <c r="F27" i="5"/>
  <c r="F28" i="5"/>
  <c r="E8" i="5"/>
  <c r="R8" i="5" s="1"/>
  <c r="S8" i="5" s="1"/>
  <c r="E9" i="5"/>
  <c r="R9" i="5" s="1"/>
  <c r="S9" i="5" s="1"/>
  <c r="E10" i="5"/>
  <c r="R10" i="5" s="1"/>
  <c r="S10" i="5" s="1"/>
  <c r="E11" i="5"/>
  <c r="R11" i="5" s="1"/>
  <c r="S11" i="5" s="1"/>
  <c r="E12" i="5"/>
  <c r="R12" i="5" s="1"/>
  <c r="S12" i="5" s="1"/>
  <c r="E16" i="5"/>
  <c r="R16" i="5" s="1"/>
  <c r="S16" i="5" s="1"/>
  <c r="E23" i="5"/>
  <c r="R23" i="5" s="1"/>
  <c r="S23" i="5" s="1"/>
  <c r="E24" i="5"/>
  <c r="R24" i="5" s="1"/>
  <c r="S24" i="5" s="1"/>
  <c r="E25" i="5"/>
  <c r="R25" i="5" s="1"/>
  <c r="S25" i="5" s="1"/>
  <c r="E26" i="5"/>
  <c r="R26" i="5" s="1"/>
  <c r="S26" i="5" s="1"/>
  <c r="E27" i="5"/>
  <c r="R27" i="5" s="1"/>
  <c r="S27" i="5" s="1"/>
  <c r="E28" i="5"/>
  <c r="R28" i="5" s="1"/>
  <c r="S28" i="5" s="1"/>
  <c r="C8" i="5"/>
  <c r="C9" i="5"/>
  <c r="C10" i="5"/>
  <c r="C16" i="5"/>
  <c r="C17" i="5"/>
  <c r="C7" i="5"/>
  <c r="B8" i="5"/>
  <c r="N8" i="5" s="1"/>
  <c r="O8" i="5" s="1"/>
  <c r="B9" i="5"/>
  <c r="N9" i="5" s="1"/>
  <c r="O9" i="5" s="1"/>
  <c r="B10" i="5"/>
  <c r="N10" i="5" s="1"/>
  <c r="O10" i="5" s="1"/>
  <c r="B16" i="5"/>
  <c r="N16" i="5" s="1"/>
  <c r="O16" i="5" s="1"/>
  <c r="B17" i="5"/>
  <c r="N17" i="5" s="1"/>
  <c r="O17" i="5" s="1"/>
  <c r="B7" i="5"/>
  <c r="N7" i="5" s="1"/>
  <c r="O7" i="5" s="1"/>
  <c r="C7" i="3"/>
  <c r="D7" i="3"/>
  <c r="F29" i="4"/>
  <c r="F13" i="4"/>
  <c r="F18" i="4"/>
  <c r="E29" i="4"/>
  <c r="E18" i="4"/>
  <c r="E18" i="5" s="1"/>
  <c r="E13" i="4"/>
  <c r="C18" i="4"/>
  <c r="C13" i="4"/>
  <c r="B18" i="4"/>
  <c r="B13" i="4"/>
  <c r="C18" i="5" l="1"/>
  <c r="C9" i="3"/>
  <c r="D9" i="3"/>
  <c r="E13" i="5"/>
  <c r="F13" i="5"/>
  <c r="B13" i="5"/>
  <c r="N13" i="5" s="1"/>
  <c r="O13" i="5" s="1"/>
  <c r="C12" i="3"/>
  <c r="F18" i="5"/>
  <c r="R18" i="5" s="1"/>
  <c r="S18" i="5" s="1"/>
  <c r="F29" i="5"/>
  <c r="E29" i="5"/>
  <c r="R29" i="5" s="1"/>
  <c r="S29" i="5" s="1"/>
  <c r="C13" i="2"/>
  <c r="C15" i="2" s="1"/>
  <c r="C17" i="2" s="1"/>
  <c r="C20" i="4"/>
  <c r="C13" i="5"/>
  <c r="B20" i="4"/>
  <c r="F20" i="4"/>
  <c r="B18" i="5"/>
  <c r="N18" i="5" s="1"/>
  <c r="O18" i="5" s="1"/>
  <c r="E20" i="4"/>
  <c r="D13" i="2"/>
  <c r="R13" i="5" l="1"/>
  <c r="S13" i="5" s="1"/>
  <c r="N17" i="4"/>
  <c r="N16" i="4"/>
  <c r="N7" i="4"/>
  <c r="N10" i="4"/>
  <c r="N20" i="4"/>
  <c r="N8" i="4"/>
  <c r="N9" i="4"/>
  <c r="N13" i="4"/>
  <c r="O8" i="4"/>
  <c r="O9" i="4"/>
  <c r="O10" i="4"/>
  <c r="O17" i="4"/>
  <c r="O16" i="4"/>
  <c r="O20" i="4"/>
  <c r="O7" i="4"/>
  <c r="N18" i="4"/>
  <c r="O18" i="4"/>
  <c r="O13" i="4"/>
  <c r="D12" i="3"/>
  <c r="F20" i="5"/>
  <c r="C14" i="3"/>
  <c r="C20" i="5"/>
  <c r="B20" i="5"/>
  <c r="N20" i="5" s="1"/>
  <c r="O20" i="5" s="1"/>
  <c r="E20" i="5"/>
  <c r="F30" i="4"/>
  <c r="E30" i="4"/>
  <c r="D17" i="2"/>
  <c r="D15" i="2"/>
  <c r="R20" i="5" l="1"/>
  <c r="S20" i="5" s="1"/>
  <c r="C16" i="3"/>
  <c r="D14" i="3"/>
  <c r="D16" i="3"/>
  <c r="F30" i="5"/>
  <c r="E30" i="5"/>
  <c r="R30" i="5" s="1"/>
  <c r="S30" i="5" s="1"/>
</calcChain>
</file>

<file path=xl/sharedStrings.xml><?xml version="1.0" encoding="utf-8"?>
<sst xmlns="http://schemas.openxmlformats.org/spreadsheetml/2006/main" count="274" uniqueCount="116">
  <si>
    <t>BALANCE GENERAL AL 31 DE DICIEMBRE DE</t>
  </si>
  <si>
    <t>ACTIVOS</t>
  </si>
  <si>
    <t>PASIVOS</t>
  </si>
  <si>
    <t>Corriente</t>
  </si>
  <si>
    <t>Disponible</t>
  </si>
  <si>
    <t>Oblig. Financieras</t>
  </si>
  <si>
    <t>Deudores</t>
  </si>
  <si>
    <t>Proveedores</t>
  </si>
  <si>
    <t>Inventarios</t>
  </si>
  <si>
    <t>Cuentas X pagar</t>
  </si>
  <si>
    <t>Gastos pagados X ant.</t>
  </si>
  <si>
    <t>Imp. Grav.y Tasas</t>
  </si>
  <si>
    <t>Oblig. Laborales</t>
  </si>
  <si>
    <t>Pas. Est. Y Provisiones</t>
  </si>
  <si>
    <t>Total Act. Corriente</t>
  </si>
  <si>
    <t>Total Pas. Corriente</t>
  </si>
  <si>
    <t>No corriente</t>
  </si>
  <si>
    <t>No Corriente</t>
  </si>
  <si>
    <t>Propiedad Planta y Eq</t>
  </si>
  <si>
    <t>Cargos Diferidos</t>
  </si>
  <si>
    <t>Total Act no corriente</t>
  </si>
  <si>
    <t>Total Pas. No  Cte.</t>
  </si>
  <si>
    <t>TOTAL ACTIVOS</t>
  </si>
  <si>
    <t>TOTAL PASIVO</t>
  </si>
  <si>
    <t>PATRIMONIO</t>
  </si>
  <si>
    <t>Cuotas o partes de int. Soc.</t>
  </si>
  <si>
    <t>Prima en coloc. de cuotas</t>
  </si>
  <si>
    <t>Reserva Legal</t>
  </si>
  <si>
    <t>Reserva capital de trabajo</t>
  </si>
  <si>
    <t>Revalorización del Patrim</t>
  </si>
  <si>
    <t>Utilidad del ejercicio</t>
  </si>
  <si>
    <t>Total Patrimonio</t>
  </si>
  <si>
    <t>Total Pas + Patrim</t>
  </si>
  <si>
    <t>ANALISIS HORIZONTAL</t>
  </si>
  <si>
    <t>Ventas Netas</t>
  </si>
  <si>
    <t>(-)</t>
  </si>
  <si>
    <t>Costo de ventas</t>
  </si>
  <si>
    <t>(=)</t>
  </si>
  <si>
    <t>Utilidad en Ventas</t>
  </si>
  <si>
    <t>Gastos Operacionales</t>
  </si>
  <si>
    <t>Utilidad Operacional</t>
  </si>
  <si>
    <t>(+)</t>
  </si>
  <si>
    <t>Ingreso no operacionales</t>
  </si>
  <si>
    <t>Gastos no operacionales</t>
  </si>
  <si>
    <t>Utilidad antes de Imp.e Infl.</t>
  </si>
  <si>
    <t>Utilidad por exp. a la inflac.</t>
  </si>
  <si>
    <t>Utilidad antes de Imp.de Ren</t>
  </si>
  <si>
    <t>Provisión Imp. de renta</t>
  </si>
  <si>
    <t>ANALISIS VERTICAL</t>
  </si>
  <si>
    <t>COMPAÑÍA HOSPIRA</t>
  </si>
  <si>
    <t>RAZONES FINANCIERAS COMPAÑÍA  HOSPIRA LTDA.</t>
  </si>
  <si>
    <t>DE LIQUIDEZ</t>
  </si>
  <si>
    <t xml:space="preserve">Razón corriente  = </t>
  </si>
  <si>
    <t>Activo Corriente</t>
  </si>
  <si>
    <t>Pasivo  corriente</t>
  </si>
  <si>
    <t xml:space="preserve">        Pasivo corriente</t>
  </si>
  <si>
    <t>Act corriente - Pas corriente</t>
  </si>
  <si>
    <t>DE ENDEUDAMIENTO</t>
  </si>
  <si>
    <t>Nivel de endeudamiento =</t>
  </si>
  <si>
    <t>Total Pasivo</t>
  </si>
  <si>
    <t>Total Activo</t>
  </si>
  <si>
    <t>Endeudamiento financiero =</t>
  </si>
  <si>
    <t>Total Oblig. Financieras</t>
  </si>
  <si>
    <t xml:space="preserve">     Ventas netas</t>
  </si>
  <si>
    <t>Endeudamiento en el C.P. =</t>
  </si>
  <si>
    <t>Pasivo corriente</t>
  </si>
  <si>
    <t>Pasivo Total</t>
  </si>
  <si>
    <t>Leverage Total  =</t>
  </si>
  <si>
    <t>Patrimonio</t>
  </si>
  <si>
    <t>DE  ACTIVIDAD</t>
  </si>
  <si>
    <t>DE  RENTABILIDAD</t>
  </si>
  <si>
    <t>Margen bruto de utilidad =</t>
  </si>
  <si>
    <t>Utilidad bruta en ventas</t>
  </si>
  <si>
    <t>Ventas netas</t>
  </si>
  <si>
    <t>Margen operacional de util =</t>
  </si>
  <si>
    <t>Utilidad operacional</t>
  </si>
  <si>
    <t>Margen neto de utilidad  =</t>
  </si>
  <si>
    <t>Utilidad neta del ejercicio</t>
  </si>
  <si>
    <r>
      <t xml:space="preserve">Prueba ácida  =  </t>
    </r>
    <r>
      <rPr>
        <i/>
        <u/>
        <sz val="14"/>
        <color indexed="8"/>
        <rFont val="Arial"/>
        <family val="2"/>
      </rPr>
      <t/>
    </r>
  </si>
  <si>
    <t>HOSPIRA LTDA ESTADO DE RESULTADOS Del 1o. de Enero al 31 de Diciembre ANALISIS VERTICAL</t>
  </si>
  <si>
    <t>HOSPIRA LTDA ESTADO DE RESULTADOS Del 1 de Enero al 31 de Diciembre ANALISIS HORIZONTAL</t>
  </si>
  <si>
    <t>Capital de trabajo  =</t>
  </si>
  <si>
    <t>Activos  corrientes-Inv</t>
  </si>
  <si>
    <t>Rendimiento del patrimonio ROE  =</t>
  </si>
  <si>
    <t>Rendimiento del Act. Total ROA =</t>
  </si>
  <si>
    <t>Activo total</t>
  </si>
  <si>
    <t xml:space="preserve">Inventario </t>
  </si>
  <si>
    <t>Costo de Ventas*360</t>
  </si>
  <si>
    <t>Dias promedio de inventario  =</t>
  </si>
  <si>
    <t>Dias promedio de Cobro =</t>
  </si>
  <si>
    <t xml:space="preserve">Ventas </t>
  </si>
  <si>
    <t>Cuentas por Cobrar X360</t>
  </si>
  <si>
    <t>UNIVERSIDAD MILITAR NUEVA GRANADA</t>
  </si>
  <si>
    <t>FACULTAD DE INGENIERIA</t>
  </si>
  <si>
    <t>MECATRONICA</t>
  </si>
  <si>
    <t>Analisis de los indicadores financieros</t>
  </si>
  <si>
    <t>1. De acuerdo al titulo de cada una de las hojas, elabore el respectivo desarrollo</t>
  </si>
  <si>
    <t>2. Interprete los indicadores financieros al final del documento</t>
  </si>
  <si>
    <t>ANALISIS FINANCIERO</t>
  </si>
  <si>
    <t>PARTE INTEGRAL DEL PRIMER PARCIAL</t>
  </si>
  <si>
    <t>Año 2 con 1</t>
  </si>
  <si>
    <t>PESOS</t>
  </si>
  <si>
    <t>PORCENTAJE</t>
  </si>
  <si>
    <t>Año 2023 con 2022</t>
  </si>
  <si>
    <t>+</t>
  </si>
  <si>
    <t>-</t>
  </si>
  <si>
    <t>Las compañía Hospira tuvo un incremento en las ventas de un año a otro de $3.304'862.663, que corresponde a un 12.59%. Los costos aumentaron con menor medida porcentual, con relacion a cada utilidad que le compete, por lo que la utilidad anterior y posterior a los gastos aún es positiva, aparentemente la empresa a crecido sus ganancias</t>
  </si>
  <si>
    <t>Las ventas de la compañía a diciembre 31 de 2023 alcanzaron Los $29.550'458.295, de los cuales los costos en ventas participacn en un 94.70%, finalmente nos da una utilidad del ejercicio para el año 2023 de 5.30%</t>
  </si>
  <si>
    <t>Los  activos total de la compañía a diciembre del 2023 mayoritariamente estan representados en activos no corrientes como las propiedades planta y equipamientos. Por otro lado las obligaciones financieras son la mayor representacion en los pasivos de la empresa, siendo bastante superior a los pasivos corriente</t>
  </si>
  <si>
    <t>Año 2023  con 2022</t>
  </si>
  <si>
    <t>Costos</t>
  </si>
  <si>
    <t>En 2023 la empresa tiene menos recursos a corto plazo (menos efectivo e inventarios) y más inversión en activos fijos (máquinas, equipos, etc.). Esto significa que está apostando más al crecimiento y a lo productivo, pero al mismo tiempo tiene menos dinero disponible de inmediato para cubrir gastos rápidos.</t>
  </si>
  <si>
    <t>En 2023 la empresa tiene menos dinero disponible, pero invirtió más en equipos. También se apoyó menos en deudas y recibió más apoyo de los socios, logrando mayores ganancias que en 2022.</t>
  </si>
  <si>
    <t>La empresa perdió liquidez (menos efectivo e inventarios), pero reforzó sus inversiones en activos fijos, lo que aumenta su capacidad futura, aunque con menos recursos inmediatos.</t>
  </si>
  <si>
    <t>La empresa reduce su deuda y aumenta mucho su patrimonio gracias a mayores aportes de socios y utilidades, mostrando una estructura financiera más sólida y menos dependiente de pasivos.</t>
  </si>
  <si>
    <t>La empresa disminuyó su dependencia de deudas y reforzó su estructura con capital propio e inversión en activos fijos, lo que la hace ver más sólida y con mayor proyección a futuro, aunque con menos liquidez inmediata.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</si>
</sst>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_-[$$-240A]\ * #,##0.00_-;\-[$$-240A]\ * #,##0.00_-;_-[$$-240A]\ * &quot;-&quot;??_-;_-@_-"/>
  </numFmts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u/>
      <sz val="14"/>
      <color indexed="8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indexed="20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color theme="1" tint="0.3499862666707357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medium">
        <color indexed="64"/>
      </bottom>
      <diagonal/>
    </border>
    <border>
      <left/>
      <right style="thin">
        <color indexed="64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215">
    <xf numFmtId="0" fontId="0" fillId="0" borderId="0" xfId="0"/>
    <xf numFmtId="0" fontId="0" fillId="0" borderId="1" xfId="0" applyBorder="1"/>
    <xf numFmtId="1" fontId="3" fillId="0" borderId="2" xfId="0" applyNumberFormat="1" applyFont="1" applyBorder="1" applyAlignment="1">
      <alignment horizontal="center"/>
    </xf>
    <xf numFmtId="0" fontId="3" fillId="0" borderId="3" xfId="0" applyFont="1" applyBorder="1"/>
    <xf numFmtId="3" fontId="0" fillId="0" borderId="4" xfId="0" applyNumberFormat="1" applyBorder="1"/>
    <xf numFmtId="0" fontId="0" fillId="0" borderId="3" xfId="0" applyBorder="1"/>
    <xf numFmtId="3" fontId="0" fillId="0" borderId="0" xfId="0" applyNumberFormat="1"/>
    <xf numFmtId="0" fontId="3" fillId="0" borderId="5" xfId="0" applyFont="1" applyBorder="1"/>
    <xf numFmtId="3" fontId="0" fillId="0" borderId="6" xfId="0" applyNumberFormat="1" applyBorder="1"/>
    <xf numFmtId="0" fontId="3" fillId="0" borderId="0" xfId="0" applyFont="1"/>
    <xf numFmtId="9" fontId="0" fillId="0" borderId="0" xfId="0" applyNumberFormat="1"/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7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2" borderId="0" xfId="0" applyFont="1" applyFill="1"/>
    <xf numFmtId="165" fontId="10" fillId="0" borderId="0" xfId="0" applyNumberFormat="1" applyFont="1"/>
    <xf numFmtId="0" fontId="10" fillId="0" borderId="0" xfId="0" applyFont="1"/>
    <xf numFmtId="1" fontId="5" fillId="0" borderId="0" xfId="0" applyNumberFormat="1" applyFont="1" applyAlignment="1">
      <alignment horizontal="center"/>
    </xf>
    <xf numFmtId="9" fontId="10" fillId="0" borderId="0" xfId="0" applyNumberFormat="1" applyFont="1"/>
    <xf numFmtId="3" fontId="10" fillId="0" borderId="18" xfId="0" applyNumberFormat="1" applyFont="1" applyBorder="1"/>
    <xf numFmtId="3" fontId="10" fillId="0" borderId="0" xfId="0" applyNumberFormat="1" applyFont="1"/>
    <xf numFmtId="165" fontId="7" fillId="0" borderId="0" xfId="0" applyNumberFormat="1" applyFont="1"/>
    <xf numFmtId="4" fontId="8" fillId="0" borderId="0" xfId="0" applyNumberFormat="1" applyFont="1"/>
    <xf numFmtId="3" fontId="13" fillId="0" borderId="22" xfId="0" applyNumberFormat="1" applyFont="1" applyBorder="1" applyAlignment="1">
      <alignment horizontal="center"/>
    </xf>
    <xf numFmtId="3" fontId="10" fillId="0" borderId="23" xfId="0" applyNumberFormat="1" applyFont="1" applyBorder="1" applyAlignment="1">
      <alignment horizontal="center"/>
    </xf>
    <xf numFmtId="3" fontId="13" fillId="0" borderId="7" xfId="0" applyNumberFormat="1" applyFont="1" applyBorder="1" applyAlignment="1">
      <alignment horizontal="center"/>
    </xf>
    <xf numFmtId="3" fontId="10" fillId="0" borderId="8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18" xfId="0" applyNumberFormat="1" applyFont="1" applyBorder="1" applyAlignment="1">
      <alignment horizontal="center"/>
    </xf>
    <xf numFmtId="0" fontId="10" fillId="0" borderId="13" xfId="0" applyFont="1" applyBorder="1"/>
    <xf numFmtId="3" fontId="10" fillId="0" borderId="7" xfId="0" applyNumberFormat="1" applyFont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3" fontId="15" fillId="0" borderId="0" xfId="0" applyNumberFormat="1" applyFont="1"/>
    <xf numFmtId="165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/>
    <xf numFmtId="0" fontId="4" fillId="4" borderId="16" xfId="0" applyFont="1" applyFill="1" applyBorder="1"/>
    <xf numFmtId="3" fontId="4" fillId="4" borderId="16" xfId="0" applyNumberFormat="1" applyFont="1" applyFill="1" applyBorder="1"/>
    <xf numFmtId="0" fontId="4" fillId="4" borderId="4" xfId="0" applyFont="1" applyFill="1" applyBorder="1"/>
    <xf numFmtId="3" fontId="4" fillId="4" borderId="4" xfId="0" applyNumberFormat="1" applyFont="1" applyFill="1" applyBorder="1"/>
    <xf numFmtId="3" fontId="4" fillId="4" borderId="6" xfId="0" applyNumberFormat="1" applyFont="1" applyFill="1" applyBorder="1"/>
    <xf numFmtId="0" fontId="0" fillId="4" borderId="0" xfId="0" applyFill="1"/>
    <xf numFmtId="3" fontId="0" fillId="4" borderId="0" xfId="0" applyNumberFormat="1" applyFill="1"/>
    <xf numFmtId="0" fontId="0" fillId="4" borderId="1" xfId="0" applyFill="1" applyBorder="1"/>
    <xf numFmtId="1" fontId="3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3" fillId="4" borderId="3" xfId="0" applyFont="1" applyFill="1" applyBorder="1"/>
    <xf numFmtId="3" fontId="0" fillId="4" borderId="4" xfId="0" applyNumberFormat="1" applyFill="1" applyBorder="1"/>
    <xf numFmtId="9" fontId="0" fillId="4" borderId="4" xfId="0" applyNumberFormat="1" applyFill="1" applyBorder="1"/>
    <xf numFmtId="0" fontId="0" fillId="4" borderId="4" xfId="0" applyFill="1" applyBorder="1"/>
    <xf numFmtId="0" fontId="0" fillId="4" borderId="3" xfId="0" applyFill="1" applyBorder="1"/>
    <xf numFmtId="164" fontId="0" fillId="4" borderId="4" xfId="0" applyNumberFormat="1" applyFill="1" applyBorder="1"/>
    <xf numFmtId="0" fontId="3" fillId="4" borderId="5" xfId="0" applyFont="1" applyFill="1" applyBorder="1"/>
    <xf numFmtId="3" fontId="0" fillId="4" borderId="6" xfId="0" applyNumberFormat="1" applyFill="1" applyBorder="1"/>
    <xf numFmtId="0" fontId="3" fillId="4" borderId="0" xfId="0" applyFont="1" applyFill="1"/>
    <xf numFmtId="3" fontId="9" fillId="0" borderId="8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0" fillId="0" borderId="7" xfId="0" applyFont="1" applyBorder="1"/>
    <xf numFmtId="0" fontId="10" fillId="0" borderId="10" xfId="0" applyFont="1" applyBorder="1"/>
    <xf numFmtId="0" fontId="10" fillId="0" borderId="15" xfId="0" applyFont="1" applyBorder="1"/>
    <xf numFmtId="0" fontId="10" fillId="0" borderId="8" xfId="0" applyFont="1" applyBorder="1"/>
    <xf numFmtId="0" fontId="10" fillId="0" borderId="12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10" xfId="0" applyFont="1" applyBorder="1"/>
    <xf numFmtId="0" fontId="5" fillId="0" borderId="15" xfId="0" applyFont="1" applyBorder="1"/>
    <xf numFmtId="0" fontId="5" fillId="0" borderId="8" xfId="0" applyFont="1" applyBorder="1"/>
    <xf numFmtId="0" fontId="5" fillId="0" borderId="12" xfId="0" applyFont="1" applyBorder="1"/>
    <xf numFmtId="0" fontId="16" fillId="0" borderId="0" xfId="0" applyFont="1"/>
    <xf numFmtId="9" fontId="0" fillId="4" borderId="9" xfId="0" applyNumberFormat="1" applyFill="1" applyBorder="1"/>
    <xf numFmtId="3" fontId="0" fillId="4" borderId="9" xfId="0" applyNumberFormat="1" applyFill="1" applyBorder="1"/>
    <xf numFmtId="3" fontId="0" fillId="4" borderId="25" xfId="0" applyNumberFormat="1" applyFill="1" applyBorder="1"/>
    <xf numFmtId="1" fontId="5" fillId="0" borderId="0" xfId="0" applyNumberFormat="1" applyFont="1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1" fillId="0" borderId="17" xfId="0" applyFont="1" applyBorder="1" applyAlignment="1">
      <alignment horizontal="center"/>
    </xf>
    <xf numFmtId="0" fontId="19" fillId="0" borderId="16" xfId="0" applyFont="1" applyBorder="1"/>
    <xf numFmtId="3" fontId="19" fillId="0" borderId="16" xfId="0" applyNumberFormat="1" applyFont="1" applyBorder="1"/>
    <xf numFmtId="0" fontId="19" fillId="0" borderId="4" xfId="0" applyFont="1" applyBorder="1"/>
    <xf numFmtId="3" fontId="19" fillId="0" borderId="4" xfId="0" applyNumberFormat="1" applyFont="1" applyBorder="1"/>
    <xf numFmtId="3" fontId="19" fillId="0" borderId="6" xfId="0" applyNumberFormat="1" applyFont="1" applyBorder="1"/>
    <xf numFmtId="0" fontId="19" fillId="4" borderId="0" xfId="0" applyFont="1" applyFill="1"/>
    <xf numFmtId="3" fontId="19" fillId="4" borderId="0" xfId="0" applyNumberFormat="1" applyFont="1" applyFill="1"/>
    <xf numFmtId="3" fontId="19" fillId="0" borderId="0" xfId="0" applyNumberFormat="1" applyFont="1"/>
    <xf numFmtId="0" fontId="23" fillId="7" borderId="4" xfId="0" applyFont="1" applyFill="1" applyBorder="1" applyAlignment="1">
      <alignment horizontal="center"/>
    </xf>
    <xf numFmtId="0" fontId="22" fillId="8" borderId="4" xfId="0" applyFont="1" applyFill="1" applyBorder="1" applyAlignment="1">
      <alignment horizontal="center"/>
    </xf>
    <xf numFmtId="3" fontId="24" fillId="0" borderId="4" xfId="1" applyNumberFormat="1" applyFont="1" applyBorder="1"/>
    <xf numFmtId="10" fontId="24" fillId="0" borderId="4" xfId="1" applyNumberFormat="1" applyFont="1" applyBorder="1"/>
    <xf numFmtId="3" fontId="24" fillId="0" borderId="0" xfId="1" applyNumberFormat="1" applyFont="1" applyBorder="1"/>
    <xf numFmtId="10" fontId="24" fillId="0" borderId="0" xfId="1" applyNumberFormat="1" applyFont="1" applyBorder="1"/>
    <xf numFmtId="10" fontId="25" fillId="0" borderId="4" xfId="1" applyNumberFormat="1" applyFont="1" applyBorder="1" applyAlignment="1">
      <alignment horizontal="right" vertical="top" wrapText="1"/>
    </xf>
    <xf numFmtId="0" fontId="26" fillId="9" borderId="4" xfId="0" applyFont="1" applyFill="1" applyBorder="1" applyAlignment="1">
      <alignment horizontal="center" vertical="top" wrapText="1"/>
    </xf>
    <xf numFmtId="0" fontId="26" fillId="6" borderId="4" xfId="0" applyFont="1" applyFill="1" applyBorder="1" applyAlignment="1">
      <alignment horizontal="center" vertical="top" wrapText="1"/>
    </xf>
    <xf numFmtId="166" fontId="27" fillId="0" borderId="0" xfId="0" applyNumberFormat="1" applyFont="1"/>
    <xf numFmtId="0" fontId="17" fillId="0" borderId="0" xfId="0" applyFont="1" applyAlignment="1">
      <alignment horizontal="center"/>
    </xf>
    <xf numFmtId="0" fontId="3" fillId="4" borderId="4" xfId="0" applyFont="1" applyFill="1" applyBorder="1"/>
    <xf numFmtId="10" fontId="0" fillId="4" borderId="4" xfId="1" applyNumberFormat="1" applyFont="1" applyFill="1" applyBorder="1"/>
    <xf numFmtId="1" fontId="3" fillId="4" borderId="4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7" borderId="36" xfId="0" applyFont="1" applyFill="1" applyBorder="1" applyAlignment="1">
      <alignment horizontal="center"/>
    </xf>
    <xf numFmtId="0" fontId="22" fillId="8" borderId="10" xfId="0" applyFont="1" applyFill="1" applyBorder="1" applyAlignment="1">
      <alignment horizontal="center"/>
    </xf>
    <xf numFmtId="0" fontId="0" fillId="0" borderId="4" xfId="0" applyBorder="1"/>
    <xf numFmtId="10" fontId="0" fillId="0" borderId="4" xfId="1" applyNumberFormat="1" applyFont="1" applyBorder="1"/>
    <xf numFmtId="0" fontId="3" fillId="0" borderId="4" xfId="0" applyFont="1" applyBorder="1"/>
    <xf numFmtId="0" fontId="1" fillId="0" borderId="4" xfId="0" applyFont="1" applyBorder="1"/>
    <xf numFmtId="10" fontId="4" fillId="0" borderId="4" xfId="0" applyNumberFormat="1" applyFont="1" applyBorder="1"/>
    <xf numFmtId="0" fontId="0" fillId="4" borderId="28" xfId="0" applyFill="1" applyBorder="1"/>
    <xf numFmtId="0" fontId="3" fillId="4" borderId="28" xfId="0" applyFont="1" applyFill="1" applyBorder="1"/>
    <xf numFmtId="0" fontId="3" fillId="4" borderId="38" xfId="0" applyFont="1" applyFill="1" applyBorder="1"/>
    <xf numFmtId="10" fontId="0" fillId="4" borderId="29" xfId="1" applyNumberFormat="1" applyFont="1" applyFill="1" applyBorder="1"/>
    <xf numFmtId="9" fontId="3" fillId="0" borderId="9" xfId="0" applyNumberFormat="1" applyFont="1" applyBorder="1" applyAlignment="1">
      <alignment horizontal="center"/>
    </xf>
    <xf numFmtId="9" fontId="0" fillId="0" borderId="9" xfId="0" applyNumberFormat="1" applyBorder="1"/>
    <xf numFmtId="3" fontId="0" fillId="0" borderId="9" xfId="0" applyNumberFormat="1" applyBorder="1"/>
    <xf numFmtId="0" fontId="3" fillId="0" borderId="28" xfId="0" applyFont="1" applyBorder="1"/>
    <xf numFmtId="0" fontId="0" fillId="0" borderId="39" xfId="0" applyBorder="1"/>
    <xf numFmtId="0" fontId="3" fillId="0" borderId="39" xfId="0" applyFont="1" applyBorder="1"/>
    <xf numFmtId="0" fontId="21" fillId="0" borderId="21" xfId="0" applyFont="1" applyBorder="1" applyAlignment="1">
      <alignment horizontal="center"/>
    </xf>
    <xf numFmtId="3" fontId="19" fillId="0" borderId="32" xfId="0" applyNumberFormat="1" applyFont="1" applyBorder="1"/>
    <xf numFmtId="3" fontId="19" fillId="0" borderId="9" xfId="0" applyNumberFormat="1" applyFont="1" applyBorder="1"/>
    <xf numFmtId="3" fontId="19" fillId="0" borderId="25" xfId="0" applyNumberFormat="1" applyFont="1" applyBorder="1"/>
    <xf numFmtId="0" fontId="21" fillId="0" borderId="13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22" fillId="6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 wrapText="1"/>
    </xf>
    <xf numFmtId="0" fontId="22" fillId="6" borderId="26" xfId="0" applyFont="1" applyFill="1" applyBorder="1" applyAlignment="1">
      <alignment horizontal="center"/>
    </xf>
    <xf numFmtId="0" fontId="22" fillId="6" borderId="27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22" fillId="6" borderId="34" xfId="0" applyFont="1" applyFill="1" applyBorder="1" applyAlignment="1">
      <alignment horizontal="center"/>
    </xf>
    <xf numFmtId="0" fontId="22" fillId="6" borderId="35" xfId="0" applyFont="1" applyFill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9" fillId="5" borderId="13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0" fontId="10" fillId="5" borderId="10" xfId="0" applyFont="1" applyFill="1" applyBorder="1" applyAlignment="1">
      <alignment horizontal="center" wrapText="1"/>
    </xf>
    <xf numFmtId="0" fontId="10" fillId="5" borderId="15" xfId="0" applyFont="1" applyFill="1" applyBorder="1" applyAlignment="1">
      <alignment horizontal="center" wrapText="1"/>
    </xf>
    <xf numFmtId="0" fontId="10" fillId="5" borderId="8" xfId="0" applyFont="1" applyFill="1" applyBorder="1" applyAlignment="1">
      <alignment horizontal="center" wrapText="1"/>
    </xf>
    <xf numFmtId="0" fontId="10" fillId="5" borderId="12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" fontId="14" fillId="0" borderId="22" xfId="0" applyNumberFormat="1" applyFont="1" applyBorder="1" applyAlignment="1">
      <alignment horizontal="center" vertical="center"/>
    </xf>
    <xf numFmtId="4" fontId="14" fillId="0" borderId="23" xfId="0" applyNumberFormat="1" applyFont="1" applyBorder="1" applyAlignment="1">
      <alignment horizontal="center" vertical="center"/>
    </xf>
    <xf numFmtId="4" fontId="14" fillId="0" borderId="22" xfId="0" applyNumberFormat="1" applyFont="1" applyBorder="1" applyAlignment="1">
      <alignment horizontal="center" vertical="center" wrapText="1"/>
    </xf>
    <xf numFmtId="4" fontId="14" fillId="0" borderId="23" xfId="0" applyNumberFormat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4" fontId="8" fillId="0" borderId="0" xfId="0" applyNumberFormat="1" applyFont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0" borderId="21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9" xfId="0" applyFont="1" applyBorder="1" applyAlignment="1">
      <alignment horizontal="left"/>
    </xf>
    <xf numFmtId="0" fontId="11" fillId="0" borderId="8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13"/>
  <sheetViews>
    <sheetView zoomScale="115" zoomScaleNormal="115" workbookViewId="0">
      <selection activeCell="A13" sqref="A13"/>
    </sheetView>
  </sheetViews>
  <sheetFormatPr baseColWidth="10" defaultRowHeight="12.75" x14ac:dyDescent="0.2"/>
  <cols>
    <col min="1" max="1" width="127.85546875" bestFit="1" customWidth="1"/>
    <col min="3" max="3" width="11.42578125" customWidth="1"/>
  </cols>
  <sheetData>
    <row r="4" spans="1:1" ht="23.25" x14ac:dyDescent="0.35">
      <c r="A4" s="80" t="s">
        <v>92</v>
      </c>
    </row>
    <row r="5" spans="1:1" ht="23.25" x14ac:dyDescent="0.35">
      <c r="A5" s="80" t="s">
        <v>93</v>
      </c>
    </row>
    <row r="6" spans="1:1" ht="23.25" x14ac:dyDescent="0.35">
      <c r="A6" s="80" t="s">
        <v>94</v>
      </c>
    </row>
    <row r="7" spans="1:1" ht="23.25" x14ac:dyDescent="0.35">
      <c r="A7" s="80"/>
    </row>
    <row r="8" spans="1:1" ht="23.25" x14ac:dyDescent="0.35">
      <c r="A8" s="80" t="s">
        <v>98</v>
      </c>
    </row>
    <row r="9" spans="1:1" ht="23.25" x14ac:dyDescent="0.35">
      <c r="A9" s="80" t="s">
        <v>99</v>
      </c>
    </row>
    <row r="10" spans="1:1" ht="23.25" x14ac:dyDescent="0.35">
      <c r="A10" s="80"/>
    </row>
    <row r="11" spans="1:1" ht="23.25" x14ac:dyDescent="0.35">
      <c r="A11" s="80" t="s">
        <v>96</v>
      </c>
    </row>
    <row r="12" spans="1:1" ht="23.25" x14ac:dyDescent="0.35">
      <c r="A12" s="80" t="s">
        <v>97</v>
      </c>
    </row>
    <row r="13" spans="1:1" ht="23.25" x14ac:dyDescent="0.35">
      <c r="A13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showGridLines="0" zoomScale="115" zoomScaleNormal="115" workbookViewId="0">
      <selection activeCell="N11" sqref="N11"/>
    </sheetView>
  </sheetViews>
  <sheetFormatPr baseColWidth="10" defaultRowHeight="12.95" customHeight="1" x14ac:dyDescent="0.2"/>
  <cols>
    <col min="1" max="1" width="3.28515625" bestFit="1" customWidth="1"/>
    <col min="2" max="2" width="25.28515625" bestFit="1" customWidth="1"/>
    <col min="3" max="3" width="15.42578125" style="6" bestFit="1" customWidth="1"/>
    <col min="4" max="4" width="14.28515625" style="6" bestFit="1" customWidth="1"/>
    <col min="5" max="5" width="13" bestFit="1" customWidth="1"/>
    <col min="9" max="9" width="17.5703125" customWidth="1"/>
    <col min="10" max="10" width="13.140625" customWidth="1"/>
    <col min="11" max="11" width="2.42578125" customWidth="1"/>
    <col min="12" max="12" width="19.140625" bestFit="1" customWidth="1"/>
    <col min="13" max="13" width="14.28515625" bestFit="1" customWidth="1"/>
  </cols>
  <sheetData>
    <row r="1" spans="1:22" ht="12.95" customHeight="1" x14ac:dyDescent="0.2">
      <c r="A1" s="85"/>
      <c r="B1" s="133" t="s">
        <v>80</v>
      </c>
      <c r="C1" s="134"/>
      <c r="D1" s="134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2.95" customHeight="1" x14ac:dyDescent="0.2">
      <c r="A2" s="86"/>
      <c r="B2" s="135"/>
      <c r="C2" s="136"/>
      <c r="D2" s="13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8" customHeight="1" x14ac:dyDescent="0.2">
      <c r="A3" s="86"/>
      <c r="B3" s="135"/>
      <c r="C3" s="136"/>
      <c r="D3" s="136"/>
      <c r="E3" s="86"/>
      <c r="F3" s="86"/>
      <c r="G3" s="86"/>
      <c r="H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6.5" customHeight="1" thickBot="1" x14ac:dyDescent="0.3">
      <c r="A4" s="86"/>
      <c r="B4" s="137"/>
      <c r="C4" s="138"/>
      <c r="D4" s="138"/>
      <c r="E4" s="86"/>
      <c r="F4" s="86"/>
      <c r="G4" s="86"/>
      <c r="H4" s="86"/>
      <c r="I4" s="140" t="s">
        <v>103</v>
      </c>
      <c r="J4" s="140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2.95" customHeight="1" thickBot="1" x14ac:dyDescent="0.3">
      <c r="A5" s="87"/>
      <c r="B5" s="88"/>
      <c r="C5" s="88">
        <v>2022</v>
      </c>
      <c r="D5" s="129">
        <v>2023</v>
      </c>
      <c r="E5" s="139" t="s">
        <v>106</v>
      </c>
      <c r="F5" s="139"/>
      <c r="G5" s="139"/>
      <c r="H5" s="139"/>
      <c r="I5" s="97" t="s">
        <v>101</v>
      </c>
      <c r="J5" s="98" t="s">
        <v>102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2.95" customHeight="1" x14ac:dyDescent="0.25">
      <c r="A6" s="87"/>
      <c r="B6" s="89" t="s">
        <v>34</v>
      </c>
      <c r="C6" s="90">
        <v>26245595632</v>
      </c>
      <c r="D6" s="130">
        <v>29550458295</v>
      </c>
      <c r="E6" s="139"/>
      <c r="F6" s="139"/>
      <c r="G6" s="139"/>
      <c r="H6" s="139"/>
      <c r="I6" s="99">
        <f>+D6-C6</f>
        <v>3304862663</v>
      </c>
      <c r="J6" s="100">
        <f>+I6/C6</f>
        <v>0.12592065767295976</v>
      </c>
      <c r="K6" s="86" t="s">
        <v>104</v>
      </c>
      <c r="L6" s="106">
        <f>D6</f>
        <v>29550458295</v>
      </c>
      <c r="M6" s="96">
        <f>+L6-D6</f>
        <v>0</v>
      </c>
      <c r="N6" s="86"/>
      <c r="O6" s="86"/>
      <c r="P6" s="86"/>
      <c r="Q6" s="86"/>
      <c r="R6" s="86"/>
      <c r="S6" s="86"/>
      <c r="T6" s="86"/>
      <c r="U6" s="86"/>
      <c r="V6" s="86"/>
    </row>
    <row r="7" spans="1:22" ht="12.95" customHeight="1" x14ac:dyDescent="0.25">
      <c r="A7" s="87" t="s">
        <v>35</v>
      </c>
      <c r="B7" s="91" t="s">
        <v>36</v>
      </c>
      <c r="C7" s="92">
        <v>13525460889</v>
      </c>
      <c r="D7" s="131">
        <v>14552433669</v>
      </c>
      <c r="E7" s="139"/>
      <c r="F7" s="139"/>
      <c r="G7" s="139"/>
      <c r="H7" s="139"/>
      <c r="I7" s="99">
        <f t="shared" ref="I7:I17" si="0">+D7-C7</f>
        <v>1026972780</v>
      </c>
      <c r="J7" s="100">
        <f t="shared" ref="J7:J17" si="1">+I7/C7</f>
        <v>7.5928856578574525E-2</v>
      </c>
      <c r="K7" s="86" t="s">
        <v>105</v>
      </c>
      <c r="L7" s="106">
        <f t="shared" ref="L7:L17" si="2">+C7*(1+J7)</f>
        <v>14552433669</v>
      </c>
      <c r="M7" s="96">
        <f t="shared" ref="M7:M17" si="3">+L7-D7</f>
        <v>0</v>
      </c>
      <c r="N7" s="86"/>
      <c r="O7" s="86"/>
      <c r="P7" s="86"/>
      <c r="Q7" s="86"/>
      <c r="R7" s="86"/>
      <c r="S7" s="86"/>
      <c r="T7" s="86"/>
      <c r="U7" s="86"/>
      <c r="V7" s="86"/>
    </row>
    <row r="8" spans="1:22" ht="12.95" customHeight="1" x14ac:dyDescent="0.25">
      <c r="A8" s="87" t="s">
        <v>37</v>
      </c>
      <c r="B8" s="91" t="s">
        <v>38</v>
      </c>
      <c r="C8" s="92">
        <f>+C6-C7</f>
        <v>12720134743</v>
      </c>
      <c r="D8" s="131">
        <f>+D6-D7</f>
        <v>14998024626</v>
      </c>
      <c r="E8" s="139"/>
      <c r="F8" s="139"/>
      <c r="G8" s="139"/>
      <c r="H8" s="139"/>
      <c r="I8" s="99">
        <f t="shared" si="0"/>
        <v>2277889883</v>
      </c>
      <c r="J8" s="100">
        <f t="shared" si="1"/>
        <v>0.17907749634912809</v>
      </c>
      <c r="K8" s="86" t="s">
        <v>104</v>
      </c>
      <c r="L8" s="106">
        <f t="shared" si="2"/>
        <v>14998024626</v>
      </c>
      <c r="M8" s="96">
        <f t="shared" si="3"/>
        <v>0</v>
      </c>
      <c r="N8" s="86"/>
      <c r="O8" s="86"/>
      <c r="P8" s="86"/>
      <c r="Q8" s="86"/>
      <c r="R8" s="86"/>
      <c r="S8" s="86"/>
      <c r="T8" s="86"/>
      <c r="U8" s="86"/>
      <c r="V8" s="86"/>
    </row>
    <row r="9" spans="1:22" ht="12.95" customHeight="1" x14ac:dyDescent="0.25">
      <c r="A9" s="87" t="s">
        <v>35</v>
      </c>
      <c r="B9" s="91" t="s">
        <v>39</v>
      </c>
      <c r="C9" s="92">
        <v>10659133070</v>
      </c>
      <c r="D9" s="131">
        <v>12051708076</v>
      </c>
      <c r="E9" s="139"/>
      <c r="F9" s="139"/>
      <c r="G9" s="139"/>
      <c r="H9" s="139"/>
      <c r="I9" s="99">
        <f t="shared" si="0"/>
        <v>1392575006</v>
      </c>
      <c r="J9" s="100">
        <f t="shared" si="1"/>
        <v>0.13064617890167685</v>
      </c>
      <c r="K9" s="86" t="s">
        <v>105</v>
      </c>
      <c r="L9" s="106">
        <f t="shared" si="2"/>
        <v>12051708076</v>
      </c>
      <c r="M9" s="96">
        <f t="shared" si="3"/>
        <v>0</v>
      </c>
      <c r="N9" s="86"/>
      <c r="O9" s="86"/>
      <c r="P9" s="86"/>
      <c r="Q9" s="86"/>
      <c r="R9" s="86"/>
      <c r="S9" s="86"/>
      <c r="T9" s="86"/>
      <c r="U9" s="86"/>
      <c r="V9" s="86"/>
    </row>
    <row r="10" spans="1:22" ht="12.95" customHeight="1" x14ac:dyDescent="0.25">
      <c r="A10" s="87" t="s">
        <v>37</v>
      </c>
      <c r="B10" s="91" t="s">
        <v>40</v>
      </c>
      <c r="C10" s="92">
        <f>+C8-C9</f>
        <v>2061001673</v>
      </c>
      <c r="D10" s="131">
        <f>+D8-D9</f>
        <v>2946316550</v>
      </c>
      <c r="E10" s="139"/>
      <c r="F10" s="139"/>
      <c r="G10" s="139"/>
      <c r="H10" s="139"/>
      <c r="I10" s="99">
        <f>+D10-C10</f>
        <v>885314877</v>
      </c>
      <c r="J10" s="100">
        <f t="shared" si="1"/>
        <v>0.42955563238885347</v>
      </c>
      <c r="K10" s="86" t="s">
        <v>104</v>
      </c>
      <c r="L10" s="106">
        <f t="shared" si="2"/>
        <v>2946316550</v>
      </c>
      <c r="M10" s="96">
        <f t="shared" si="3"/>
        <v>0</v>
      </c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2.95" customHeight="1" x14ac:dyDescent="0.25">
      <c r="A11" s="87" t="s">
        <v>41</v>
      </c>
      <c r="B11" s="91" t="s">
        <v>42</v>
      </c>
      <c r="C11" s="92">
        <v>2085706934</v>
      </c>
      <c r="D11" s="131">
        <v>2435605804</v>
      </c>
      <c r="E11" s="139"/>
      <c r="F11" s="139"/>
      <c r="G11" s="139"/>
      <c r="H11" s="139"/>
      <c r="I11" s="99">
        <f t="shared" si="0"/>
        <v>349898870</v>
      </c>
      <c r="J11" s="100">
        <f t="shared" si="1"/>
        <v>0.1677603235124499</v>
      </c>
      <c r="K11" s="86" t="s">
        <v>104</v>
      </c>
      <c r="L11" s="106">
        <f t="shared" si="2"/>
        <v>2435605804</v>
      </c>
      <c r="M11" s="96">
        <f t="shared" si="3"/>
        <v>0</v>
      </c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12.95" customHeight="1" x14ac:dyDescent="0.25">
      <c r="A12" s="87" t="s">
        <v>35</v>
      </c>
      <c r="B12" s="91" t="s">
        <v>43</v>
      </c>
      <c r="C12" s="92">
        <v>2529860679</v>
      </c>
      <c r="D12" s="131">
        <v>3098709187</v>
      </c>
      <c r="E12" s="139"/>
      <c r="F12" s="139"/>
      <c r="G12" s="139"/>
      <c r="H12" s="139"/>
      <c r="I12" s="99">
        <f t="shared" si="0"/>
        <v>568848508</v>
      </c>
      <c r="J12" s="100">
        <f t="shared" si="1"/>
        <v>0.22485368966043368</v>
      </c>
      <c r="K12" s="86" t="s">
        <v>105</v>
      </c>
      <c r="L12" s="106">
        <f t="shared" si="2"/>
        <v>3098709187</v>
      </c>
      <c r="M12" s="96">
        <f t="shared" si="3"/>
        <v>0</v>
      </c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2.95" customHeight="1" x14ac:dyDescent="0.25">
      <c r="A13" s="87" t="s">
        <v>37</v>
      </c>
      <c r="B13" s="91" t="s">
        <v>44</v>
      </c>
      <c r="C13" s="92">
        <f>+C10+C11-C12</f>
        <v>1616847928</v>
      </c>
      <c r="D13" s="131">
        <f>+D10+D11-D12</f>
        <v>2283213167</v>
      </c>
      <c r="E13" s="139"/>
      <c r="F13" s="139"/>
      <c r="G13" s="139"/>
      <c r="H13" s="139"/>
      <c r="I13" s="99">
        <f t="shared" si="0"/>
        <v>666365239</v>
      </c>
      <c r="J13" s="100">
        <f t="shared" si="1"/>
        <v>0.41213847478177923</v>
      </c>
      <c r="K13" s="86" t="s">
        <v>104</v>
      </c>
      <c r="L13" s="106">
        <f t="shared" si="2"/>
        <v>2283213167</v>
      </c>
      <c r="M13" s="96">
        <f t="shared" si="3"/>
        <v>0</v>
      </c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2.95" customHeight="1" x14ac:dyDescent="0.25">
      <c r="A14" s="87" t="s">
        <v>41</v>
      </c>
      <c r="B14" s="91" t="s">
        <v>45</v>
      </c>
      <c r="C14" s="92">
        <v>0</v>
      </c>
      <c r="D14" s="131">
        <v>0</v>
      </c>
      <c r="E14" s="139"/>
      <c r="F14" s="139"/>
      <c r="G14" s="139"/>
      <c r="H14" s="139"/>
      <c r="I14" s="99">
        <f t="shared" si="0"/>
        <v>0</v>
      </c>
      <c r="J14" s="100">
        <f>0%</f>
        <v>0</v>
      </c>
      <c r="K14" s="86" t="s">
        <v>104</v>
      </c>
      <c r="L14" s="106">
        <f t="shared" si="2"/>
        <v>0</v>
      </c>
      <c r="M14" s="96">
        <f t="shared" si="3"/>
        <v>0</v>
      </c>
      <c r="N14" s="86"/>
      <c r="O14" s="86"/>
      <c r="P14" s="86"/>
      <c r="Q14" s="86"/>
      <c r="R14" s="86"/>
      <c r="S14" s="86"/>
      <c r="T14" s="86"/>
      <c r="U14" s="86"/>
      <c r="V14" s="86"/>
    </row>
    <row r="15" spans="1:22" ht="12.95" customHeight="1" x14ac:dyDescent="0.25">
      <c r="A15" s="87" t="s">
        <v>37</v>
      </c>
      <c r="B15" s="91" t="s">
        <v>46</v>
      </c>
      <c r="C15" s="92">
        <f>SUM(C13:C14)</f>
        <v>1616847928</v>
      </c>
      <c r="D15" s="131">
        <f>SUM(D13:D14)</f>
        <v>2283213167</v>
      </c>
      <c r="E15" s="139"/>
      <c r="F15" s="139"/>
      <c r="G15" s="139"/>
      <c r="H15" s="139"/>
      <c r="I15" s="99">
        <f t="shared" si="0"/>
        <v>666365239</v>
      </c>
      <c r="J15" s="100">
        <f t="shared" si="1"/>
        <v>0.41213847478177923</v>
      </c>
      <c r="K15" s="86" t="s">
        <v>104</v>
      </c>
      <c r="L15" s="106">
        <f t="shared" si="2"/>
        <v>2283213167</v>
      </c>
      <c r="M15" s="96">
        <f t="shared" si="3"/>
        <v>0</v>
      </c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2.95" customHeight="1" x14ac:dyDescent="0.25">
      <c r="A16" s="87" t="s">
        <v>35</v>
      </c>
      <c r="B16" s="91" t="s">
        <v>47</v>
      </c>
      <c r="C16" s="92">
        <v>551556000</v>
      </c>
      <c r="D16" s="131">
        <v>715894000</v>
      </c>
      <c r="E16" s="139"/>
      <c r="F16" s="139"/>
      <c r="G16" s="139"/>
      <c r="H16" s="139"/>
      <c r="I16" s="99">
        <f t="shared" si="0"/>
        <v>164338000</v>
      </c>
      <c r="J16" s="100">
        <f t="shared" si="1"/>
        <v>0.29795342630666694</v>
      </c>
      <c r="K16" s="86" t="s">
        <v>105</v>
      </c>
      <c r="L16" s="106">
        <f t="shared" si="2"/>
        <v>715894000</v>
      </c>
      <c r="M16" s="96">
        <f t="shared" si="3"/>
        <v>0</v>
      </c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2.95" customHeight="1" thickBot="1" x14ac:dyDescent="0.3">
      <c r="A17" s="87" t="s">
        <v>37</v>
      </c>
      <c r="B17" s="91" t="s">
        <v>30</v>
      </c>
      <c r="C17" s="93">
        <f>+C15-C16</f>
        <v>1065291928</v>
      </c>
      <c r="D17" s="132">
        <f>+D13-D16</f>
        <v>1567319167</v>
      </c>
      <c r="E17" s="139"/>
      <c r="F17" s="139"/>
      <c r="G17" s="139"/>
      <c r="H17" s="139"/>
      <c r="I17" s="99">
        <f t="shared" si="0"/>
        <v>502027239</v>
      </c>
      <c r="J17" s="100">
        <f t="shared" si="1"/>
        <v>0.47125790199360262</v>
      </c>
      <c r="K17" s="86" t="s">
        <v>104</v>
      </c>
      <c r="L17" s="106">
        <f t="shared" si="2"/>
        <v>1567319166.9999998</v>
      </c>
      <c r="M17" s="96">
        <f t="shared" si="3"/>
        <v>0</v>
      </c>
      <c r="N17" s="86"/>
      <c r="O17" s="86"/>
      <c r="P17" s="86"/>
      <c r="Q17" s="86"/>
      <c r="R17" s="86"/>
      <c r="S17" s="86"/>
      <c r="T17" s="86"/>
      <c r="U17" s="86"/>
      <c r="V17" s="86"/>
    </row>
    <row r="18" spans="1:22" ht="12.95" customHeight="1" x14ac:dyDescent="0.25">
      <c r="A18" s="86"/>
      <c r="B18" s="94"/>
      <c r="C18" s="95"/>
      <c r="D18" s="95"/>
      <c r="E18" s="86"/>
      <c r="F18" s="86"/>
      <c r="G18" s="86"/>
      <c r="H18" s="86"/>
      <c r="I18" s="101"/>
      <c r="J18" s="102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2.95" customHeight="1" x14ac:dyDescent="0.2">
      <c r="A19" s="86"/>
      <c r="B19" s="86"/>
      <c r="C19" s="96"/>
      <c r="D19" s="9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2.95" customHeight="1" x14ac:dyDescent="0.2">
      <c r="A20" s="86"/>
      <c r="B20" s="86"/>
      <c r="C20" s="96"/>
      <c r="D20" s="9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ht="12.95" customHeight="1" x14ac:dyDescent="0.2">
      <c r="A21" s="86"/>
      <c r="B21" s="86"/>
      <c r="C21" s="96"/>
      <c r="D21" s="9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ht="12.95" customHeight="1" x14ac:dyDescent="0.2">
      <c r="A22" s="86"/>
      <c r="B22" s="86"/>
      <c r="C22" s="96"/>
      <c r="D22" s="9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ht="12.95" customHeight="1" x14ac:dyDescent="0.2">
      <c r="A23" s="86"/>
      <c r="B23" s="86"/>
      <c r="C23" s="96"/>
      <c r="D23" s="9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2.95" customHeight="1" x14ac:dyDescent="0.2">
      <c r="A24" s="86"/>
      <c r="B24" s="86"/>
      <c r="C24" s="96"/>
      <c r="D24" s="9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12.95" customHeight="1" x14ac:dyDescent="0.2">
      <c r="A25" s="86"/>
      <c r="B25" s="86"/>
      <c r="C25" s="96"/>
      <c r="D25" s="9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2.95" customHeight="1" x14ac:dyDescent="0.2">
      <c r="A26" s="86"/>
      <c r="B26" s="86"/>
      <c r="C26" s="96"/>
      <c r="D26" s="9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2.95" customHeight="1" x14ac:dyDescent="0.2">
      <c r="A27" s="86"/>
      <c r="B27" s="86"/>
      <c r="C27" s="96"/>
      <c r="D27" s="9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2.95" customHeight="1" x14ac:dyDescent="0.2">
      <c r="A28" s="86"/>
      <c r="B28" s="86"/>
      <c r="C28" s="96"/>
      <c r="D28" s="9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2.95" customHeight="1" x14ac:dyDescent="0.2">
      <c r="A29" s="86"/>
      <c r="B29" s="86"/>
      <c r="C29" s="96"/>
      <c r="D29" s="9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2.95" customHeight="1" x14ac:dyDescent="0.2">
      <c r="A30" s="86"/>
      <c r="B30" s="86"/>
      <c r="C30" s="96"/>
      <c r="D30" s="9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2.95" customHeight="1" x14ac:dyDescent="0.2">
      <c r="A31" s="86"/>
      <c r="B31" s="86"/>
      <c r="C31" s="96"/>
      <c r="D31" s="9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2.95" customHeight="1" x14ac:dyDescent="0.2">
      <c r="A32" s="86"/>
      <c r="B32" s="86"/>
      <c r="C32" s="96"/>
      <c r="D32" s="9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2.95" customHeight="1" x14ac:dyDescent="0.2">
      <c r="A33" s="86"/>
      <c r="B33" s="86"/>
      <c r="C33" s="96"/>
      <c r="D33" s="9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2.95" customHeight="1" x14ac:dyDescent="0.2">
      <c r="A34" s="86"/>
      <c r="B34" s="86"/>
      <c r="C34" s="96"/>
      <c r="D34" s="9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2.95" customHeight="1" x14ac:dyDescent="0.2">
      <c r="A35" s="86"/>
      <c r="B35" s="86"/>
      <c r="C35" s="96"/>
      <c r="D35" s="9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2.95" customHeight="1" x14ac:dyDescent="0.2">
      <c r="A36" s="86"/>
      <c r="B36" s="86"/>
      <c r="C36" s="96"/>
      <c r="D36" s="9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2.95" customHeight="1" x14ac:dyDescent="0.2">
      <c r="A37" s="86"/>
      <c r="B37" s="86"/>
      <c r="C37" s="96"/>
      <c r="D37" s="9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2.95" customHeight="1" x14ac:dyDescent="0.2">
      <c r="A38" s="86"/>
      <c r="B38" s="86"/>
      <c r="C38" s="96"/>
      <c r="D38" s="9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2.95" customHeight="1" x14ac:dyDescent="0.2">
      <c r="A39" s="86"/>
      <c r="B39" s="86"/>
      <c r="C39" s="96"/>
      <c r="D39" s="9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2.95" customHeight="1" x14ac:dyDescent="0.2">
      <c r="A40" s="86"/>
      <c r="B40" s="86"/>
      <c r="C40" s="96"/>
      <c r="D40" s="9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2.95" customHeight="1" x14ac:dyDescent="0.2">
      <c r="A41" s="86"/>
      <c r="B41" s="86"/>
      <c r="C41" s="96"/>
      <c r="D41" s="9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2.95" customHeight="1" x14ac:dyDescent="0.2">
      <c r="A42" s="86"/>
      <c r="B42" s="86"/>
      <c r="C42" s="96"/>
      <c r="D42" s="9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2.95" customHeight="1" x14ac:dyDescent="0.2">
      <c r="A43" s="86"/>
      <c r="B43" s="86"/>
      <c r="C43" s="96"/>
      <c r="D43" s="9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2.95" customHeight="1" x14ac:dyDescent="0.2">
      <c r="A44" s="86"/>
      <c r="B44" s="86"/>
      <c r="C44" s="96"/>
      <c r="D44" s="9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2.95" customHeight="1" x14ac:dyDescent="0.2">
      <c r="A45" s="86"/>
      <c r="B45" s="86"/>
      <c r="C45" s="96"/>
      <c r="D45" s="9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2.95" customHeight="1" x14ac:dyDescent="0.2">
      <c r="A46" s="86"/>
      <c r="B46" s="86"/>
      <c r="C46" s="96"/>
      <c r="D46" s="9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2.95" customHeight="1" x14ac:dyDescent="0.2">
      <c r="A47" s="86"/>
      <c r="B47" s="86"/>
      <c r="C47" s="96"/>
      <c r="D47" s="9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</sheetData>
  <mergeCells count="3">
    <mergeCell ref="B1:D4"/>
    <mergeCell ref="E5:H17"/>
    <mergeCell ref="I4:J4"/>
  </mergeCells>
  <phoneticPr fontId="2" type="noConversion"/>
  <printOptions horizontalCentered="1" verticalCentered="1"/>
  <pageMargins left="0.78740157480314965" right="0.78740157480314965" top="0.98425196850393704" bottom="0.98425196850393704" header="0" footer="0"/>
  <pageSetup orientation="landscape" horizontalDpi="300" verticalDpi="300" r:id="rId1"/>
  <headerFooter alignWithMargins="0"/>
  <ignoredErrors>
    <ignoredError sqref="J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zoomScale="130" zoomScaleNormal="130" workbookViewId="0">
      <selection activeCell="B17" sqref="B17"/>
    </sheetView>
  </sheetViews>
  <sheetFormatPr baseColWidth="10" defaultRowHeight="12.95" customHeight="1" x14ac:dyDescent="0.2"/>
  <cols>
    <col min="1" max="1" width="3.28515625" style="18" bestFit="1" customWidth="1"/>
    <col min="2" max="2" width="25.140625" style="18" bestFit="1" customWidth="1"/>
    <col min="3" max="4" width="14.140625" style="19" bestFit="1" customWidth="1"/>
    <col min="5" max="16384" width="11.42578125" style="18"/>
  </cols>
  <sheetData>
    <row r="1" spans="1:11" ht="12.95" customHeight="1" x14ac:dyDescent="0.2">
      <c r="A1" s="24"/>
      <c r="B1" s="141" t="s">
        <v>79</v>
      </c>
      <c r="C1" s="142"/>
      <c r="D1" s="142"/>
    </row>
    <row r="2" spans="1:11" ht="12.95" customHeight="1" x14ac:dyDescent="0.2">
      <c r="A2" s="24"/>
      <c r="B2" s="143"/>
      <c r="C2" s="144"/>
      <c r="D2" s="144"/>
    </row>
    <row r="3" spans="1:11" ht="12.95" customHeight="1" thickBot="1" x14ac:dyDescent="0.25">
      <c r="A3" s="24"/>
      <c r="B3" s="145"/>
      <c r="C3" s="146"/>
      <c r="D3" s="146"/>
    </row>
    <row r="4" spans="1:11" ht="12.95" customHeight="1" thickBot="1" x14ac:dyDescent="0.25">
      <c r="A4" s="20"/>
      <c r="B4" s="22"/>
      <c r="C4" s="23">
        <v>2022</v>
      </c>
      <c r="D4" s="23">
        <v>2023</v>
      </c>
      <c r="J4" s="104">
        <v>2022</v>
      </c>
      <c r="K4" s="105">
        <v>2023</v>
      </c>
    </row>
    <row r="5" spans="1:11" ht="12.95" customHeight="1" x14ac:dyDescent="0.2">
      <c r="A5" s="45"/>
      <c r="B5" s="47" t="s">
        <v>34</v>
      </c>
      <c r="C5" s="48">
        <v>26245595632</v>
      </c>
      <c r="D5" s="48">
        <v>29550458295</v>
      </c>
      <c r="E5" s="147" t="s">
        <v>107</v>
      </c>
      <c r="F5" s="147"/>
      <c r="G5" s="147"/>
      <c r="H5" s="147"/>
      <c r="I5" s="147"/>
      <c r="J5" s="103">
        <f>+C5/$C$5</f>
        <v>1</v>
      </c>
      <c r="K5" s="103">
        <f>+D5/$D$5</f>
        <v>1</v>
      </c>
    </row>
    <row r="6" spans="1:11" ht="12.95" customHeight="1" x14ac:dyDescent="0.2">
      <c r="A6" s="20" t="s">
        <v>35</v>
      </c>
      <c r="B6" s="49" t="s">
        <v>36</v>
      </c>
      <c r="C6" s="50">
        <v>13525460889</v>
      </c>
      <c r="D6" s="50">
        <v>14552433669</v>
      </c>
      <c r="E6" s="147"/>
      <c r="F6" s="147"/>
      <c r="G6" s="147"/>
      <c r="H6" s="147"/>
      <c r="I6" s="147"/>
      <c r="J6" s="103">
        <f t="shared" ref="J6:J16" si="0">+C6/$C$5</f>
        <v>0.51534211982253708</v>
      </c>
      <c r="K6" s="103">
        <f t="shared" ref="K6:K16" si="1">+D6/$D$5</f>
        <v>0.49246050682951009</v>
      </c>
    </row>
    <row r="7" spans="1:11" ht="12.95" customHeight="1" x14ac:dyDescent="0.2">
      <c r="A7" s="20" t="s">
        <v>37</v>
      </c>
      <c r="B7" s="49" t="s">
        <v>38</v>
      </c>
      <c r="C7" s="50">
        <f>+C5-C6</f>
        <v>12720134743</v>
      </c>
      <c r="D7" s="50">
        <f>+D5-D6</f>
        <v>14998024626</v>
      </c>
      <c r="E7" s="147"/>
      <c r="F7" s="147"/>
      <c r="G7" s="147"/>
      <c r="H7" s="147"/>
      <c r="I7" s="147"/>
      <c r="J7" s="103">
        <f t="shared" si="0"/>
        <v>0.48465788017746292</v>
      </c>
      <c r="K7" s="103">
        <f t="shared" si="1"/>
        <v>0.50753949317048996</v>
      </c>
    </row>
    <row r="8" spans="1:11" ht="12.95" customHeight="1" x14ac:dyDescent="0.2">
      <c r="A8" s="20" t="s">
        <v>35</v>
      </c>
      <c r="B8" s="49" t="s">
        <v>39</v>
      </c>
      <c r="C8" s="50">
        <v>10659133070</v>
      </c>
      <c r="D8" s="50">
        <v>12051708076</v>
      </c>
      <c r="E8" s="147"/>
      <c r="F8" s="147"/>
      <c r="G8" s="147"/>
      <c r="H8" s="147"/>
      <c r="I8" s="147"/>
      <c r="J8" s="103">
        <f t="shared" si="0"/>
        <v>0.40613035495387378</v>
      </c>
      <c r="K8" s="103">
        <f t="shared" si="1"/>
        <v>0.40783489567873044</v>
      </c>
    </row>
    <row r="9" spans="1:11" ht="12.95" customHeight="1" x14ac:dyDescent="0.2">
      <c r="A9" s="20" t="s">
        <v>37</v>
      </c>
      <c r="B9" s="49" t="s">
        <v>40</v>
      </c>
      <c r="C9" s="50">
        <f>+C7-C8</f>
        <v>2061001673</v>
      </c>
      <c r="D9" s="50">
        <f>+D7-D8</f>
        <v>2946316550</v>
      </c>
      <c r="E9" s="147"/>
      <c r="F9" s="147"/>
      <c r="G9" s="147"/>
      <c r="H9" s="147"/>
      <c r="I9" s="147"/>
      <c r="J9" s="103">
        <f t="shared" si="0"/>
        <v>7.8527525223589106E-2</v>
      </c>
      <c r="K9" s="103">
        <f t="shared" si="1"/>
        <v>9.9704597491759472E-2</v>
      </c>
    </row>
    <row r="10" spans="1:11" ht="12.95" customHeight="1" x14ac:dyDescent="0.2">
      <c r="A10" s="20" t="s">
        <v>41</v>
      </c>
      <c r="B10" s="49" t="s">
        <v>42</v>
      </c>
      <c r="C10" s="50">
        <v>2085706934</v>
      </c>
      <c r="D10" s="50">
        <v>2435605804</v>
      </c>
      <c r="E10" s="147"/>
      <c r="F10" s="147"/>
      <c r="G10" s="147"/>
      <c r="H10" s="147"/>
      <c r="I10" s="147"/>
      <c r="J10" s="103">
        <f t="shared" si="0"/>
        <v>7.9468835961832671E-2</v>
      </c>
      <c r="K10" s="103">
        <f t="shared" si="1"/>
        <v>8.2421929964182974E-2</v>
      </c>
    </row>
    <row r="11" spans="1:11" ht="12.95" customHeight="1" x14ac:dyDescent="0.2">
      <c r="A11" s="20" t="s">
        <v>35</v>
      </c>
      <c r="B11" s="49" t="s">
        <v>43</v>
      </c>
      <c r="C11" s="50">
        <v>2529860679</v>
      </c>
      <c r="D11" s="50">
        <v>3098709187</v>
      </c>
      <c r="E11" s="147"/>
      <c r="F11" s="147"/>
      <c r="G11" s="147"/>
      <c r="H11" s="147"/>
      <c r="I11" s="147"/>
      <c r="J11" s="103">
        <f t="shared" si="0"/>
        <v>9.6391818058625497E-2</v>
      </c>
      <c r="K11" s="103">
        <f t="shared" si="1"/>
        <v>0.10486162874584955</v>
      </c>
    </row>
    <row r="12" spans="1:11" ht="12.95" customHeight="1" x14ac:dyDescent="0.2">
      <c r="A12" s="20" t="s">
        <v>37</v>
      </c>
      <c r="B12" s="49" t="s">
        <v>44</v>
      </c>
      <c r="C12" s="50">
        <f>+C9+C10-C11</f>
        <v>1616847928</v>
      </c>
      <c r="D12" s="50">
        <f>+D9+D10-D11</f>
        <v>2283213167</v>
      </c>
      <c r="E12" s="147"/>
      <c r="F12" s="147"/>
      <c r="G12" s="147"/>
      <c r="H12" s="147"/>
      <c r="I12" s="147"/>
      <c r="J12" s="103">
        <f t="shared" si="0"/>
        <v>6.160454312679628E-2</v>
      </c>
      <c r="K12" s="103">
        <f t="shared" si="1"/>
        <v>7.7264898710092914E-2</v>
      </c>
    </row>
    <row r="13" spans="1:11" ht="12.95" customHeight="1" x14ac:dyDescent="0.2">
      <c r="A13" s="20" t="s">
        <v>41</v>
      </c>
      <c r="B13" s="49" t="s">
        <v>45</v>
      </c>
      <c r="C13" s="50">
        <v>0</v>
      </c>
      <c r="D13" s="50">
        <v>0</v>
      </c>
      <c r="E13" s="147"/>
      <c r="F13" s="147"/>
      <c r="G13" s="147"/>
      <c r="H13" s="147"/>
      <c r="I13" s="147"/>
      <c r="J13" s="103">
        <f t="shared" si="0"/>
        <v>0</v>
      </c>
      <c r="K13" s="103">
        <f t="shared" si="1"/>
        <v>0</v>
      </c>
    </row>
    <row r="14" spans="1:11" ht="12.95" customHeight="1" x14ac:dyDescent="0.2">
      <c r="A14" s="20" t="s">
        <v>37</v>
      </c>
      <c r="B14" s="49" t="s">
        <v>46</v>
      </c>
      <c r="C14" s="50">
        <f>SUM(C12:C13)</f>
        <v>1616847928</v>
      </c>
      <c r="D14" s="50">
        <f>SUM(D12:D13)</f>
        <v>2283213167</v>
      </c>
      <c r="E14" s="147"/>
      <c r="F14" s="147"/>
      <c r="G14" s="147"/>
      <c r="H14" s="147"/>
      <c r="I14" s="147"/>
      <c r="J14" s="103">
        <f t="shared" si="0"/>
        <v>6.160454312679628E-2</v>
      </c>
      <c r="K14" s="103">
        <f t="shared" si="1"/>
        <v>7.7264898710092914E-2</v>
      </c>
    </row>
    <row r="15" spans="1:11" ht="12.95" customHeight="1" x14ac:dyDescent="0.2">
      <c r="A15" s="20" t="s">
        <v>35</v>
      </c>
      <c r="B15" s="49" t="s">
        <v>47</v>
      </c>
      <c r="C15" s="50">
        <v>551556000</v>
      </c>
      <c r="D15" s="50">
        <v>715894000</v>
      </c>
      <c r="E15" s="147"/>
      <c r="F15" s="147"/>
      <c r="G15" s="147"/>
      <c r="H15" s="147"/>
      <c r="I15" s="147"/>
      <c r="J15" s="103">
        <f t="shared" si="0"/>
        <v>2.1015183184774598E-2</v>
      </c>
      <c r="K15" s="103">
        <f t="shared" si="1"/>
        <v>2.4226155576109316E-2</v>
      </c>
    </row>
    <row r="16" spans="1:11" ht="12.95" customHeight="1" thickBot="1" x14ac:dyDescent="0.25">
      <c r="A16" s="20" t="s">
        <v>37</v>
      </c>
      <c r="B16" s="49" t="s">
        <v>30</v>
      </c>
      <c r="C16" s="51">
        <f>+C14-C15</f>
        <v>1065291928</v>
      </c>
      <c r="D16" s="51">
        <f>+D12-D15</f>
        <v>1567319167</v>
      </c>
      <c r="E16" s="147"/>
      <c r="F16" s="147"/>
      <c r="G16" s="147"/>
      <c r="H16" s="147"/>
      <c r="I16" s="147"/>
      <c r="J16" s="103">
        <f t="shared" si="0"/>
        <v>4.0589359942021681E-2</v>
      </c>
      <c r="K16" s="103">
        <f t="shared" si="1"/>
        <v>5.3038743133983601E-2</v>
      </c>
    </row>
    <row r="18" spans="9:11" ht="12.95" customHeight="1" x14ac:dyDescent="0.2">
      <c r="I18" s="117" t="s">
        <v>110</v>
      </c>
      <c r="J18" s="118">
        <f>+-J6-J8-J11-J15+J10</f>
        <v>-0.95941064005797838</v>
      </c>
      <c r="K18" s="118">
        <f>+-K6-K8-K11-K15+K10</f>
        <v>-0.94696125686601651</v>
      </c>
    </row>
  </sheetData>
  <mergeCells count="2">
    <mergeCell ref="B1:D3"/>
    <mergeCell ref="E5:I16"/>
  </mergeCells>
  <phoneticPr fontId="2" type="noConversion"/>
  <printOptions horizontalCentered="1" verticalCentered="1"/>
  <pageMargins left="0.78740157480314965" right="0.78740157480314965" top="0.98425196850393704" bottom="0.98425196850393704" header="0" footer="0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5"/>
  <sheetViews>
    <sheetView showGridLines="0" topLeftCell="B1" zoomScale="70" zoomScaleNormal="70" workbookViewId="0">
      <selection activeCell="B24" sqref="B24"/>
    </sheetView>
  </sheetViews>
  <sheetFormatPr baseColWidth="10" defaultRowHeight="12.75" x14ac:dyDescent="0.2"/>
  <cols>
    <col min="1" max="1" width="21.140625" bestFit="1" customWidth="1"/>
    <col min="2" max="2" width="17.140625" style="6" customWidth="1"/>
    <col min="3" max="3" width="17" style="10" customWidth="1"/>
    <col min="4" max="4" width="23.7109375" customWidth="1"/>
    <col min="5" max="5" width="16" customWidth="1"/>
    <col min="6" max="6" width="17.28515625" style="10" customWidth="1"/>
    <col min="7" max="7" width="13.5703125" bestFit="1" customWidth="1"/>
    <col min="13" max="13" width="21.140625" customWidth="1"/>
    <col min="15" max="15" width="15.85546875" customWidth="1"/>
    <col min="16" max="16" width="1.85546875" customWidth="1"/>
    <col min="17" max="17" width="24.85546875" customWidth="1"/>
    <col min="18" max="18" width="13.7109375" customWidth="1"/>
    <col min="19" max="19" width="14.42578125" customWidth="1"/>
  </cols>
  <sheetData>
    <row r="1" spans="1:19" x14ac:dyDescent="0.2">
      <c r="A1" s="151" t="s">
        <v>49</v>
      </c>
      <c r="B1" s="152"/>
      <c r="C1" s="152"/>
      <c r="D1" s="152"/>
      <c r="E1" s="152"/>
      <c r="F1" s="152"/>
    </row>
    <row r="2" spans="1:19" x14ac:dyDescent="0.2">
      <c r="A2" s="153" t="s">
        <v>0</v>
      </c>
      <c r="B2" s="154"/>
      <c r="C2" s="154"/>
      <c r="D2" s="154"/>
      <c r="E2" s="154"/>
      <c r="F2" s="154"/>
    </row>
    <row r="3" spans="1:19" ht="13.5" thickBot="1" x14ac:dyDescent="0.25">
      <c r="A3" s="155" t="s">
        <v>48</v>
      </c>
      <c r="B3" s="156"/>
      <c r="C3" s="156"/>
      <c r="D3" s="156"/>
      <c r="E3" s="156"/>
      <c r="F3" s="156"/>
    </row>
    <row r="4" spans="1:19" x14ac:dyDescent="0.2">
      <c r="A4" s="54"/>
      <c r="B4" s="55">
        <v>2023</v>
      </c>
      <c r="C4" s="55">
        <v>2022</v>
      </c>
      <c r="D4" s="56"/>
      <c r="E4" s="55">
        <v>2023</v>
      </c>
      <c r="F4" s="55">
        <v>2022</v>
      </c>
      <c r="N4" s="110">
        <v>2023</v>
      </c>
      <c r="O4" s="110">
        <v>2022</v>
      </c>
      <c r="R4" s="55">
        <v>2023</v>
      </c>
      <c r="S4" s="55">
        <v>2022</v>
      </c>
    </row>
    <row r="5" spans="1:19" x14ac:dyDescent="0.2">
      <c r="A5" s="57" t="s">
        <v>1</v>
      </c>
      <c r="B5" s="58"/>
      <c r="C5" s="81"/>
      <c r="D5" s="108" t="s">
        <v>2</v>
      </c>
      <c r="E5" s="60"/>
      <c r="F5" s="59"/>
      <c r="G5" s="107"/>
      <c r="H5" s="107"/>
      <c r="I5" s="107"/>
      <c r="J5" s="107"/>
      <c r="K5" s="107"/>
      <c r="L5" s="107"/>
      <c r="M5" s="57" t="s">
        <v>1</v>
      </c>
      <c r="N5" s="109"/>
      <c r="O5" s="109"/>
      <c r="Q5" s="108" t="s">
        <v>2</v>
      </c>
      <c r="R5" s="109"/>
      <c r="S5" s="109"/>
    </row>
    <row r="6" spans="1:19" ht="12.75" customHeight="1" x14ac:dyDescent="0.2">
      <c r="A6" s="61" t="s">
        <v>3</v>
      </c>
      <c r="B6" s="58"/>
      <c r="C6" s="82"/>
      <c r="D6" s="60" t="s">
        <v>3</v>
      </c>
      <c r="E6" s="58"/>
      <c r="F6" s="59"/>
      <c r="G6" s="157" t="s">
        <v>108</v>
      </c>
      <c r="H6" s="157"/>
      <c r="I6" s="157"/>
      <c r="J6" s="157"/>
      <c r="K6" s="157"/>
      <c r="L6" s="157"/>
      <c r="M6" s="119" t="s">
        <v>3</v>
      </c>
      <c r="N6" s="109"/>
      <c r="O6" s="109"/>
      <c r="Q6" s="60" t="s">
        <v>3</v>
      </c>
      <c r="R6" s="109"/>
      <c r="S6" s="109"/>
    </row>
    <row r="7" spans="1:19" x14ac:dyDescent="0.2">
      <c r="A7" s="61" t="s">
        <v>4</v>
      </c>
      <c r="B7" s="58">
        <v>204283153</v>
      </c>
      <c r="C7" s="82">
        <v>1104276961</v>
      </c>
      <c r="D7" s="60" t="s">
        <v>5</v>
      </c>
      <c r="E7" s="58">
        <v>0</v>
      </c>
      <c r="F7" s="58">
        <v>0</v>
      </c>
      <c r="G7" s="157"/>
      <c r="H7" s="157"/>
      <c r="I7" s="157"/>
      <c r="J7" s="157"/>
      <c r="K7" s="157"/>
      <c r="L7" s="157"/>
      <c r="M7" s="119" t="s">
        <v>4</v>
      </c>
      <c r="N7" s="109">
        <f>+B7/$B$20</f>
        <v>5.508686185617187E-3</v>
      </c>
      <c r="O7" s="109">
        <f>+C7/$C$20</f>
        <v>3.8449578815219362E-2</v>
      </c>
      <c r="Q7" s="60" t="s">
        <v>5</v>
      </c>
      <c r="R7" s="109">
        <f t="shared" ref="R7:R18" si="0">+E7/$E$20</f>
        <v>0</v>
      </c>
      <c r="S7" s="109">
        <f t="shared" ref="S7:S18" si="1">+F7/$F$20</f>
        <v>0</v>
      </c>
    </row>
    <row r="8" spans="1:19" x14ac:dyDescent="0.2">
      <c r="A8" s="61" t="s">
        <v>6</v>
      </c>
      <c r="B8" s="58">
        <v>9398721846</v>
      </c>
      <c r="C8" s="82">
        <v>6990988845</v>
      </c>
      <c r="D8" s="60" t="s">
        <v>7</v>
      </c>
      <c r="E8" s="58">
        <v>3214164241</v>
      </c>
      <c r="F8" s="58">
        <v>4690536361</v>
      </c>
      <c r="G8" s="157"/>
      <c r="H8" s="157"/>
      <c r="I8" s="157"/>
      <c r="J8" s="157"/>
      <c r="K8" s="157"/>
      <c r="L8" s="157"/>
      <c r="M8" s="119" t="s">
        <v>6</v>
      </c>
      <c r="N8" s="109">
        <f>+B8/$B$20</f>
        <v>0.25344532055229568</v>
      </c>
      <c r="O8" s="109">
        <f>+C8/$C$20</f>
        <v>0.24341771682778673</v>
      </c>
      <c r="Q8" s="60" t="s">
        <v>7</v>
      </c>
      <c r="R8" s="109">
        <f t="shared" si="0"/>
        <v>0.19962965577653932</v>
      </c>
      <c r="S8" s="109">
        <f t="shared" si="1"/>
        <v>0.26384407045417479</v>
      </c>
    </row>
    <row r="9" spans="1:19" x14ac:dyDescent="0.2">
      <c r="A9" s="61" t="s">
        <v>8</v>
      </c>
      <c r="B9" s="58">
        <v>2136236232</v>
      </c>
      <c r="C9" s="82">
        <v>4026240810</v>
      </c>
      <c r="D9" s="60" t="s">
        <v>9</v>
      </c>
      <c r="E9" s="58">
        <v>565984676</v>
      </c>
      <c r="F9" s="58">
        <v>536877282</v>
      </c>
      <c r="G9" s="157"/>
      <c r="H9" s="157"/>
      <c r="I9" s="157"/>
      <c r="J9" s="157"/>
      <c r="K9" s="157"/>
      <c r="L9" s="157"/>
      <c r="M9" s="119" t="s">
        <v>8</v>
      </c>
      <c r="N9" s="109">
        <f>+B9/$B$20</f>
        <v>5.7605606960811455E-2</v>
      </c>
      <c r="O9" s="109">
        <f>+C9/$C$20</f>
        <v>0.14018880119798827</v>
      </c>
      <c r="Q9" s="60" t="s">
        <v>9</v>
      </c>
      <c r="R9" s="109">
        <f t="shared" si="0"/>
        <v>3.5152941036243751E-2</v>
      </c>
      <c r="S9" s="109">
        <f t="shared" si="1"/>
        <v>3.0199507372980765E-2</v>
      </c>
    </row>
    <row r="10" spans="1:19" x14ac:dyDescent="0.2">
      <c r="A10" s="61" t="s">
        <v>10</v>
      </c>
      <c r="B10" s="58">
        <v>42941487</v>
      </c>
      <c r="C10" s="82">
        <v>124902327</v>
      </c>
      <c r="D10" s="60" t="s">
        <v>11</v>
      </c>
      <c r="E10" s="58">
        <v>1415776000</v>
      </c>
      <c r="F10" s="58">
        <v>297841000</v>
      </c>
      <c r="G10" s="157"/>
      <c r="H10" s="157"/>
      <c r="I10" s="157"/>
      <c r="J10" s="157"/>
      <c r="K10" s="157"/>
      <c r="L10" s="157"/>
      <c r="M10" s="119" t="s">
        <v>10</v>
      </c>
      <c r="N10" s="109">
        <f>+B10/$B$20</f>
        <v>1.15795733888423E-3</v>
      </c>
      <c r="O10" s="109">
        <f>+C10/$C$20</f>
        <v>4.3489468999170777E-3</v>
      </c>
      <c r="Q10" s="60" t="s">
        <v>11</v>
      </c>
      <c r="R10" s="109">
        <f t="shared" si="0"/>
        <v>8.7932928856414891E-2</v>
      </c>
      <c r="S10" s="109">
        <f t="shared" si="1"/>
        <v>1.6753645156987594E-2</v>
      </c>
    </row>
    <row r="11" spans="1:19" x14ac:dyDescent="0.2">
      <c r="A11" s="61"/>
      <c r="B11" s="58"/>
      <c r="C11" s="81"/>
      <c r="D11" s="60" t="s">
        <v>12</v>
      </c>
      <c r="E11" s="58">
        <v>24437774</v>
      </c>
      <c r="F11" s="58">
        <v>276159601</v>
      </c>
      <c r="G11" s="157"/>
      <c r="H11" s="157"/>
      <c r="I11" s="157"/>
      <c r="J11" s="157"/>
      <c r="K11" s="157"/>
      <c r="L11" s="157"/>
      <c r="M11" s="119"/>
      <c r="N11" s="109"/>
      <c r="O11" s="109"/>
      <c r="Q11" s="60" t="s">
        <v>12</v>
      </c>
      <c r="R11" s="109">
        <f t="shared" si="0"/>
        <v>1.5178142888077955E-3</v>
      </c>
      <c r="S11" s="109">
        <f t="shared" si="1"/>
        <v>1.5534059991234507E-2</v>
      </c>
    </row>
    <row r="12" spans="1:19" x14ac:dyDescent="0.2">
      <c r="A12" s="61"/>
      <c r="B12" s="58"/>
      <c r="C12" s="82"/>
      <c r="D12" s="60" t="s">
        <v>13</v>
      </c>
      <c r="E12" s="58">
        <v>1080272400</v>
      </c>
      <c r="F12" s="58">
        <v>976269192</v>
      </c>
      <c r="G12" s="157"/>
      <c r="H12" s="157"/>
      <c r="I12" s="157"/>
      <c r="J12" s="157"/>
      <c r="K12" s="157"/>
      <c r="L12" s="157"/>
      <c r="M12" s="119"/>
      <c r="N12" s="109"/>
      <c r="O12" s="109"/>
      <c r="Q12" s="60" t="s">
        <v>13</v>
      </c>
      <c r="R12" s="109">
        <f t="shared" si="0"/>
        <v>6.7095017922855424E-2</v>
      </c>
      <c r="S12" s="109">
        <f t="shared" si="1"/>
        <v>5.491543347110369E-2</v>
      </c>
    </row>
    <row r="13" spans="1:19" x14ac:dyDescent="0.2">
      <c r="A13" s="61" t="s">
        <v>14</v>
      </c>
      <c r="B13" s="58">
        <f>SUM(B7:B10)</f>
        <v>11782182718</v>
      </c>
      <c r="C13" s="82">
        <f>SUM(C7:C10)</f>
        <v>12246408943</v>
      </c>
      <c r="D13" s="60" t="s">
        <v>15</v>
      </c>
      <c r="E13" s="58">
        <f>SUM(E7:E12)</f>
        <v>6300635091</v>
      </c>
      <c r="F13" s="58">
        <f>SUM(F7:F12)</f>
        <v>6777683436</v>
      </c>
      <c r="G13" s="157"/>
      <c r="H13" s="157"/>
      <c r="I13" s="157"/>
      <c r="J13" s="157"/>
      <c r="K13" s="157"/>
      <c r="L13" s="157"/>
      <c r="M13" s="119" t="s">
        <v>14</v>
      </c>
      <c r="N13" s="109">
        <f>+B13/$B$20</f>
        <v>0.31771757103760856</v>
      </c>
      <c r="O13" s="109">
        <f>+C13/$C$20</f>
        <v>0.42640504374091143</v>
      </c>
      <c r="Q13" s="60" t="s">
        <v>15</v>
      </c>
      <c r="R13" s="109">
        <f t="shared" si="0"/>
        <v>0.39132835788086118</v>
      </c>
      <c r="S13" s="109">
        <f t="shared" si="1"/>
        <v>0.38124671644648134</v>
      </c>
    </row>
    <row r="14" spans="1:19" x14ac:dyDescent="0.2">
      <c r="A14" s="61"/>
      <c r="B14" s="58"/>
      <c r="C14" s="82"/>
      <c r="D14" s="60"/>
      <c r="E14" s="62"/>
      <c r="F14" s="58"/>
      <c r="G14" s="157"/>
      <c r="H14" s="157"/>
      <c r="I14" s="157"/>
      <c r="J14" s="157"/>
      <c r="K14" s="157"/>
      <c r="L14" s="157"/>
      <c r="M14" s="119"/>
      <c r="N14" s="109"/>
      <c r="O14" s="109"/>
      <c r="Q14" s="60"/>
      <c r="R14" s="109"/>
      <c r="S14" s="109"/>
    </row>
    <row r="15" spans="1:19" x14ac:dyDescent="0.2">
      <c r="A15" s="61" t="s">
        <v>16</v>
      </c>
      <c r="B15" s="58"/>
      <c r="C15" s="82"/>
      <c r="D15" s="60" t="s">
        <v>17</v>
      </c>
      <c r="E15" s="58"/>
      <c r="F15" s="58"/>
      <c r="G15" s="157"/>
      <c r="H15" s="157"/>
      <c r="I15" s="157"/>
      <c r="J15" s="157"/>
      <c r="K15" s="157"/>
      <c r="L15" s="157"/>
      <c r="M15" s="119" t="s">
        <v>16</v>
      </c>
      <c r="N15" s="109"/>
      <c r="O15" s="109"/>
      <c r="Q15" s="60" t="s">
        <v>17</v>
      </c>
      <c r="R15" s="109"/>
      <c r="S15" s="109">
        <f t="shared" si="1"/>
        <v>0</v>
      </c>
    </row>
    <row r="16" spans="1:19" x14ac:dyDescent="0.2">
      <c r="A16" s="61" t="s">
        <v>18</v>
      </c>
      <c r="B16" s="58">
        <v>24069952756</v>
      </c>
      <c r="C16" s="82">
        <v>16329189925</v>
      </c>
      <c r="D16" s="60" t="s">
        <v>5</v>
      </c>
      <c r="E16" s="58">
        <v>9800000000</v>
      </c>
      <c r="F16" s="58">
        <v>11000000000</v>
      </c>
      <c r="G16" s="157"/>
      <c r="H16" s="157"/>
      <c r="I16" s="157"/>
      <c r="J16" s="157"/>
      <c r="K16" s="157"/>
      <c r="L16" s="157"/>
      <c r="M16" s="119" t="s">
        <v>18</v>
      </c>
      <c r="N16" s="109">
        <f>+B16/$B$20</f>
        <v>0.64906877678471864</v>
      </c>
      <c r="O16" s="109">
        <f>+C16/$C$20</f>
        <v>0.56856250486418825</v>
      </c>
      <c r="Q16" s="60" t="s">
        <v>5</v>
      </c>
      <c r="R16" s="109">
        <f t="shared" si="0"/>
        <v>0.60867164211913882</v>
      </c>
      <c r="S16" s="109">
        <f t="shared" si="1"/>
        <v>0.61875328355351866</v>
      </c>
    </row>
    <row r="17" spans="1:19" x14ac:dyDescent="0.2">
      <c r="A17" s="61" t="s">
        <v>19</v>
      </c>
      <c r="B17" s="58">
        <v>1231689256</v>
      </c>
      <c r="C17" s="82">
        <v>144532666</v>
      </c>
      <c r="D17" s="60"/>
      <c r="E17" s="58"/>
      <c r="F17" s="58"/>
      <c r="G17" s="157"/>
      <c r="H17" s="157"/>
      <c r="I17" s="157"/>
      <c r="J17" s="157"/>
      <c r="K17" s="157"/>
      <c r="L17" s="157"/>
      <c r="M17" s="119" t="s">
        <v>19</v>
      </c>
      <c r="N17" s="109">
        <f>+B17/$B$20</f>
        <v>3.3213652177672776E-2</v>
      </c>
      <c r="O17" s="109">
        <f>+C17/$C$20</f>
        <v>5.0324513949003558E-3</v>
      </c>
      <c r="Q17" s="60"/>
      <c r="R17" s="109"/>
      <c r="S17" s="109"/>
    </row>
    <row r="18" spans="1:19" x14ac:dyDescent="0.2">
      <c r="A18" s="61" t="s">
        <v>20</v>
      </c>
      <c r="B18" s="58">
        <f>SUM(B16:B17)</f>
        <v>25301642012</v>
      </c>
      <c r="C18" s="82">
        <f>SUM(C16:C17)</f>
        <v>16473722591</v>
      </c>
      <c r="D18" s="60" t="s">
        <v>21</v>
      </c>
      <c r="E18" s="58">
        <f>SUM(E16:E17)</f>
        <v>9800000000</v>
      </c>
      <c r="F18" s="58">
        <f>SUM(F16:F17)</f>
        <v>11000000000</v>
      </c>
      <c r="G18" s="157"/>
      <c r="H18" s="157"/>
      <c r="I18" s="157"/>
      <c r="J18" s="157"/>
      <c r="K18" s="157"/>
      <c r="L18" s="157"/>
      <c r="M18" s="119" t="s">
        <v>20</v>
      </c>
      <c r="N18" s="109">
        <f>+B18/$B$20</f>
        <v>0.68228242896239144</v>
      </c>
      <c r="O18" s="109">
        <f>+C18/$C$20</f>
        <v>0.57359495625908852</v>
      </c>
      <c r="Q18" s="60" t="s">
        <v>21</v>
      </c>
      <c r="R18" s="109">
        <f t="shared" si="0"/>
        <v>0.60867164211913882</v>
      </c>
      <c r="S18" s="109">
        <f t="shared" si="1"/>
        <v>0.61875328355351866</v>
      </c>
    </row>
    <row r="19" spans="1:19" x14ac:dyDescent="0.2">
      <c r="A19" s="61"/>
      <c r="B19" s="58"/>
      <c r="C19" s="82"/>
      <c r="D19" s="60"/>
      <c r="E19" s="58"/>
      <c r="F19" s="58"/>
      <c r="G19" s="157"/>
      <c r="H19" s="157"/>
      <c r="I19" s="157"/>
      <c r="J19" s="157"/>
      <c r="K19" s="157"/>
      <c r="L19" s="157"/>
      <c r="M19" s="119"/>
      <c r="N19" s="109"/>
      <c r="O19" s="109"/>
      <c r="Q19" s="60"/>
      <c r="R19" s="109"/>
      <c r="S19" s="109"/>
    </row>
    <row r="20" spans="1:19" x14ac:dyDescent="0.2">
      <c r="A20" s="57" t="s">
        <v>22</v>
      </c>
      <c r="B20" s="58">
        <f>+B13+B18</f>
        <v>37083824730</v>
      </c>
      <c r="C20" s="82">
        <f>+C13+C18</f>
        <v>28720131534</v>
      </c>
      <c r="D20" s="108" t="s">
        <v>23</v>
      </c>
      <c r="E20" s="58">
        <f>+E13+E18</f>
        <v>16100635091</v>
      </c>
      <c r="F20" s="58">
        <f>+F13+F18</f>
        <v>17777683436</v>
      </c>
      <c r="G20" s="157"/>
      <c r="H20" s="157"/>
      <c r="I20" s="157"/>
      <c r="J20" s="157"/>
      <c r="K20" s="157"/>
      <c r="L20" s="157"/>
      <c r="M20" s="120" t="s">
        <v>22</v>
      </c>
      <c r="N20" s="109">
        <f>+B20/$B$20</f>
        <v>1</v>
      </c>
      <c r="O20" s="109">
        <f>+C20/$C$20</f>
        <v>1</v>
      </c>
      <c r="Q20" s="108" t="s">
        <v>23</v>
      </c>
      <c r="R20" s="109">
        <f>+E20/$E$20</f>
        <v>1</v>
      </c>
      <c r="S20" s="109">
        <f>+F20/$F$20</f>
        <v>1</v>
      </c>
    </row>
    <row r="21" spans="1:19" x14ac:dyDescent="0.2">
      <c r="A21" s="61"/>
      <c r="B21" s="58"/>
      <c r="C21" s="82"/>
      <c r="D21" s="60"/>
      <c r="E21" s="58"/>
      <c r="F21" s="58"/>
      <c r="G21" s="157"/>
      <c r="H21" s="157"/>
      <c r="I21" s="157"/>
      <c r="J21" s="157"/>
      <c r="K21" s="157"/>
      <c r="L21" s="157"/>
      <c r="M21" s="119"/>
      <c r="N21" s="109"/>
      <c r="O21" s="109"/>
      <c r="Q21" s="60"/>
      <c r="R21" s="109"/>
      <c r="S21" s="109"/>
    </row>
    <row r="22" spans="1:19" x14ac:dyDescent="0.2">
      <c r="A22" s="61"/>
      <c r="B22" s="58"/>
      <c r="C22" s="82"/>
      <c r="D22" s="60" t="s">
        <v>24</v>
      </c>
      <c r="E22" s="58"/>
      <c r="F22" s="58"/>
      <c r="G22" s="157"/>
      <c r="H22" s="157"/>
      <c r="I22" s="157"/>
      <c r="J22" s="157"/>
      <c r="K22" s="157"/>
      <c r="L22" s="157"/>
      <c r="M22" s="119"/>
      <c r="N22" s="109"/>
      <c r="O22" s="109"/>
      <c r="Q22" s="60" t="s">
        <v>24</v>
      </c>
      <c r="R22" s="109"/>
      <c r="S22" s="109"/>
    </row>
    <row r="23" spans="1:19" ht="13.5" thickBot="1" x14ac:dyDescent="0.25">
      <c r="A23" s="63"/>
      <c r="B23" s="64"/>
      <c r="C23" s="83"/>
      <c r="D23" s="60" t="s">
        <v>25</v>
      </c>
      <c r="E23" s="58">
        <v>9184236000</v>
      </c>
      <c r="F23" s="58">
        <v>810276000</v>
      </c>
      <c r="G23" s="157"/>
      <c r="H23" s="157"/>
      <c r="I23" s="157"/>
      <c r="J23" s="157"/>
      <c r="K23" s="157"/>
      <c r="L23" s="157"/>
      <c r="M23" s="121"/>
      <c r="N23" s="122"/>
      <c r="O23" s="122"/>
      <c r="Q23" s="60" t="s">
        <v>25</v>
      </c>
      <c r="R23" s="109">
        <f t="shared" ref="R23:R28" si="2">+E23/$E$29</f>
        <v>0.43769494333358627</v>
      </c>
      <c r="S23" s="109">
        <f t="shared" ref="S23:S28" si="3">+F23/$F$29</f>
        <v>7.4048877613419772E-2</v>
      </c>
    </row>
    <row r="24" spans="1:19" x14ac:dyDescent="0.2">
      <c r="A24" s="65"/>
      <c r="B24" s="53"/>
      <c r="C24" s="53"/>
      <c r="D24" s="60" t="s">
        <v>26</v>
      </c>
      <c r="E24" s="58">
        <v>8422477000</v>
      </c>
      <c r="F24" s="58">
        <v>8422477000</v>
      </c>
      <c r="G24" s="157"/>
      <c r="H24" s="157"/>
      <c r="I24" s="157"/>
      <c r="J24" s="157"/>
      <c r="K24" s="157"/>
      <c r="L24" s="157"/>
      <c r="M24" s="148" t="s">
        <v>111</v>
      </c>
      <c r="N24" s="148"/>
      <c r="O24" s="148"/>
      <c r="Q24" s="60" t="s">
        <v>26</v>
      </c>
      <c r="R24" s="109">
        <f t="shared" si="2"/>
        <v>0.40139164468807575</v>
      </c>
      <c r="S24" s="109">
        <f t="shared" si="3"/>
        <v>0.76970682653175326</v>
      </c>
    </row>
    <row r="25" spans="1:19" x14ac:dyDescent="0.2">
      <c r="A25" s="52"/>
      <c r="B25" s="53"/>
      <c r="C25" s="53"/>
      <c r="D25" s="60" t="s">
        <v>27</v>
      </c>
      <c r="E25" s="58">
        <v>117890669</v>
      </c>
      <c r="F25" s="58">
        <v>57801093</v>
      </c>
      <c r="G25" s="157"/>
      <c r="H25" s="157"/>
      <c r="I25" s="157"/>
      <c r="J25" s="157"/>
      <c r="K25" s="157"/>
      <c r="L25" s="157"/>
      <c r="M25" s="148"/>
      <c r="N25" s="148"/>
      <c r="O25" s="148"/>
      <c r="Q25" s="60" t="s">
        <v>27</v>
      </c>
      <c r="R25" s="109">
        <f t="shared" si="2"/>
        <v>5.6183388239929351E-3</v>
      </c>
      <c r="S25" s="109">
        <f t="shared" si="3"/>
        <v>5.2822816688127185E-3</v>
      </c>
    </row>
    <row r="26" spans="1:19" x14ac:dyDescent="0.2">
      <c r="A26" s="52"/>
      <c r="B26" s="53"/>
      <c r="C26" s="53"/>
      <c r="D26" s="60" t="s">
        <v>28</v>
      </c>
      <c r="E26" s="58">
        <v>1061016105</v>
      </c>
      <c r="F26" s="58">
        <v>520209839</v>
      </c>
      <c r="G26" s="157"/>
      <c r="H26" s="157"/>
      <c r="I26" s="157"/>
      <c r="J26" s="157"/>
      <c r="K26" s="157"/>
      <c r="L26" s="157"/>
      <c r="M26" s="148"/>
      <c r="N26" s="148"/>
      <c r="O26" s="148"/>
      <c r="Q26" s="60" t="s">
        <v>28</v>
      </c>
      <c r="R26" s="109">
        <f t="shared" si="2"/>
        <v>5.0565053419140957E-2</v>
      </c>
      <c r="S26" s="109">
        <f t="shared" si="3"/>
        <v>4.7540535202088924E-2</v>
      </c>
    </row>
    <row r="27" spans="1:19" x14ac:dyDescent="0.2">
      <c r="A27" s="52"/>
      <c r="B27" s="53"/>
      <c r="C27" s="53"/>
      <c r="D27" s="60" t="s">
        <v>29</v>
      </c>
      <c r="E27" s="58">
        <v>530788312</v>
      </c>
      <c r="F27" s="58">
        <v>530788312</v>
      </c>
      <c r="G27" s="157"/>
      <c r="H27" s="157"/>
      <c r="I27" s="157"/>
      <c r="J27" s="157"/>
      <c r="K27" s="157"/>
      <c r="L27" s="157"/>
      <c r="M27" s="148"/>
      <c r="N27" s="148"/>
      <c r="O27" s="148"/>
      <c r="Q27" s="60" t="s">
        <v>29</v>
      </c>
      <c r="R27" s="109">
        <f t="shared" si="2"/>
        <v>2.5295883091742188E-2</v>
      </c>
      <c r="S27" s="109">
        <f t="shared" si="3"/>
        <v>4.8507272526795403E-2</v>
      </c>
    </row>
    <row r="28" spans="1:19" x14ac:dyDescent="0.2">
      <c r="A28" s="52"/>
      <c r="B28" s="53"/>
      <c r="C28" s="53"/>
      <c r="D28" s="60" t="s">
        <v>30</v>
      </c>
      <c r="E28" s="58">
        <v>1666781553</v>
      </c>
      <c r="F28" s="58">
        <v>600895854</v>
      </c>
      <c r="G28" s="157"/>
      <c r="H28" s="157"/>
      <c r="I28" s="157"/>
      <c r="J28" s="157"/>
      <c r="K28" s="157"/>
      <c r="L28" s="157"/>
      <c r="M28" s="148"/>
      <c r="N28" s="148"/>
      <c r="O28" s="148"/>
      <c r="Q28" s="60" t="s">
        <v>30</v>
      </c>
      <c r="R28" s="109">
        <f t="shared" si="2"/>
        <v>7.9434136643461897E-2</v>
      </c>
      <c r="S28" s="109">
        <f t="shared" si="3"/>
        <v>5.4914206457129862E-2</v>
      </c>
    </row>
    <row r="29" spans="1:19" x14ac:dyDescent="0.2">
      <c r="A29" s="52"/>
      <c r="B29" s="53"/>
      <c r="C29" s="53"/>
      <c r="D29" s="60" t="s">
        <v>31</v>
      </c>
      <c r="E29" s="58">
        <f>SUM(E23:E28)</f>
        <v>20983189639</v>
      </c>
      <c r="F29" s="58">
        <f>SUM(F23:F28)</f>
        <v>10942448098</v>
      </c>
      <c r="G29" s="157"/>
      <c r="H29" s="157"/>
      <c r="I29" s="157"/>
      <c r="J29" s="157"/>
      <c r="K29" s="157"/>
      <c r="L29" s="157"/>
      <c r="M29" s="148"/>
      <c r="N29" s="148"/>
      <c r="O29" s="148"/>
      <c r="Q29" s="60" t="s">
        <v>31</v>
      </c>
      <c r="R29" s="109">
        <f>+E29/$E$29</f>
        <v>1</v>
      </c>
      <c r="S29" s="109">
        <f>+F29/$F$29</f>
        <v>1</v>
      </c>
    </row>
    <row r="30" spans="1:19" x14ac:dyDescent="0.2">
      <c r="A30" s="52"/>
      <c r="B30" s="53"/>
      <c r="C30" s="53"/>
      <c r="D30" s="108" t="s">
        <v>32</v>
      </c>
      <c r="E30" s="58">
        <f>+E20+E29</f>
        <v>37083824730</v>
      </c>
      <c r="F30" s="58">
        <f>+F20+F29</f>
        <v>28720131534</v>
      </c>
      <c r="G30" s="157"/>
      <c r="H30" s="157"/>
      <c r="I30" s="157"/>
      <c r="J30" s="157"/>
      <c r="K30" s="157"/>
      <c r="L30" s="157"/>
      <c r="M30" s="148"/>
      <c r="N30" s="148"/>
      <c r="O30" s="148"/>
      <c r="Q30" s="108" t="s">
        <v>32</v>
      </c>
      <c r="R30" s="109"/>
      <c r="S30" s="109"/>
    </row>
    <row r="31" spans="1:19" x14ac:dyDescent="0.2">
      <c r="C31" s="6"/>
      <c r="F31" s="6"/>
      <c r="G31" s="157"/>
      <c r="H31" s="157"/>
      <c r="I31" s="157"/>
      <c r="J31" s="157"/>
      <c r="K31" s="157"/>
      <c r="L31" s="157"/>
      <c r="M31" s="148"/>
      <c r="N31" s="148"/>
      <c r="O31" s="148"/>
      <c r="Q31" s="149" t="s">
        <v>112</v>
      </c>
      <c r="R31" s="150"/>
      <c r="S31" s="150"/>
    </row>
    <row r="32" spans="1:19" x14ac:dyDescent="0.2">
      <c r="C32" s="6"/>
      <c r="F32" s="6"/>
      <c r="Q32" s="150"/>
      <c r="R32" s="150"/>
      <c r="S32" s="150"/>
    </row>
    <row r="33" spans="3:19" x14ac:dyDescent="0.2">
      <c r="C33" s="6"/>
      <c r="F33" s="6"/>
      <c r="Q33" s="150"/>
      <c r="R33" s="150"/>
      <c r="S33" s="150"/>
    </row>
    <row r="34" spans="3:19" x14ac:dyDescent="0.2">
      <c r="C34" s="6"/>
      <c r="F34" s="6"/>
      <c r="Q34" s="150"/>
      <c r="R34" s="150"/>
      <c r="S34" s="150"/>
    </row>
    <row r="35" spans="3:19" x14ac:dyDescent="0.2">
      <c r="C35" s="6"/>
      <c r="F35" s="6"/>
      <c r="Q35" s="150"/>
      <c r="R35" s="150"/>
      <c r="S35" s="150"/>
    </row>
    <row r="36" spans="3:19" x14ac:dyDescent="0.2">
      <c r="C36" s="6"/>
      <c r="F36" s="6"/>
      <c r="Q36" s="150"/>
      <c r="R36" s="150"/>
      <c r="S36" s="150"/>
    </row>
    <row r="37" spans="3:19" x14ac:dyDescent="0.2">
      <c r="C37" s="6"/>
      <c r="F37" s="6"/>
      <c r="Q37" s="150"/>
      <c r="R37" s="150"/>
      <c r="S37" s="150"/>
    </row>
    <row r="38" spans="3:19" x14ac:dyDescent="0.2">
      <c r="C38" s="6"/>
      <c r="F38" s="6"/>
      <c r="Q38" s="150"/>
      <c r="R38" s="150"/>
      <c r="S38" s="150"/>
    </row>
    <row r="39" spans="3:19" x14ac:dyDescent="0.2">
      <c r="F39" s="6"/>
    </row>
    <row r="40" spans="3:19" x14ac:dyDescent="0.2">
      <c r="F40" s="6"/>
    </row>
    <row r="41" spans="3:19" x14ac:dyDescent="0.2">
      <c r="F41" s="6"/>
    </row>
    <row r="42" spans="3:19" x14ac:dyDescent="0.2">
      <c r="F42" s="6"/>
    </row>
    <row r="43" spans="3:19" x14ac:dyDescent="0.2">
      <c r="F43" s="6"/>
    </row>
    <row r="44" spans="3:19" x14ac:dyDescent="0.2">
      <c r="F44" s="6"/>
    </row>
    <row r="45" spans="3:19" x14ac:dyDescent="0.2">
      <c r="F45" s="6"/>
    </row>
    <row r="46" spans="3:19" x14ac:dyDescent="0.2">
      <c r="F46" s="6"/>
    </row>
    <row r="47" spans="3:19" x14ac:dyDescent="0.2">
      <c r="F47" s="6"/>
    </row>
    <row r="48" spans="3:19" x14ac:dyDescent="0.2"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  <row r="55" spans="6:6" x14ac:dyDescent="0.2">
      <c r="F55" s="6"/>
    </row>
    <row r="56" spans="6:6" x14ac:dyDescent="0.2">
      <c r="F56" s="6"/>
    </row>
    <row r="57" spans="6:6" x14ac:dyDescent="0.2">
      <c r="F57" s="6"/>
    </row>
    <row r="58" spans="6:6" x14ac:dyDescent="0.2">
      <c r="F58" s="6"/>
    </row>
    <row r="59" spans="6:6" x14ac:dyDescent="0.2">
      <c r="F59" s="6"/>
    </row>
    <row r="60" spans="6:6" x14ac:dyDescent="0.2">
      <c r="F60" s="6"/>
    </row>
    <row r="61" spans="6:6" x14ac:dyDescent="0.2">
      <c r="F61" s="6"/>
    </row>
    <row r="62" spans="6:6" x14ac:dyDescent="0.2">
      <c r="F62" s="6"/>
    </row>
    <row r="63" spans="6:6" x14ac:dyDescent="0.2">
      <c r="F63" s="6"/>
    </row>
    <row r="64" spans="6:6" x14ac:dyDescent="0.2">
      <c r="F64" s="6"/>
    </row>
    <row r="65" spans="6:6" x14ac:dyDescent="0.2">
      <c r="F65" s="6"/>
    </row>
  </sheetData>
  <mergeCells count="6">
    <mergeCell ref="M24:O31"/>
    <mergeCell ref="Q31:S38"/>
    <mergeCell ref="A1:F1"/>
    <mergeCell ref="A2:F2"/>
    <mergeCell ref="A3:F3"/>
    <mergeCell ref="G6:L31"/>
  </mergeCells>
  <phoneticPr fontId="2" type="noConversion"/>
  <pageMargins left="0.75" right="0.75" top="1" bottom="1" header="0" footer="0"/>
  <pageSetup paperSize="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5"/>
  <sheetViews>
    <sheetView showGridLines="0" zoomScale="62" zoomScaleNormal="62" workbookViewId="0">
      <selection activeCell="A24" sqref="A24"/>
    </sheetView>
  </sheetViews>
  <sheetFormatPr baseColWidth="10" defaultRowHeight="12.75" x14ac:dyDescent="0.2"/>
  <cols>
    <col min="1" max="1" width="19.7109375" customWidth="1"/>
    <col min="2" max="2" width="17.140625" style="6" customWidth="1"/>
    <col min="3" max="3" width="17" style="10" customWidth="1"/>
    <col min="4" max="4" width="23.7109375" customWidth="1"/>
    <col min="5" max="5" width="16" customWidth="1"/>
    <col min="6" max="6" width="17.28515625" style="10" customWidth="1"/>
    <col min="13" max="13" width="21.7109375" customWidth="1"/>
    <col min="14" max="14" width="17.28515625" customWidth="1"/>
    <col min="15" max="15" width="18" customWidth="1"/>
    <col min="16" max="16" width="3.140625" customWidth="1"/>
    <col min="17" max="17" width="25.85546875" customWidth="1"/>
    <col min="18" max="18" width="17" customWidth="1"/>
    <col min="19" max="19" width="17.7109375" customWidth="1"/>
  </cols>
  <sheetData>
    <row r="1" spans="1:19" x14ac:dyDescent="0.2">
      <c r="A1" s="151" t="s">
        <v>49</v>
      </c>
      <c r="B1" s="152"/>
      <c r="C1" s="152"/>
      <c r="D1" s="152"/>
      <c r="E1" s="152"/>
      <c r="F1" s="152"/>
    </row>
    <row r="2" spans="1:19" x14ac:dyDescent="0.2">
      <c r="A2" s="153" t="s">
        <v>0</v>
      </c>
      <c r="B2" s="154"/>
      <c r="C2" s="154"/>
      <c r="D2" s="154"/>
      <c r="E2" s="154"/>
      <c r="F2" s="154"/>
    </row>
    <row r="3" spans="1:19" ht="13.5" thickBot="1" x14ac:dyDescent="0.25">
      <c r="A3" s="155" t="s">
        <v>33</v>
      </c>
      <c r="B3" s="156"/>
      <c r="C3" s="156"/>
      <c r="D3" s="156"/>
      <c r="E3" s="156"/>
      <c r="F3" s="156"/>
      <c r="G3" s="46"/>
    </row>
    <row r="4" spans="1:19" ht="15.75" thickBot="1" x14ac:dyDescent="0.3">
      <c r="A4" s="1"/>
      <c r="B4" s="2">
        <v>2023</v>
      </c>
      <c r="C4" s="2">
        <v>2022</v>
      </c>
      <c r="D4" s="11"/>
      <c r="E4" s="2">
        <v>2023</v>
      </c>
      <c r="F4" s="2">
        <v>2022</v>
      </c>
      <c r="N4" s="169" t="s">
        <v>109</v>
      </c>
      <c r="O4" s="170"/>
      <c r="P4" s="111"/>
      <c r="R4" s="158" t="s">
        <v>100</v>
      </c>
      <c r="S4" s="159"/>
    </row>
    <row r="5" spans="1:19" ht="15" x14ac:dyDescent="0.25">
      <c r="A5" s="3" t="s">
        <v>1</v>
      </c>
      <c r="B5" s="4"/>
      <c r="C5" s="4"/>
      <c r="D5" s="3" t="s">
        <v>2</v>
      </c>
      <c r="E5" s="21"/>
      <c r="F5" s="123"/>
      <c r="G5" s="157" t="s">
        <v>115</v>
      </c>
      <c r="H5" s="157"/>
      <c r="I5" s="157"/>
      <c r="J5" s="157"/>
      <c r="K5" s="157"/>
      <c r="L5" s="157"/>
      <c r="M5" s="126" t="s">
        <v>1</v>
      </c>
      <c r="N5" s="112" t="s">
        <v>101</v>
      </c>
      <c r="O5" s="113" t="s">
        <v>102</v>
      </c>
      <c r="P5" s="111"/>
      <c r="Q5" s="116" t="s">
        <v>2</v>
      </c>
      <c r="R5" s="97" t="s">
        <v>101</v>
      </c>
      <c r="S5" s="98" t="s">
        <v>102</v>
      </c>
    </row>
    <row r="6" spans="1:19" ht="15" x14ac:dyDescent="0.25">
      <c r="A6" s="5" t="s">
        <v>3</v>
      </c>
      <c r="B6" s="4"/>
      <c r="C6" s="4"/>
      <c r="D6" s="5" t="s">
        <v>3</v>
      </c>
      <c r="E6" s="4"/>
      <c r="F6" s="124"/>
      <c r="G6" s="157"/>
      <c r="H6" s="157"/>
      <c r="I6" s="157"/>
      <c r="J6" s="157"/>
      <c r="K6" s="157"/>
      <c r="L6" s="157"/>
      <c r="M6" s="127" t="s">
        <v>3</v>
      </c>
      <c r="N6" s="4"/>
      <c r="O6" s="115"/>
      <c r="P6" s="102"/>
      <c r="Q6" s="114" t="s">
        <v>3</v>
      </c>
      <c r="R6" s="4"/>
      <c r="S6" s="115"/>
    </row>
    <row r="7" spans="1:19" ht="15" x14ac:dyDescent="0.25">
      <c r="A7" s="5" t="s">
        <v>4</v>
      </c>
      <c r="B7" s="4">
        <f>+'HOSPIRA VERTICAL B. G. '!B7</f>
        <v>204283153</v>
      </c>
      <c r="C7" s="4">
        <f>+'HOSPIRA VERTICAL B. G. '!C7</f>
        <v>1104276961</v>
      </c>
      <c r="D7" s="5" t="s">
        <v>5</v>
      </c>
      <c r="E7" s="4"/>
      <c r="F7" s="125"/>
      <c r="G7" s="157"/>
      <c r="H7" s="157"/>
      <c r="I7" s="157"/>
      <c r="J7" s="157"/>
      <c r="K7" s="157"/>
      <c r="L7" s="157"/>
      <c r="M7" s="127" t="s">
        <v>4</v>
      </c>
      <c r="N7" s="4">
        <f t="shared" ref="N7:N18" si="0">+B7-C7</f>
        <v>-899993808</v>
      </c>
      <c r="O7" s="115">
        <f t="shared" ref="O7:O18" si="1">N7/B7</f>
        <v>-4.405619331712586</v>
      </c>
      <c r="P7" s="102"/>
      <c r="Q7" s="114" t="s">
        <v>5</v>
      </c>
      <c r="R7" s="4"/>
      <c r="S7" s="115"/>
    </row>
    <row r="8" spans="1:19" ht="15" x14ac:dyDescent="0.25">
      <c r="A8" s="5" t="s">
        <v>6</v>
      </c>
      <c r="B8" s="4">
        <f>+'HOSPIRA VERTICAL B. G. '!B8</f>
        <v>9398721846</v>
      </c>
      <c r="C8" s="4">
        <f>+'HOSPIRA VERTICAL B. G. '!C8</f>
        <v>6990988845</v>
      </c>
      <c r="D8" s="5" t="s">
        <v>7</v>
      </c>
      <c r="E8" s="4">
        <f>+'HOSPIRA VERTICAL B. G. '!E8</f>
        <v>3214164241</v>
      </c>
      <c r="F8" s="125">
        <f>+'HOSPIRA VERTICAL B. G. '!F8</f>
        <v>4690536361</v>
      </c>
      <c r="G8" s="157"/>
      <c r="H8" s="157"/>
      <c r="I8" s="157"/>
      <c r="J8" s="157"/>
      <c r="K8" s="157"/>
      <c r="L8" s="157"/>
      <c r="M8" s="127" t="s">
        <v>6</v>
      </c>
      <c r="N8" s="4">
        <f t="shared" si="0"/>
        <v>2407733001</v>
      </c>
      <c r="O8" s="115">
        <f t="shared" si="1"/>
        <v>0.25617664193612738</v>
      </c>
      <c r="P8" s="102"/>
      <c r="Q8" s="114" t="s">
        <v>7</v>
      </c>
      <c r="R8" s="4">
        <f t="shared" ref="R8:R29" si="2">+E8-F8</f>
        <v>-1476372120</v>
      </c>
      <c r="S8" s="115">
        <f t="shared" ref="S8:S29" si="3">+R8/F8</f>
        <v>-0.31475550051705481</v>
      </c>
    </row>
    <row r="9" spans="1:19" ht="15" x14ac:dyDescent="0.25">
      <c r="A9" s="5" t="s">
        <v>8</v>
      </c>
      <c r="B9" s="4">
        <f>+'HOSPIRA VERTICAL B. G. '!B9</f>
        <v>2136236232</v>
      </c>
      <c r="C9" s="4">
        <f>+'HOSPIRA VERTICAL B. G. '!C9</f>
        <v>4026240810</v>
      </c>
      <c r="D9" s="5" t="s">
        <v>9</v>
      </c>
      <c r="E9" s="4">
        <f>+'HOSPIRA VERTICAL B. G. '!E9</f>
        <v>565984676</v>
      </c>
      <c r="F9" s="125">
        <f>+'HOSPIRA VERTICAL B. G. '!F9</f>
        <v>536877282</v>
      </c>
      <c r="G9" s="157"/>
      <c r="H9" s="157"/>
      <c r="I9" s="157"/>
      <c r="J9" s="157"/>
      <c r="K9" s="157"/>
      <c r="L9" s="157"/>
      <c r="M9" s="127" t="s">
        <v>8</v>
      </c>
      <c r="N9" s="4">
        <f t="shared" si="0"/>
        <v>-1890004578</v>
      </c>
      <c r="O9" s="115">
        <f t="shared" si="1"/>
        <v>-0.88473575613429634</v>
      </c>
      <c r="P9" s="102"/>
      <c r="Q9" s="114" t="s">
        <v>9</v>
      </c>
      <c r="R9" s="4">
        <f t="shared" si="2"/>
        <v>29107394</v>
      </c>
      <c r="S9" s="115">
        <f t="shared" si="3"/>
        <v>5.4216102964103445E-2</v>
      </c>
    </row>
    <row r="10" spans="1:19" ht="15" x14ac:dyDescent="0.25">
      <c r="A10" s="5" t="s">
        <v>10</v>
      </c>
      <c r="B10" s="4">
        <f>+'HOSPIRA VERTICAL B. G. '!B10</f>
        <v>42941487</v>
      </c>
      <c r="C10" s="4">
        <f>+'HOSPIRA VERTICAL B. G. '!C10</f>
        <v>124902327</v>
      </c>
      <c r="D10" s="5" t="s">
        <v>11</v>
      </c>
      <c r="E10" s="4">
        <f>+'HOSPIRA VERTICAL B. G. '!E10</f>
        <v>1415776000</v>
      </c>
      <c r="F10" s="125">
        <f>+'HOSPIRA VERTICAL B. G. '!F10</f>
        <v>297841000</v>
      </c>
      <c r="G10" s="157"/>
      <c r="H10" s="157"/>
      <c r="I10" s="157"/>
      <c r="J10" s="157"/>
      <c r="K10" s="157"/>
      <c r="L10" s="157"/>
      <c r="M10" s="127" t="s">
        <v>10</v>
      </c>
      <c r="N10" s="4">
        <f t="shared" si="0"/>
        <v>-81960840</v>
      </c>
      <c r="O10" s="115">
        <f t="shared" si="1"/>
        <v>-1.9086632933787318</v>
      </c>
      <c r="P10" s="102"/>
      <c r="Q10" s="114" t="s">
        <v>11</v>
      </c>
      <c r="R10" s="4">
        <f t="shared" si="2"/>
        <v>1117935000</v>
      </c>
      <c r="S10" s="115">
        <f t="shared" si="3"/>
        <v>3.7534624178672513</v>
      </c>
    </row>
    <row r="11" spans="1:19" ht="15" x14ac:dyDescent="0.25">
      <c r="A11" s="5"/>
      <c r="B11" s="4"/>
      <c r="C11" s="4"/>
      <c r="D11" s="5" t="s">
        <v>12</v>
      </c>
      <c r="E11" s="4">
        <f>+'HOSPIRA VERTICAL B. G. '!E11</f>
        <v>24437774</v>
      </c>
      <c r="F11" s="125">
        <f>+'HOSPIRA VERTICAL B. G. '!F11</f>
        <v>276159601</v>
      </c>
      <c r="G11" s="157"/>
      <c r="H11" s="157"/>
      <c r="I11" s="157"/>
      <c r="J11" s="157"/>
      <c r="K11" s="157"/>
      <c r="L11" s="157"/>
      <c r="M11" s="127"/>
      <c r="N11" s="4"/>
      <c r="O11" s="115"/>
      <c r="P11" s="102"/>
      <c r="Q11" s="114" t="s">
        <v>12</v>
      </c>
      <c r="R11" s="4">
        <f t="shared" si="2"/>
        <v>-251721827</v>
      </c>
      <c r="S11" s="115">
        <f t="shared" si="3"/>
        <v>-0.91150851206509387</v>
      </c>
    </row>
    <row r="12" spans="1:19" ht="15" x14ac:dyDescent="0.25">
      <c r="A12" s="5"/>
      <c r="B12" s="4"/>
      <c r="C12" s="4"/>
      <c r="D12" s="5" t="s">
        <v>13</v>
      </c>
      <c r="E12" s="4">
        <f>+'HOSPIRA VERTICAL B. G. '!E12</f>
        <v>1080272400</v>
      </c>
      <c r="F12" s="125">
        <f>+'HOSPIRA VERTICAL B. G. '!F12</f>
        <v>976269192</v>
      </c>
      <c r="G12" s="157"/>
      <c r="H12" s="157"/>
      <c r="I12" s="157"/>
      <c r="J12" s="157"/>
      <c r="K12" s="157"/>
      <c r="L12" s="157"/>
      <c r="M12" s="127"/>
      <c r="N12" s="4"/>
      <c r="O12" s="115"/>
      <c r="P12" s="102"/>
      <c r="Q12" s="114" t="s">
        <v>13</v>
      </c>
      <c r="R12" s="4">
        <f t="shared" si="2"/>
        <v>104003208</v>
      </c>
      <c r="S12" s="115">
        <f t="shared" si="3"/>
        <v>0.10653128138453026</v>
      </c>
    </row>
    <row r="13" spans="1:19" ht="15" x14ac:dyDescent="0.25">
      <c r="A13" s="5" t="s">
        <v>14</v>
      </c>
      <c r="B13" s="4">
        <f>+'HOSPIRA VERTICAL B. G. '!B13</f>
        <v>11782182718</v>
      </c>
      <c r="C13" s="4">
        <f>+'HOSPIRA VERTICAL B. G. '!C13</f>
        <v>12246408943</v>
      </c>
      <c r="D13" s="5" t="s">
        <v>15</v>
      </c>
      <c r="E13" s="4">
        <f>+'HOSPIRA VERTICAL B. G. '!E13</f>
        <v>6300635091</v>
      </c>
      <c r="F13" s="125">
        <f>+'HOSPIRA VERTICAL B. G. '!F13</f>
        <v>6777683436</v>
      </c>
      <c r="G13" s="157"/>
      <c r="H13" s="157"/>
      <c r="I13" s="157"/>
      <c r="J13" s="157"/>
      <c r="K13" s="157"/>
      <c r="L13" s="157"/>
      <c r="M13" s="127" t="s">
        <v>14</v>
      </c>
      <c r="N13" s="4">
        <f t="shared" si="0"/>
        <v>-464226225</v>
      </c>
      <c r="O13" s="115">
        <f t="shared" si="1"/>
        <v>-3.9400698165271822E-2</v>
      </c>
      <c r="P13" s="102"/>
      <c r="Q13" s="114" t="s">
        <v>15</v>
      </c>
      <c r="R13" s="4">
        <f t="shared" si="2"/>
        <v>-477048345</v>
      </c>
      <c r="S13" s="115">
        <f t="shared" si="3"/>
        <v>-7.0385161759862397E-2</v>
      </c>
    </row>
    <row r="14" spans="1:19" ht="15" x14ac:dyDescent="0.25">
      <c r="A14" s="5"/>
      <c r="B14" s="4"/>
      <c r="C14" s="4"/>
      <c r="D14" s="5"/>
      <c r="E14" s="4"/>
      <c r="F14" s="125"/>
      <c r="G14" s="157"/>
      <c r="H14" s="157"/>
      <c r="I14" s="157"/>
      <c r="J14" s="157"/>
      <c r="K14" s="157"/>
      <c r="L14" s="157"/>
      <c r="M14" s="127"/>
      <c r="N14" s="4"/>
      <c r="O14" s="115"/>
      <c r="P14" s="102"/>
      <c r="Q14" s="114"/>
      <c r="R14" s="4"/>
      <c r="S14" s="115"/>
    </row>
    <row r="15" spans="1:19" ht="15" x14ac:dyDescent="0.25">
      <c r="A15" s="5" t="s">
        <v>16</v>
      </c>
      <c r="B15" s="4"/>
      <c r="C15" s="4"/>
      <c r="D15" s="5" t="s">
        <v>17</v>
      </c>
      <c r="E15" s="4"/>
      <c r="F15" s="125"/>
      <c r="G15" s="157"/>
      <c r="H15" s="157"/>
      <c r="I15" s="157"/>
      <c r="J15" s="157"/>
      <c r="K15" s="157"/>
      <c r="L15" s="157"/>
      <c r="M15" s="127" t="s">
        <v>16</v>
      </c>
      <c r="N15" s="4"/>
      <c r="O15" s="115"/>
      <c r="P15" s="102"/>
      <c r="Q15" s="114" t="s">
        <v>17</v>
      </c>
      <c r="R15" s="4"/>
      <c r="S15" s="115"/>
    </row>
    <row r="16" spans="1:19" ht="15" x14ac:dyDescent="0.25">
      <c r="A16" s="5" t="s">
        <v>18</v>
      </c>
      <c r="B16" s="4">
        <f>+'HOSPIRA VERTICAL B. G. '!B16</f>
        <v>24069952756</v>
      </c>
      <c r="C16" s="4">
        <f>+'HOSPIRA VERTICAL B. G. '!C16</f>
        <v>16329189925</v>
      </c>
      <c r="D16" s="5" t="s">
        <v>5</v>
      </c>
      <c r="E16" s="4">
        <f>+'HOSPIRA VERTICAL B. G. '!E16</f>
        <v>9800000000</v>
      </c>
      <c r="F16" s="125">
        <f>+'HOSPIRA VERTICAL B. G. '!F16</f>
        <v>11000000000</v>
      </c>
      <c r="G16" s="157"/>
      <c r="H16" s="157"/>
      <c r="I16" s="157"/>
      <c r="J16" s="157"/>
      <c r="K16" s="157"/>
      <c r="L16" s="157"/>
      <c r="M16" s="127" t="s">
        <v>18</v>
      </c>
      <c r="N16" s="4">
        <f t="shared" si="0"/>
        <v>7740762831</v>
      </c>
      <c r="O16" s="115">
        <f t="shared" si="1"/>
        <v>0.32159443391804887</v>
      </c>
      <c r="P16" s="102"/>
      <c r="Q16" s="114" t="s">
        <v>5</v>
      </c>
      <c r="R16" s="4">
        <f t="shared" si="2"/>
        <v>-1200000000</v>
      </c>
      <c r="S16" s="115">
        <f t="shared" si="3"/>
        <v>-0.10909090909090909</v>
      </c>
    </row>
    <row r="17" spans="1:19" ht="15" x14ac:dyDescent="0.25">
      <c r="A17" s="5" t="s">
        <v>19</v>
      </c>
      <c r="B17" s="4">
        <f>+'HOSPIRA VERTICAL B. G. '!B17</f>
        <v>1231689256</v>
      </c>
      <c r="C17" s="4">
        <f>+'HOSPIRA VERTICAL B. G. '!C17</f>
        <v>144532666</v>
      </c>
      <c r="D17" s="5"/>
      <c r="E17" s="4"/>
      <c r="F17" s="125"/>
      <c r="G17" s="157"/>
      <c r="H17" s="157"/>
      <c r="I17" s="157"/>
      <c r="J17" s="157"/>
      <c r="K17" s="157"/>
      <c r="L17" s="157"/>
      <c r="M17" s="127" t="s">
        <v>19</v>
      </c>
      <c r="N17" s="4">
        <f t="shared" si="0"/>
        <v>1087156590</v>
      </c>
      <c r="O17" s="115">
        <f t="shared" si="1"/>
        <v>0.88265492672284862</v>
      </c>
      <c r="P17" s="102"/>
      <c r="Q17" s="114"/>
      <c r="R17" s="4"/>
      <c r="S17" s="115"/>
    </row>
    <row r="18" spans="1:19" x14ac:dyDescent="0.2">
      <c r="A18" s="5" t="s">
        <v>20</v>
      </c>
      <c r="B18" s="4">
        <f>+'HOSPIRA VERTICAL B. G. '!B18</f>
        <v>25301642012</v>
      </c>
      <c r="C18" s="4">
        <f>+'HOSPIRA VERTICAL B. G. '!C18</f>
        <v>16473722591</v>
      </c>
      <c r="D18" s="5" t="s">
        <v>21</v>
      </c>
      <c r="E18" s="4">
        <f>+'HOSPIRA VERTICAL B. G. '!E18</f>
        <v>9800000000</v>
      </c>
      <c r="F18" s="125">
        <f>+'HOSPIRA VERTICAL B. G. '!F18</f>
        <v>11000000000</v>
      </c>
      <c r="G18" s="157"/>
      <c r="H18" s="157"/>
      <c r="I18" s="157"/>
      <c r="J18" s="157"/>
      <c r="K18" s="157"/>
      <c r="L18" s="157"/>
      <c r="M18" s="127" t="s">
        <v>20</v>
      </c>
      <c r="N18" s="4">
        <f t="shared" si="0"/>
        <v>8827919421</v>
      </c>
      <c r="O18" s="115">
        <f t="shared" si="1"/>
        <v>0.34890697674139554</v>
      </c>
      <c r="Q18" s="114" t="s">
        <v>21</v>
      </c>
      <c r="R18" s="4">
        <f t="shared" si="2"/>
        <v>-1200000000</v>
      </c>
      <c r="S18" s="115">
        <f t="shared" si="3"/>
        <v>-0.10909090909090909</v>
      </c>
    </row>
    <row r="19" spans="1:19" x14ac:dyDescent="0.2">
      <c r="A19" s="5"/>
      <c r="B19" s="4"/>
      <c r="C19" s="4"/>
      <c r="D19" s="5"/>
      <c r="E19" s="4"/>
      <c r="F19" s="125"/>
      <c r="G19" s="157"/>
      <c r="H19" s="157"/>
      <c r="I19" s="157"/>
      <c r="J19" s="157"/>
      <c r="K19" s="157"/>
      <c r="L19" s="157"/>
      <c r="M19" s="127"/>
      <c r="N19" s="4"/>
      <c r="O19" s="115"/>
      <c r="Q19" s="114"/>
      <c r="R19" s="4"/>
      <c r="S19" s="115"/>
    </row>
    <row r="20" spans="1:19" x14ac:dyDescent="0.2">
      <c r="A20" s="3" t="s">
        <v>22</v>
      </c>
      <c r="B20" s="4">
        <f>+'HOSPIRA VERTICAL B. G. '!B20</f>
        <v>37083824730</v>
      </c>
      <c r="C20" s="4">
        <f>+'HOSPIRA VERTICAL B. G. '!C20</f>
        <v>28720131534</v>
      </c>
      <c r="D20" s="3" t="s">
        <v>23</v>
      </c>
      <c r="E20" s="4">
        <f>+'HOSPIRA VERTICAL B. G. '!E20</f>
        <v>16100635091</v>
      </c>
      <c r="F20" s="125">
        <f>+'HOSPIRA VERTICAL B. G. '!F20</f>
        <v>17777683436</v>
      </c>
      <c r="G20" s="157"/>
      <c r="H20" s="157"/>
      <c r="I20" s="157"/>
      <c r="J20" s="157"/>
      <c r="K20" s="157"/>
      <c r="L20" s="157"/>
      <c r="M20" s="128" t="s">
        <v>22</v>
      </c>
      <c r="N20" s="4">
        <f>+B20-C20</f>
        <v>8363693196</v>
      </c>
      <c r="O20" s="115">
        <f>N20/B20</f>
        <v>0.22553480545478782</v>
      </c>
      <c r="Q20" s="116" t="s">
        <v>23</v>
      </c>
      <c r="R20" s="4">
        <f t="shared" si="2"/>
        <v>-1677048345</v>
      </c>
      <c r="S20" s="115">
        <f t="shared" si="3"/>
        <v>-9.4334470013340388E-2</v>
      </c>
    </row>
    <row r="21" spans="1:19" ht="12.75" customHeight="1" x14ac:dyDescent="0.2">
      <c r="A21" s="5"/>
      <c r="B21" s="4"/>
      <c r="C21" s="4"/>
      <c r="D21" s="5"/>
      <c r="E21" s="4"/>
      <c r="F21" s="125"/>
      <c r="G21" s="157"/>
      <c r="H21" s="157"/>
      <c r="I21" s="157"/>
      <c r="J21" s="157"/>
      <c r="K21" s="157"/>
      <c r="L21" s="157"/>
      <c r="M21" s="160" t="s">
        <v>113</v>
      </c>
      <c r="N21" s="161"/>
      <c r="O21" s="162"/>
      <c r="Q21" s="114"/>
      <c r="R21" s="4"/>
      <c r="S21" s="115"/>
    </row>
    <row r="22" spans="1:19" ht="15" customHeight="1" x14ac:dyDescent="0.2">
      <c r="A22" s="5"/>
      <c r="B22" s="4"/>
      <c r="C22" s="4"/>
      <c r="D22" s="5" t="s">
        <v>24</v>
      </c>
      <c r="E22" s="4"/>
      <c r="F22" s="125"/>
      <c r="G22" s="157"/>
      <c r="H22" s="157"/>
      <c r="I22" s="157"/>
      <c r="J22" s="157"/>
      <c r="K22" s="157"/>
      <c r="L22" s="157"/>
      <c r="M22" s="163"/>
      <c r="N22" s="164"/>
      <c r="O22" s="165"/>
      <c r="Q22" s="114" t="s">
        <v>24</v>
      </c>
      <c r="R22" s="4"/>
      <c r="S22" s="115"/>
    </row>
    <row r="23" spans="1:19" ht="13.5" thickBot="1" x14ac:dyDescent="0.25">
      <c r="A23" s="7"/>
      <c r="B23" s="8"/>
      <c r="C23" s="8"/>
      <c r="D23" s="5" t="s">
        <v>25</v>
      </c>
      <c r="E23" s="4">
        <f>+'HOSPIRA VERTICAL B. G. '!E23</f>
        <v>9184236000</v>
      </c>
      <c r="F23" s="125">
        <f>+'HOSPIRA VERTICAL B. G. '!F23</f>
        <v>810276000</v>
      </c>
      <c r="G23" s="157"/>
      <c r="H23" s="157"/>
      <c r="I23" s="157"/>
      <c r="J23" s="157"/>
      <c r="K23" s="157"/>
      <c r="L23" s="157"/>
      <c r="M23" s="163"/>
      <c r="N23" s="164"/>
      <c r="O23" s="165"/>
      <c r="Q23" s="114" t="s">
        <v>25</v>
      </c>
      <c r="R23" s="4">
        <f t="shared" si="2"/>
        <v>8373960000</v>
      </c>
      <c r="S23" s="115">
        <f t="shared" si="3"/>
        <v>10.334700768626986</v>
      </c>
    </row>
    <row r="24" spans="1:19" x14ac:dyDescent="0.2">
      <c r="A24" s="9"/>
      <c r="C24" s="6"/>
      <c r="D24" s="5" t="s">
        <v>26</v>
      </c>
      <c r="E24" s="4">
        <f>+'HOSPIRA VERTICAL B. G. '!E24</f>
        <v>8422477000</v>
      </c>
      <c r="F24" s="125">
        <f>+'HOSPIRA VERTICAL B. G. '!F24</f>
        <v>8422477000</v>
      </c>
      <c r="G24" s="157"/>
      <c r="H24" s="157"/>
      <c r="I24" s="157"/>
      <c r="J24" s="157"/>
      <c r="K24" s="157"/>
      <c r="L24" s="157"/>
      <c r="M24" s="163"/>
      <c r="N24" s="164"/>
      <c r="O24" s="165"/>
      <c r="Q24" s="114" t="s">
        <v>26</v>
      </c>
      <c r="R24" s="4">
        <f t="shared" si="2"/>
        <v>0</v>
      </c>
      <c r="S24" s="115">
        <f t="shared" si="3"/>
        <v>0</v>
      </c>
    </row>
    <row r="25" spans="1:19" x14ac:dyDescent="0.2">
      <c r="C25" s="6"/>
      <c r="D25" s="5" t="s">
        <v>27</v>
      </c>
      <c r="E25" s="4">
        <f>+'HOSPIRA VERTICAL B. G. '!E25</f>
        <v>117890669</v>
      </c>
      <c r="F25" s="125">
        <f>+'HOSPIRA VERTICAL B. G. '!F25</f>
        <v>57801093</v>
      </c>
      <c r="G25" s="157"/>
      <c r="H25" s="157"/>
      <c r="I25" s="157"/>
      <c r="J25" s="157"/>
      <c r="K25" s="157"/>
      <c r="L25" s="157"/>
      <c r="M25" s="163"/>
      <c r="N25" s="164"/>
      <c r="O25" s="165"/>
      <c r="Q25" s="114" t="s">
        <v>27</v>
      </c>
      <c r="R25" s="4">
        <f t="shared" si="2"/>
        <v>60089576</v>
      </c>
      <c r="S25" s="115">
        <f t="shared" si="3"/>
        <v>1.0395923827945606</v>
      </c>
    </row>
    <row r="26" spans="1:19" x14ac:dyDescent="0.2">
      <c r="C26" s="6"/>
      <c r="D26" s="5" t="s">
        <v>28</v>
      </c>
      <c r="E26" s="4">
        <f>+'HOSPIRA VERTICAL B. G. '!E26</f>
        <v>1061016105</v>
      </c>
      <c r="F26" s="125">
        <f>+'HOSPIRA VERTICAL B. G. '!F26</f>
        <v>520209839</v>
      </c>
      <c r="G26" s="157"/>
      <c r="H26" s="157"/>
      <c r="I26" s="157"/>
      <c r="J26" s="157"/>
      <c r="K26" s="157"/>
      <c r="L26" s="157"/>
      <c r="M26" s="163"/>
      <c r="N26" s="164"/>
      <c r="O26" s="165"/>
      <c r="Q26" s="114" t="s">
        <v>28</v>
      </c>
      <c r="R26" s="4">
        <f t="shared" si="2"/>
        <v>540806266</v>
      </c>
      <c r="S26" s="115">
        <f t="shared" si="3"/>
        <v>1.03959253642644</v>
      </c>
    </row>
    <row r="27" spans="1:19" x14ac:dyDescent="0.2">
      <c r="C27" s="6"/>
      <c r="D27" s="5" t="s">
        <v>29</v>
      </c>
      <c r="E27" s="4">
        <f>+'HOSPIRA VERTICAL B. G. '!E27</f>
        <v>530788312</v>
      </c>
      <c r="F27" s="125">
        <f>+'HOSPIRA VERTICAL B. G. '!F27</f>
        <v>530788312</v>
      </c>
      <c r="G27" s="157"/>
      <c r="H27" s="157"/>
      <c r="I27" s="157"/>
      <c r="J27" s="157"/>
      <c r="K27" s="157"/>
      <c r="L27" s="157"/>
      <c r="M27" s="163"/>
      <c r="N27" s="164"/>
      <c r="O27" s="165"/>
      <c r="Q27" s="114" t="s">
        <v>29</v>
      </c>
      <c r="R27" s="4">
        <f t="shared" si="2"/>
        <v>0</v>
      </c>
      <c r="S27" s="115">
        <f t="shared" si="3"/>
        <v>0</v>
      </c>
    </row>
    <row r="28" spans="1:19" x14ac:dyDescent="0.2">
      <c r="C28" s="6"/>
      <c r="D28" s="5" t="s">
        <v>30</v>
      </c>
      <c r="E28" s="4">
        <f>+'HOSPIRA VERTICAL B. G. '!E28</f>
        <v>1666781553</v>
      </c>
      <c r="F28" s="125">
        <f>+'HOSPIRA VERTICAL B. G. '!F28</f>
        <v>600895854</v>
      </c>
      <c r="G28" s="157"/>
      <c r="H28" s="157"/>
      <c r="I28" s="157"/>
      <c r="J28" s="157"/>
      <c r="K28" s="157"/>
      <c r="L28" s="157"/>
      <c r="M28" s="163"/>
      <c r="N28" s="164"/>
      <c r="O28" s="165"/>
      <c r="Q28" s="114" t="s">
        <v>30</v>
      </c>
      <c r="R28" s="4">
        <f t="shared" si="2"/>
        <v>1065885699</v>
      </c>
      <c r="S28" s="115">
        <f t="shared" si="3"/>
        <v>1.7738276806283306</v>
      </c>
    </row>
    <row r="29" spans="1:19" x14ac:dyDescent="0.2">
      <c r="C29" s="6"/>
      <c r="D29" s="5" t="s">
        <v>31</v>
      </c>
      <c r="E29" s="4">
        <f>+'HOSPIRA VERTICAL B. G. '!E29</f>
        <v>20983189639</v>
      </c>
      <c r="F29" s="125">
        <f>+'HOSPIRA VERTICAL B. G. '!F29</f>
        <v>10942448098</v>
      </c>
      <c r="G29" s="157"/>
      <c r="H29" s="157"/>
      <c r="I29" s="157"/>
      <c r="J29" s="157"/>
      <c r="K29" s="157"/>
      <c r="L29" s="157"/>
      <c r="M29" s="163"/>
      <c r="N29" s="164"/>
      <c r="O29" s="165"/>
      <c r="Q29" s="114" t="s">
        <v>31</v>
      </c>
      <c r="R29" s="4">
        <f t="shared" si="2"/>
        <v>10040741541</v>
      </c>
      <c r="S29" s="115">
        <f t="shared" si="3"/>
        <v>0.91759553722125409</v>
      </c>
    </row>
    <row r="30" spans="1:19" ht="13.5" thickBot="1" x14ac:dyDescent="0.25">
      <c r="C30" s="6"/>
      <c r="D30" s="7" t="s">
        <v>32</v>
      </c>
      <c r="E30" s="4">
        <f>+'HOSPIRA VERTICAL B. G. '!E30</f>
        <v>37083824730</v>
      </c>
      <c r="F30" s="125">
        <f>+'HOSPIRA VERTICAL B. G. '!F30</f>
        <v>28720131534</v>
      </c>
      <c r="G30" s="157"/>
      <c r="H30" s="157"/>
      <c r="I30" s="157"/>
      <c r="J30" s="157"/>
      <c r="K30" s="157"/>
      <c r="L30" s="157"/>
      <c r="M30" s="163"/>
      <c r="N30" s="164"/>
      <c r="O30" s="165"/>
      <c r="Q30" s="116" t="s">
        <v>32</v>
      </c>
      <c r="R30" s="4">
        <f>+E30-F30</f>
        <v>8363693196</v>
      </c>
      <c r="S30" s="115">
        <f>+R30/F30</f>
        <v>0.29121361042858518</v>
      </c>
    </row>
    <row r="31" spans="1:19" x14ac:dyDescent="0.2">
      <c r="C31" s="6"/>
      <c r="F31" s="6"/>
      <c r="G31" s="157"/>
      <c r="H31" s="157"/>
      <c r="I31" s="157"/>
      <c r="J31" s="157"/>
      <c r="K31" s="157"/>
      <c r="L31" s="157"/>
      <c r="M31" s="166"/>
      <c r="N31" s="167"/>
      <c r="O31" s="168"/>
      <c r="Q31" s="149" t="s">
        <v>114</v>
      </c>
      <c r="R31" s="150"/>
      <c r="S31" s="150"/>
    </row>
    <row r="32" spans="1:19" x14ac:dyDescent="0.2">
      <c r="C32" s="6"/>
      <c r="F32" s="6"/>
      <c r="Q32" s="150"/>
      <c r="R32" s="150"/>
      <c r="S32" s="150"/>
    </row>
    <row r="33" spans="3:19" x14ac:dyDescent="0.2">
      <c r="C33" s="6"/>
      <c r="F33" s="6"/>
      <c r="Q33" s="150"/>
      <c r="R33" s="150"/>
      <c r="S33" s="150"/>
    </row>
    <row r="34" spans="3:19" x14ac:dyDescent="0.2">
      <c r="C34" s="6"/>
      <c r="F34" s="6"/>
      <c r="Q34" s="150"/>
      <c r="R34" s="150"/>
      <c r="S34" s="150"/>
    </row>
    <row r="35" spans="3:19" x14ac:dyDescent="0.2">
      <c r="C35" s="6"/>
      <c r="F35" s="6"/>
      <c r="Q35" s="150"/>
      <c r="R35" s="150"/>
      <c r="S35" s="150"/>
    </row>
    <row r="36" spans="3:19" x14ac:dyDescent="0.2">
      <c r="C36" s="6"/>
      <c r="F36" s="6"/>
      <c r="Q36" s="150"/>
      <c r="R36" s="150"/>
      <c r="S36" s="150"/>
    </row>
    <row r="37" spans="3:19" x14ac:dyDescent="0.2">
      <c r="C37" s="6"/>
      <c r="F37" s="6"/>
      <c r="Q37" s="150"/>
      <c r="R37" s="150"/>
      <c r="S37" s="150"/>
    </row>
    <row r="38" spans="3:19" x14ac:dyDescent="0.2">
      <c r="C38" s="6"/>
      <c r="F38" s="6"/>
      <c r="Q38" s="150"/>
      <c r="R38" s="150"/>
      <c r="S38" s="150"/>
    </row>
    <row r="39" spans="3:19" x14ac:dyDescent="0.2">
      <c r="F39" s="6"/>
      <c r="Q39" s="150"/>
      <c r="R39" s="150"/>
      <c r="S39" s="150"/>
    </row>
    <row r="40" spans="3:19" x14ac:dyDescent="0.2">
      <c r="F40" s="6"/>
      <c r="Q40" s="150"/>
      <c r="R40" s="150"/>
      <c r="S40" s="150"/>
    </row>
    <row r="41" spans="3:19" x14ac:dyDescent="0.2">
      <c r="F41" s="6"/>
    </row>
    <row r="42" spans="3:19" x14ac:dyDescent="0.2">
      <c r="F42" s="6"/>
    </row>
    <row r="43" spans="3:19" x14ac:dyDescent="0.2">
      <c r="F43" s="6"/>
    </row>
    <row r="44" spans="3:19" x14ac:dyDescent="0.2">
      <c r="F44" s="6"/>
    </row>
    <row r="45" spans="3:19" x14ac:dyDescent="0.2">
      <c r="F45" s="6"/>
    </row>
    <row r="46" spans="3:19" x14ac:dyDescent="0.2">
      <c r="F46" s="6"/>
    </row>
    <row r="47" spans="3:19" x14ac:dyDescent="0.2">
      <c r="F47" s="6"/>
    </row>
    <row r="48" spans="3:19" x14ac:dyDescent="0.2"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  <row r="55" spans="6:6" x14ac:dyDescent="0.2">
      <c r="F55" s="6"/>
    </row>
    <row r="56" spans="6:6" x14ac:dyDescent="0.2">
      <c r="F56" s="6"/>
    </row>
    <row r="57" spans="6:6" x14ac:dyDescent="0.2">
      <c r="F57" s="6"/>
    </row>
    <row r="58" spans="6:6" x14ac:dyDescent="0.2">
      <c r="F58" s="6"/>
    </row>
    <row r="59" spans="6:6" x14ac:dyDescent="0.2">
      <c r="F59" s="6"/>
    </row>
    <row r="60" spans="6:6" x14ac:dyDescent="0.2">
      <c r="F60" s="6"/>
    </row>
    <row r="61" spans="6:6" x14ac:dyDescent="0.2">
      <c r="F61" s="6"/>
    </row>
    <row r="62" spans="6:6" x14ac:dyDescent="0.2">
      <c r="F62" s="6"/>
    </row>
    <row r="63" spans="6:6" x14ac:dyDescent="0.2">
      <c r="F63" s="6"/>
    </row>
    <row r="64" spans="6:6" x14ac:dyDescent="0.2">
      <c r="F64" s="6"/>
    </row>
    <row r="65" spans="6:6" x14ac:dyDescent="0.2">
      <c r="F65" s="6"/>
    </row>
  </sheetData>
  <mergeCells count="8">
    <mergeCell ref="R4:S4"/>
    <mergeCell ref="M21:O31"/>
    <mergeCell ref="Q31:S40"/>
    <mergeCell ref="A1:F1"/>
    <mergeCell ref="A2:F2"/>
    <mergeCell ref="A3:F3"/>
    <mergeCell ref="G5:L31"/>
    <mergeCell ref="N4:O4"/>
  </mergeCells>
  <phoneticPr fontId="2" type="noConversion"/>
  <pageMargins left="0.75" right="0.75" top="1" bottom="1" header="0" footer="0"/>
  <pageSetup paperSize="5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9"/>
  <sheetViews>
    <sheetView showGridLines="0" tabSelected="1" zoomScale="85" zoomScaleNormal="85" workbookViewId="0">
      <selection activeCell="C4" sqref="C4"/>
    </sheetView>
  </sheetViews>
  <sheetFormatPr baseColWidth="10" defaultRowHeight="15" customHeight="1" x14ac:dyDescent="0.2"/>
  <cols>
    <col min="1" max="1" width="35" style="26" bestFit="1" customWidth="1"/>
    <col min="2" max="2" width="33" style="30" bestFit="1" customWidth="1"/>
    <col min="3" max="3" width="20.42578125" style="28" bestFit="1" customWidth="1"/>
    <col min="4" max="4" width="8.28515625" style="25" bestFit="1" customWidth="1"/>
    <col min="5" max="5" width="10" style="28" customWidth="1"/>
    <col min="6" max="6" width="22.42578125" style="25" bestFit="1" customWidth="1"/>
    <col min="7" max="7" width="9.5703125" style="25" bestFit="1" customWidth="1"/>
    <col min="8" max="16384" width="11.42578125" style="26"/>
  </cols>
  <sheetData>
    <row r="1" spans="1:14" ht="15" customHeight="1" x14ac:dyDescent="0.25">
      <c r="A1" s="200" t="s">
        <v>50</v>
      </c>
      <c r="B1" s="201"/>
      <c r="C1" s="201"/>
      <c r="D1" s="201"/>
      <c r="E1" s="12"/>
      <c r="H1" s="177" t="s">
        <v>95</v>
      </c>
      <c r="I1" s="178"/>
      <c r="J1" s="178"/>
      <c r="K1" s="178"/>
      <c r="L1" s="178"/>
      <c r="M1" s="178"/>
      <c r="N1" s="179"/>
    </row>
    <row r="2" spans="1:14" ht="15" customHeight="1" thickBot="1" x14ac:dyDescent="0.3">
      <c r="A2" s="202"/>
      <c r="B2" s="203"/>
      <c r="C2" s="203"/>
      <c r="D2" s="203"/>
      <c r="E2" s="12"/>
      <c r="H2" s="180"/>
      <c r="I2" s="181"/>
      <c r="J2" s="181"/>
      <c r="K2" s="181"/>
      <c r="L2" s="181"/>
      <c r="M2" s="181"/>
      <c r="N2" s="182"/>
    </row>
    <row r="3" spans="1:14" ht="15" customHeight="1" thickBot="1" x14ac:dyDescent="0.3">
      <c r="A3" s="204" t="s">
        <v>51</v>
      </c>
      <c r="B3" s="205"/>
      <c r="C3" s="197">
        <v>2023</v>
      </c>
      <c r="D3" s="198"/>
      <c r="E3" s="12"/>
      <c r="F3" s="197">
        <v>2022</v>
      </c>
      <c r="G3" s="198"/>
      <c r="H3" s="183"/>
      <c r="I3" s="172"/>
      <c r="J3" s="172"/>
      <c r="K3" s="172"/>
      <c r="L3" s="172"/>
      <c r="M3" s="172"/>
      <c r="N3" s="173"/>
    </row>
    <row r="4" spans="1:14" ht="15" customHeight="1" x14ac:dyDescent="0.25">
      <c r="A4" s="206" t="s">
        <v>52</v>
      </c>
      <c r="B4" s="67" t="s">
        <v>53</v>
      </c>
      <c r="C4" s="33"/>
      <c r="D4" s="193"/>
      <c r="E4" s="27"/>
      <c r="F4" s="33"/>
      <c r="G4" s="193"/>
      <c r="H4" s="184"/>
      <c r="I4" s="185"/>
      <c r="J4" s="185"/>
      <c r="K4" s="185"/>
      <c r="L4" s="185"/>
      <c r="M4" s="185"/>
      <c r="N4" s="186"/>
    </row>
    <row r="5" spans="1:14" ht="15" customHeight="1" thickBot="1" x14ac:dyDescent="0.25">
      <c r="A5" s="207"/>
      <c r="B5" s="68" t="s">
        <v>54</v>
      </c>
      <c r="C5" s="34"/>
      <c r="D5" s="194"/>
      <c r="F5" s="34"/>
      <c r="G5" s="194"/>
      <c r="H5" s="174"/>
      <c r="I5" s="175"/>
      <c r="J5" s="175"/>
      <c r="K5" s="175"/>
      <c r="L5" s="175"/>
      <c r="M5" s="175"/>
      <c r="N5" s="176"/>
    </row>
    <row r="6" spans="1:14" ht="15" customHeight="1" thickBot="1" x14ac:dyDescent="0.25">
      <c r="B6" s="37"/>
      <c r="C6" s="29"/>
      <c r="F6" s="29"/>
    </row>
    <row r="7" spans="1:14" ht="15" customHeight="1" x14ac:dyDescent="0.2">
      <c r="A7" s="206" t="s">
        <v>78</v>
      </c>
      <c r="B7" s="35" t="s">
        <v>82</v>
      </c>
      <c r="C7" s="33"/>
      <c r="D7" s="193"/>
      <c r="E7" s="30"/>
      <c r="F7" s="33"/>
      <c r="G7" s="193"/>
      <c r="H7" s="187"/>
      <c r="I7" s="188"/>
      <c r="J7" s="188"/>
      <c r="K7" s="188"/>
      <c r="L7" s="188"/>
      <c r="M7" s="188"/>
      <c r="N7" s="189"/>
    </row>
    <row r="8" spans="1:14" ht="15" customHeight="1" thickBot="1" x14ac:dyDescent="0.25">
      <c r="A8" s="207"/>
      <c r="B8" s="36" t="s">
        <v>55</v>
      </c>
      <c r="C8" s="34"/>
      <c r="D8" s="194"/>
      <c r="E8" s="30"/>
      <c r="F8" s="34"/>
      <c r="G8" s="194"/>
      <c r="H8" s="190"/>
      <c r="I8" s="191"/>
      <c r="J8" s="191"/>
      <c r="K8" s="191"/>
      <c r="L8" s="191"/>
      <c r="M8" s="191"/>
      <c r="N8" s="192"/>
    </row>
    <row r="9" spans="1:14" ht="15" customHeight="1" thickBot="1" x14ac:dyDescent="0.25">
      <c r="B9" s="37"/>
      <c r="C9" s="38"/>
      <c r="D9" s="42"/>
      <c r="E9" s="30"/>
      <c r="F9" s="38"/>
      <c r="G9" s="42"/>
    </row>
    <row r="10" spans="1:14" ht="15" customHeight="1" x14ac:dyDescent="0.25">
      <c r="A10" s="206" t="s">
        <v>81</v>
      </c>
      <c r="B10" s="40" t="s">
        <v>56</v>
      </c>
      <c r="C10" s="41"/>
      <c r="D10" s="199"/>
      <c r="E10" s="14"/>
      <c r="F10" s="41"/>
      <c r="G10" s="199"/>
      <c r="H10" s="39"/>
      <c r="I10" s="69"/>
      <c r="J10" s="69"/>
      <c r="K10" s="69"/>
      <c r="L10" s="69"/>
      <c r="M10" s="69"/>
      <c r="N10" s="70"/>
    </row>
    <row r="11" spans="1:14" ht="15" customHeight="1" thickBot="1" x14ac:dyDescent="0.3">
      <c r="A11" s="207"/>
      <c r="B11" s="36"/>
      <c r="C11" s="34"/>
      <c r="D11" s="199"/>
      <c r="E11" s="14"/>
      <c r="F11" s="34"/>
      <c r="G11" s="199"/>
      <c r="H11" s="71"/>
      <c r="I11" s="72"/>
      <c r="J11" s="72"/>
      <c r="K11" s="72"/>
      <c r="L11" s="72"/>
      <c r="M11" s="72"/>
      <c r="N11" s="73"/>
    </row>
    <row r="12" spans="1:14" ht="19.5" customHeight="1" thickBot="1" x14ac:dyDescent="0.3">
      <c r="A12" s="213" t="s">
        <v>57</v>
      </c>
      <c r="B12" s="213"/>
      <c r="C12" s="213"/>
      <c r="D12" s="214"/>
      <c r="E12" s="14"/>
      <c r="F12" s="15"/>
      <c r="G12" s="31"/>
    </row>
    <row r="13" spans="1:14" ht="15" customHeight="1" x14ac:dyDescent="0.25">
      <c r="A13" s="206" t="s">
        <v>58</v>
      </c>
      <c r="B13" s="35" t="s">
        <v>59</v>
      </c>
      <c r="C13" s="33"/>
      <c r="D13" s="193"/>
      <c r="E13" s="14"/>
      <c r="F13" s="33"/>
      <c r="G13" s="193"/>
      <c r="H13" s="171"/>
      <c r="I13" s="172"/>
      <c r="J13" s="172"/>
      <c r="K13" s="172"/>
      <c r="L13" s="172"/>
      <c r="M13" s="172"/>
      <c r="N13" s="173"/>
    </row>
    <row r="14" spans="1:14" ht="15" customHeight="1" thickBot="1" x14ac:dyDescent="0.3">
      <c r="A14" s="207"/>
      <c r="B14" s="36" t="s">
        <v>60</v>
      </c>
      <c r="C14" s="34"/>
      <c r="D14" s="194"/>
      <c r="E14" s="14"/>
      <c r="F14" s="34"/>
      <c r="G14" s="194"/>
      <c r="H14" s="174"/>
      <c r="I14" s="175"/>
      <c r="J14" s="175"/>
      <c r="K14" s="175"/>
      <c r="L14" s="175"/>
      <c r="M14" s="175"/>
      <c r="N14" s="176"/>
    </row>
    <row r="15" spans="1:14" ht="15" customHeight="1" thickBot="1" x14ac:dyDescent="0.3">
      <c r="B15" s="37"/>
      <c r="C15" s="38"/>
      <c r="E15" s="14"/>
      <c r="F15" s="15"/>
      <c r="G15" s="31"/>
    </row>
    <row r="16" spans="1:14" ht="15" customHeight="1" x14ac:dyDescent="0.25">
      <c r="A16" s="206" t="s">
        <v>61</v>
      </c>
      <c r="B16" s="35" t="s">
        <v>62</v>
      </c>
      <c r="C16" s="33"/>
      <c r="D16" s="209"/>
      <c r="E16" s="14"/>
      <c r="F16" s="15"/>
      <c r="G16" s="31"/>
    </row>
    <row r="17" spans="1:14" ht="15" customHeight="1" thickBot="1" x14ac:dyDescent="0.3">
      <c r="A17" s="207"/>
      <c r="B17" s="36" t="s">
        <v>63</v>
      </c>
      <c r="C17" s="34"/>
      <c r="D17" s="210"/>
      <c r="E17" s="14"/>
      <c r="F17" s="15"/>
      <c r="G17" s="31"/>
    </row>
    <row r="18" spans="1:14" ht="15" customHeight="1" thickBot="1" x14ac:dyDescent="0.3">
      <c r="B18" s="37"/>
      <c r="C18" s="38"/>
      <c r="E18" s="14"/>
      <c r="F18" s="15"/>
      <c r="G18" s="31"/>
    </row>
    <row r="19" spans="1:14" ht="15" customHeight="1" x14ac:dyDescent="0.25">
      <c r="A19" s="206" t="s">
        <v>64</v>
      </c>
      <c r="B19" s="35" t="s">
        <v>65</v>
      </c>
      <c r="C19" s="33"/>
      <c r="D19" s="193"/>
      <c r="E19" s="14"/>
      <c r="F19" s="33"/>
      <c r="G19" s="193"/>
      <c r="H19" s="171"/>
      <c r="I19" s="172"/>
      <c r="J19" s="172"/>
      <c r="K19" s="172"/>
      <c r="L19" s="172"/>
      <c r="M19" s="172"/>
      <c r="N19" s="173"/>
    </row>
    <row r="20" spans="1:14" ht="15" customHeight="1" thickBot="1" x14ac:dyDescent="0.3">
      <c r="A20" s="207"/>
      <c r="B20" s="36" t="s">
        <v>66</v>
      </c>
      <c r="C20" s="34"/>
      <c r="D20" s="194"/>
      <c r="E20" s="14"/>
      <c r="F20" s="34"/>
      <c r="G20" s="194"/>
      <c r="H20" s="174"/>
      <c r="I20" s="175"/>
      <c r="J20" s="175"/>
      <c r="K20" s="175"/>
      <c r="L20" s="175"/>
      <c r="M20" s="175"/>
      <c r="N20" s="176"/>
    </row>
    <row r="21" spans="1:14" ht="15" customHeight="1" thickBot="1" x14ac:dyDescent="0.3">
      <c r="B21" s="37"/>
      <c r="C21" s="38"/>
      <c r="E21" s="14"/>
      <c r="F21" s="15"/>
      <c r="G21" s="31"/>
    </row>
    <row r="22" spans="1:14" ht="15" customHeight="1" x14ac:dyDescent="0.25">
      <c r="A22" s="206" t="s">
        <v>67</v>
      </c>
      <c r="B22" s="35" t="s">
        <v>66</v>
      </c>
      <c r="C22" s="33"/>
      <c r="D22" s="195"/>
      <c r="E22" s="14"/>
      <c r="F22" s="33"/>
      <c r="G22" s="195"/>
      <c r="H22" s="171"/>
      <c r="I22" s="172"/>
      <c r="J22" s="172"/>
      <c r="K22" s="172"/>
      <c r="L22" s="172"/>
      <c r="M22" s="172"/>
      <c r="N22" s="173"/>
    </row>
    <row r="23" spans="1:14" ht="15" customHeight="1" thickBot="1" x14ac:dyDescent="0.3">
      <c r="A23" s="207"/>
      <c r="B23" s="36" t="s">
        <v>68</v>
      </c>
      <c r="C23" s="34"/>
      <c r="D23" s="196"/>
      <c r="E23" s="14"/>
      <c r="F23" s="34"/>
      <c r="G23" s="196"/>
      <c r="H23" s="174"/>
      <c r="I23" s="175"/>
      <c r="J23" s="175"/>
      <c r="K23" s="175"/>
      <c r="L23" s="175"/>
      <c r="M23" s="175"/>
      <c r="N23" s="176"/>
    </row>
    <row r="24" spans="1:14" ht="24" customHeight="1" thickBot="1" x14ac:dyDescent="0.3">
      <c r="A24" s="212" t="s">
        <v>69</v>
      </c>
      <c r="B24" s="212"/>
      <c r="C24" s="212"/>
      <c r="D24" s="212"/>
      <c r="E24" s="14"/>
      <c r="F24" s="16"/>
    </row>
    <row r="25" spans="1:14" ht="15" customHeight="1" x14ac:dyDescent="0.25">
      <c r="A25" s="206" t="s">
        <v>89</v>
      </c>
      <c r="B25" s="35" t="s">
        <v>90</v>
      </c>
      <c r="C25" s="35"/>
      <c r="D25" s="193"/>
      <c r="E25" s="14"/>
      <c r="F25" s="33"/>
      <c r="G25" s="193"/>
      <c r="H25" s="74"/>
      <c r="I25" s="75"/>
      <c r="J25" s="75"/>
      <c r="K25" s="75"/>
      <c r="L25" s="75"/>
      <c r="M25" s="75"/>
      <c r="N25" s="76"/>
    </row>
    <row r="26" spans="1:14" ht="15" customHeight="1" thickBot="1" x14ac:dyDescent="0.3">
      <c r="A26" s="207"/>
      <c r="B26" s="66" t="s">
        <v>91</v>
      </c>
      <c r="C26" s="36"/>
      <c r="D26" s="194"/>
      <c r="E26" s="14"/>
      <c r="F26" s="34"/>
      <c r="G26" s="194"/>
      <c r="H26" s="77"/>
      <c r="I26" s="78"/>
      <c r="J26" s="78"/>
      <c r="K26" s="78"/>
      <c r="L26" s="78"/>
      <c r="M26" s="78"/>
      <c r="N26" s="79"/>
    </row>
    <row r="27" spans="1:14" ht="15" customHeight="1" thickBot="1" x14ac:dyDescent="0.3">
      <c r="A27" s="39"/>
      <c r="B27" s="40"/>
      <c r="C27" s="40"/>
      <c r="D27" s="43"/>
      <c r="E27" s="14"/>
      <c r="F27" s="16"/>
    </row>
    <row r="28" spans="1:14" ht="15" customHeight="1" x14ac:dyDescent="0.25">
      <c r="A28" s="206" t="s">
        <v>88</v>
      </c>
      <c r="B28" s="35" t="s">
        <v>86</v>
      </c>
      <c r="C28" s="35"/>
      <c r="D28" s="193"/>
      <c r="E28" s="14"/>
      <c r="F28" s="35"/>
      <c r="G28" s="193"/>
      <c r="H28" s="171"/>
      <c r="I28" s="172"/>
      <c r="J28" s="172"/>
      <c r="K28" s="172"/>
      <c r="L28" s="172"/>
      <c r="M28" s="172"/>
      <c r="N28" s="173"/>
    </row>
    <row r="29" spans="1:14" ht="15" customHeight="1" thickBot="1" x14ac:dyDescent="0.3">
      <c r="A29" s="207"/>
      <c r="B29" s="66" t="s">
        <v>87</v>
      </c>
      <c r="C29" s="36"/>
      <c r="D29" s="194"/>
      <c r="E29" s="14"/>
      <c r="F29" s="36"/>
      <c r="G29" s="194"/>
      <c r="H29" s="174"/>
      <c r="I29" s="175"/>
      <c r="J29" s="175"/>
      <c r="K29" s="175"/>
      <c r="L29" s="175"/>
      <c r="M29" s="175"/>
      <c r="N29" s="176"/>
    </row>
    <row r="30" spans="1:14" ht="23.25" customHeight="1" thickBot="1" x14ac:dyDescent="0.3">
      <c r="A30" s="211" t="s">
        <v>70</v>
      </c>
      <c r="B30" s="212"/>
      <c r="C30" s="212"/>
      <c r="D30" s="212"/>
      <c r="E30" s="14"/>
      <c r="F30" s="16"/>
    </row>
    <row r="31" spans="1:14" ht="15" customHeight="1" x14ac:dyDescent="0.25">
      <c r="A31" s="206" t="s">
        <v>71</v>
      </c>
      <c r="B31" s="35" t="s">
        <v>72</v>
      </c>
      <c r="C31" s="35"/>
      <c r="D31" s="193"/>
      <c r="E31" s="14"/>
      <c r="F31" s="33"/>
      <c r="G31" s="193"/>
      <c r="H31" s="171"/>
      <c r="I31" s="172"/>
      <c r="J31" s="172"/>
      <c r="K31" s="172"/>
      <c r="L31" s="172"/>
      <c r="M31" s="172"/>
      <c r="N31" s="173"/>
    </row>
    <row r="32" spans="1:14" ht="15" customHeight="1" thickBot="1" x14ac:dyDescent="0.3">
      <c r="A32" s="207"/>
      <c r="B32" s="36" t="s">
        <v>73</v>
      </c>
      <c r="C32" s="36"/>
      <c r="D32" s="194"/>
      <c r="E32" s="14"/>
      <c r="F32" s="34"/>
      <c r="G32" s="194"/>
      <c r="H32" s="174"/>
      <c r="I32" s="175"/>
      <c r="J32" s="175"/>
      <c r="K32" s="175"/>
      <c r="L32" s="175"/>
      <c r="M32" s="175"/>
      <c r="N32" s="176"/>
    </row>
    <row r="33" spans="1:14" ht="15" customHeight="1" thickBot="1" x14ac:dyDescent="0.3">
      <c r="B33" s="37"/>
      <c r="C33" s="37"/>
      <c r="E33" s="14"/>
      <c r="F33" s="16"/>
    </row>
    <row r="34" spans="1:14" ht="15" customHeight="1" x14ac:dyDescent="0.25">
      <c r="A34" s="206" t="s">
        <v>74</v>
      </c>
      <c r="B34" s="35" t="s">
        <v>75</v>
      </c>
      <c r="C34" s="35"/>
      <c r="D34" s="193"/>
      <c r="E34" s="14"/>
      <c r="F34" s="33"/>
      <c r="G34" s="193"/>
      <c r="H34" s="171"/>
      <c r="I34" s="172"/>
      <c r="J34" s="172"/>
      <c r="K34" s="172"/>
      <c r="L34" s="172"/>
      <c r="M34" s="172"/>
      <c r="N34" s="173"/>
    </row>
    <row r="35" spans="1:14" ht="15" customHeight="1" thickBot="1" x14ac:dyDescent="0.3">
      <c r="A35" s="207"/>
      <c r="B35" s="36" t="s">
        <v>73</v>
      </c>
      <c r="C35" s="36"/>
      <c r="D35" s="194"/>
      <c r="E35" s="14"/>
      <c r="F35" s="34"/>
      <c r="G35" s="194"/>
      <c r="H35" s="174"/>
      <c r="I35" s="175"/>
      <c r="J35" s="175"/>
      <c r="K35" s="175"/>
      <c r="L35" s="175"/>
      <c r="M35" s="175"/>
      <c r="N35" s="176"/>
    </row>
    <row r="36" spans="1:14" ht="15" customHeight="1" thickBot="1" x14ac:dyDescent="0.3">
      <c r="B36" s="37"/>
      <c r="C36" s="37"/>
      <c r="E36" s="14"/>
      <c r="F36" s="16"/>
    </row>
    <row r="37" spans="1:14" ht="15" customHeight="1" x14ac:dyDescent="0.25">
      <c r="A37" s="206" t="s">
        <v>76</v>
      </c>
      <c r="B37" s="35" t="s">
        <v>77</v>
      </c>
      <c r="C37" s="35"/>
      <c r="D37" s="193"/>
      <c r="E37" s="14"/>
      <c r="F37" s="33"/>
      <c r="G37" s="193"/>
      <c r="H37" s="171"/>
      <c r="I37" s="172"/>
      <c r="J37" s="172"/>
      <c r="K37" s="172"/>
      <c r="L37" s="172"/>
      <c r="M37" s="172"/>
      <c r="N37" s="173"/>
    </row>
    <row r="38" spans="1:14" ht="15" customHeight="1" thickBot="1" x14ac:dyDescent="0.3">
      <c r="A38" s="207"/>
      <c r="B38" s="36" t="s">
        <v>73</v>
      </c>
      <c r="C38" s="36"/>
      <c r="D38" s="194"/>
      <c r="E38" s="14"/>
      <c r="F38" s="34"/>
      <c r="G38" s="194"/>
      <c r="H38" s="174"/>
      <c r="I38" s="175"/>
      <c r="J38" s="175"/>
      <c r="K38" s="175"/>
      <c r="L38" s="175"/>
      <c r="M38" s="175"/>
      <c r="N38" s="176"/>
    </row>
    <row r="39" spans="1:14" ht="15" customHeight="1" thickBot="1" x14ac:dyDescent="0.3">
      <c r="B39" s="37"/>
      <c r="C39" s="37"/>
      <c r="E39" s="14"/>
      <c r="F39" s="16"/>
    </row>
    <row r="40" spans="1:14" ht="15" customHeight="1" x14ac:dyDescent="0.25">
      <c r="A40" s="206" t="s">
        <v>83</v>
      </c>
      <c r="B40" s="35" t="s">
        <v>77</v>
      </c>
      <c r="C40" s="35"/>
      <c r="D40" s="193"/>
      <c r="E40" s="14"/>
      <c r="F40" s="33"/>
      <c r="G40" s="193"/>
      <c r="H40" s="171"/>
      <c r="I40" s="172"/>
      <c r="J40" s="172"/>
      <c r="K40" s="172"/>
      <c r="L40" s="172"/>
      <c r="M40" s="172"/>
      <c r="N40" s="173"/>
    </row>
    <row r="41" spans="1:14" ht="15" customHeight="1" thickBot="1" x14ac:dyDescent="0.3">
      <c r="A41" s="207"/>
      <c r="B41" s="36" t="s">
        <v>68</v>
      </c>
      <c r="C41" s="36"/>
      <c r="D41" s="194"/>
      <c r="E41" s="14"/>
      <c r="F41" s="34"/>
      <c r="G41" s="194"/>
      <c r="H41" s="174"/>
      <c r="I41" s="175"/>
      <c r="J41" s="175"/>
      <c r="K41" s="175"/>
      <c r="L41" s="175"/>
      <c r="M41" s="175"/>
      <c r="N41" s="176"/>
    </row>
    <row r="42" spans="1:14" ht="15" customHeight="1" thickBot="1" x14ac:dyDescent="0.3">
      <c r="B42" s="37"/>
      <c r="C42" s="37"/>
      <c r="D42" s="44"/>
      <c r="E42" s="14"/>
      <c r="F42" s="16"/>
    </row>
    <row r="43" spans="1:14" ht="15" customHeight="1" x14ac:dyDescent="0.25">
      <c r="A43" s="206" t="s">
        <v>84</v>
      </c>
      <c r="B43" s="35" t="s">
        <v>77</v>
      </c>
      <c r="C43" s="35"/>
      <c r="D43" s="193"/>
      <c r="E43" s="14"/>
      <c r="F43" s="35"/>
      <c r="G43" s="193"/>
      <c r="H43" s="171"/>
      <c r="I43" s="172"/>
      <c r="J43" s="172"/>
      <c r="K43" s="172"/>
      <c r="L43" s="172"/>
      <c r="M43" s="172"/>
      <c r="N43" s="173"/>
    </row>
    <row r="44" spans="1:14" ht="15" customHeight="1" thickBot="1" x14ac:dyDescent="0.3">
      <c r="A44" s="207"/>
      <c r="B44" s="66" t="s">
        <v>85</v>
      </c>
      <c r="C44" s="36"/>
      <c r="D44" s="194"/>
      <c r="E44" s="14"/>
      <c r="F44" s="36"/>
      <c r="G44" s="194"/>
      <c r="H44" s="174"/>
      <c r="I44" s="175"/>
      <c r="J44" s="175"/>
      <c r="K44" s="175"/>
      <c r="L44" s="175"/>
      <c r="M44" s="175"/>
      <c r="N44" s="176"/>
    </row>
    <row r="45" spans="1:14" ht="15" customHeight="1" x14ac:dyDescent="0.25">
      <c r="A45" s="12"/>
      <c r="B45" s="14"/>
      <c r="C45" s="13"/>
      <c r="D45" s="32"/>
      <c r="E45" s="14"/>
      <c r="F45" s="16"/>
    </row>
    <row r="46" spans="1:14" ht="15" customHeight="1" x14ac:dyDescent="0.25">
      <c r="A46" s="12"/>
      <c r="B46" s="14"/>
      <c r="C46" s="13"/>
      <c r="D46" s="208"/>
      <c r="E46" s="14"/>
      <c r="F46" s="84"/>
    </row>
    <row r="47" spans="1:14" ht="15" customHeight="1" x14ac:dyDescent="0.25">
      <c r="A47" s="12"/>
      <c r="B47" s="14"/>
      <c r="C47" s="13"/>
      <c r="D47" s="208"/>
      <c r="E47" s="14"/>
      <c r="F47" s="16"/>
    </row>
    <row r="48" spans="1:14" ht="15" customHeight="1" x14ac:dyDescent="0.25">
      <c r="A48" s="12"/>
      <c r="B48" s="14"/>
      <c r="C48" s="13"/>
      <c r="D48" s="208"/>
      <c r="E48" s="17"/>
      <c r="F48" s="16"/>
    </row>
    <row r="49" spans="1:6" ht="15" customHeight="1" x14ac:dyDescent="0.25">
      <c r="A49" s="12"/>
      <c r="B49" s="14"/>
      <c r="C49" s="13"/>
      <c r="D49" s="208"/>
      <c r="E49" s="17"/>
      <c r="F49" s="16"/>
    </row>
    <row r="50" spans="1:6" ht="15" customHeight="1" x14ac:dyDescent="0.25">
      <c r="A50" s="12"/>
      <c r="B50" s="14"/>
      <c r="C50" s="13"/>
      <c r="D50" s="16"/>
      <c r="E50" s="17"/>
      <c r="F50" s="16"/>
    </row>
    <row r="51" spans="1:6" ht="15" customHeight="1" x14ac:dyDescent="0.25">
      <c r="A51" s="12"/>
      <c r="B51" s="14"/>
      <c r="C51" s="13"/>
      <c r="D51" s="16"/>
      <c r="E51" s="17"/>
      <c r="F51" s="16"/>
    </row>
    <row r="52" spans="1:6" ht="15" customHeight="1" x14ac:dyDescent="0.25">
      <c r="A52" s="12"/>
      <c r="B52" s="14"/>
      <c r="C52" s="13"/>
      <c r="D52" s="16"/>
      <c r="E52" s="17"/>
      <c r="F52" s="16"/>
    </row>
    <row r="53" spans="1:6" ht="15" customHeight="1" x14ac:dyDescent="0.25">
      <c r="A53" s="12"/>
      <c r="B53" s="14"/>
      <c r="C53" s="13"/>
      <c r="D53" s="16"/>
      <c r="E53" s="17"/>
      <c r="F53" s="16"/>
    </row>
    <row r="54" spans="1:6" ht="15" customHeight="1" x14ac:dyDescent="0.25">
      <c r="A54" s="12"/>
      <c r="B54" s="14"/>
      <c r="C54" s="13"/>
      <c r="D54" s="16"/>
      <c r="E54" s="17"/>
      <c r="F54" s="16"/>
    </row>
    <row r="55" spans="1:6" ht="15" customHeight="1" x14ac:dyDescent="0.25">
      <c r="A55" s="12"/>
      <c r="B55" s="14"/>
      <c r="C55" s="13"/>
      <c r="D55" s="16"/>
      <c r="E55" s="17"/>
      <c r="F55" s="16"/>
    </row>
    <row r="56" spans="1:6" ht="15" customHeight="1" x14ac:dyDescent="0.25">
      <c r="A56" s="12"/>
      <c r="B56" s="14"/>
      <c r="C56" s="13"/>
      <c r="D56" s="16"/>
      <c r="E56" s="17"/>
      <c r="F56" s="16"/>
    </row>
    <row r="57" spans="1:6" ht="15" customHeight="1" x14ac:dyDescent="0.25">
      <c r="A57" s="12"/>
      <c r="B57" s="14"/>
      <c r="C57" s="13"/>
      <c r="D57" s="16"/>
      <c r="E57" s="17"/>
      <c r="F57" s="16"/>
    </row>
    <row r="58" spans="1:6" ht="15" customHeight="1" x14ac:dyDescent="0.25">
      <c r="A58" s="12"/>
      <c r="B58" s="14"/>
      <c r="C58" s="13"/>
      <c r="D58" s="16"/>
      <c r="E58" s="17"/>
      <c r="F58" s="16"/>
    </row>
    <row r="59" spans="1:6" ht="15" customHeight="1" x14ac:dyDescent="0.25">
      <c r="A59" s="12"/>
      <c r="B59" s="14"/>
      <c r="C59" s="13"/>
      <c r="D59" s="16"/>
      <c r="E59" s="17"/>
      <c r="F59" s="16"/>
    </row>
    <row r="60" spans="1:6" ht="15" customHeight="1" x14ac:dyDescent="0.25">
      <c r="A60" s="12"/>
      <c r="B60" s="14"/>
      <c r="C60" s="13"/>
      <c r="D60" s="16"/>
      <c r="E60" s="17"/>
      <c r="F60" s="16"/>
    </row>
    <row r="61" spans="1:6" ht="15" customHeight="1" x14ac:dyDescent="0.25">
      <c r="A61" s="12"/>
      <c r="B61" s="14"/>
      <c r="C61" s="13"/>
      <c r="D61" s="16"/>
      <c r="E61" s="17"/>
      <c r="F61" s="16"/>
    </row>
    <row r="62" spans="1:6" ht="15" customHeight="1" x14ac:dyDescent="0.25">
      <c r="A62" s="12"/>
      <c r="B62" s="14"/>
      <c r="C62" s="13"/>
      <c r="D62" s="16"/>
      <c r="E62" s="17"/>
      <c r="F62" s="16"/>
    </row>
    <row r="63" spans="1:6" ht="15" customHeight="1" x14ac:dyDescent="0.25">
      <c r="A63" s="12"/>
      <c r="B63" s="14"/>
      <c r="C63" s="13"/>
      <c r="D63" s="16"/>
      <c r="E63" s="17"/>
      <c r="F63" s="16"/>
    </row>
    <row r="64" spans="1:6" ht="15" customHeight="1" x14ac:dyDescent="0.25">
      <c r="A64" s="12"/>
      <c r="B64" s="14"/>
      <c r="C64" s="13"/>
      <c r="D64" s="16"/>
      <c r="E64" s="17"/>
      <c r="F64" s="16"/>
    </row>
    <row r="65" spans="1:6" ht="15" customHeight="1" x14ac:dyDescent="0.25">
      <c r="A65" s="12"/>
      <c r="B65" s="14"/>
      <c r="C65" s="13"/>
      <c r="D65" s="16"/>
      <c r="E65" s="17"/>
      <c r="F65" s="16"/>
    </row>
    <row r="66" spans="1:6" ht="15" customHeight="1" x14ac:dyDescent="0.25">
      <c r="A66" s="12"/>
      <c r="B66" s="14"/>
      <c r="C66" s="13"/>
      <c r="D66" s="16"/>
      <c r="E66" s="17"/>
      <c r="F66" s="16"/>
    </row>
    <row r="67" spans="1:6" ht="15" customHeight="1" x14ac:dyDescent="0.25">
      <c r="A67" s="12"/>
      <c r="B67" s="14"/>
      <c r="C67" s="13"/>
      <c r="D67" s="16"/>
      <c r="E67" s="17"/>
      <c r="F67" s="16"/>
    </row>
    <row r="68" spans="1:6" ht="15" customHeight="1" x14ac:dyDescent="0.25">
      <c r="A68" s="12"/>
      <c r="B68" s="14"/>
      <c r="C68" s="13"/>
      <c r="D68" s="16"/>
      <c r="E68" s="17"/>
      <c r="F68" s="16"/>
    </row>
    <row r="69" spans="1:6" ht="15" customHeight="1" x14ac:dyDescent="0.25">
      <c r="A69" s="12"/>
      <c r="B69" s="14"/>
      <c r="C69" s="13"/>
      <c r="D69" s="16"/>
      <c r="E69" s="17"/>
      <c r="F69" s="16"/>
    </row>
    <row r="70" spans="1:6" ht="15" customHeight="1" x14ac:dyDescent="0.25">
      <c r="A70" s="12"/>
      <c r="B70" s="14"/>
      <c r="C70" s="13"/>
      <c r="D70" s="16"/>
      <c r="E70" s="17"/>
      <c r="F70" s="16"/>
    </row>
    <row r="71" spans="1:6" ht="15" customHeight="1" x14ac:dyDescent="0.25">
      <c r="A71" s="12"/>
      <c r="B71" s="14"/>
      <c r="C71" s="13"/>
      <c r="D71" s="16"/>
      <c r="E71" s="17"/>
      <c r="F71" s="16"/>
    </row>
    <row r="72" spans="1:6" ht="15" customHeight="1" x14ac:dyDescent="0.25">
      <c r="A72" s="12"/>
      <c r="B72" s="14"/>
      <c r="C72" s="13"/>
      <c r="D72" s="16"/>
      <c r="E72" s="17"/>
      <c r="F72" s="16"/>
    </row>
    <row r="73" spans="1:6" ht="15" customHeight="1" x14ac:dyDescent="0.25">
      <c r="A73" s="12"/>
      <c r="B73" s="14"/>
      <c r="C73" s="13"/>
      <c r="D73" s="16"/>
      <c r="E73" s="17"/>
      <c r="F73" s="16"/>
    </row>
    <row r="74" spans="1:6" ht="15" customHeight="1" x14ac:dyDescent="0.25">
      <c r="A74" s="12"/>
      <c r="B74" s="14"/>
      <c r="C74" s="13"/>
      <c r="D74" s="16"/>
      <c r="E74" s="17"/>
      <c r="F74" s="16"/>
    </row>
    <row r="75" spans="1:6" ht="15" customHeight="1" x14ac:dyDescent="0.25">
      <c r="A75" s="12"/>
      <c r="B75" s="14"/>
      <c r="C75" s="13"/>
      <c r="D75" s="16"/>
      <c r="E75" s="17"/>
      <c r="F75" s="16"/>
    </row>
    <row r="76" spans="1:6" ht="15" customHeight="1" x14ac:dyDescent="0.25">
      <c r="A76" s="12"/>
      <c r="B76" s="14"/>
      <c r="C76" s="13"/>
      <c r="D76" s="16"/>
      <c r="E76" s="17"/>
      <c r="F76" s="16"/>
    </row>
    <row r="77" spans="1:6" ht="15" customHeight="1" x14ac:dyDescent="0.25">
      <c r="A77" s="12"/>
      <c r="B77" s="14"/>
      <c r="C77" s="13"/>
      <c r="D77" s="16"/>
      <c r="E77" s="17"/>
      <c r="F77" s="16"/>
    </row>
    <row r="78" spans="1:6" ht="15" customHeight="1" x14ac:dyDescent="0.25">
      <c r="A78" s="12"/>
      <c r="B78" s="14"/>
      <c r="C78" s="13"/>
      <c r="D78" s="16"/>
      <c r="E78" s="17"/>
      <c r="F78" s="16"/>
    </row>
    <row r="79" spans="1:6" ht="15" customHeight="1" x14ac:dyDescent="0.25">
      <c r="A79" s="12"/>
      <c r="B79" s="14"/>
      <c r="C79" s="13"/>
      <c r="D79" s="16"/>
      <c r="E79" s="17"/>
      <c r="F79" s="16"/>
    </row>
    <row r="80" spans="1:6" ht="15" customHeight="1" x14ac:dyDescent="0.25">
      <c r="A80" s="12"/>
      <c r="B80" s="14"/>
      <c r="C80" s="13"/>
      <c r="D80" s="16"/>
      <c r="E80" s="17"/>
      <c r="F80" s="16"/>
    </row>
    <row r="81" spans="1:6" ht="15" customHeight="1" x14ac:dyDescent="0.25">
      <c r="A81" s="12"/>
      <c r="B81" s="14"/>
      <c r="C81" s="13"/>
      <c r="D81" s="16"/>
      <c r="E81" s="17"/>
      <c r="F81" s="16"/>
    </row>
    <row r="82" spans="1:6" ht="15" customHeight="1" x14ac:dyDescent="0.25">
      <c r="A82" s="12"/>
      <c r="B82" s="14"/>
      <c r="C82" s="13"/>
      <c r="D82" s="16"/>
      <c r="E82" s="17"/>
      <c r="F82" s="16"/>
    </row>
    <row r="83" spans="1:6" ht="15" customHeight="1" x14ac:dyDescent="0.25">
      <c r="A83" s="12"/>
      <c r="B83" s="14"/>
      <c r="C83" s="13"/>
      <c r="D83" s="16"/>
      <c r="E83" s="17"/>
      <c r="F83" s="16"/>
    </row>
    <row r="84" spans="1:6" ht="15" customHeight="1" x14ac:dyDescent="0.25">
      <c r="A84" s="12"/>
      <c r="B84" s="14"/>
      <c r="C84" s="13"/>
      <c r="D84" s="16"/>
      <c r="E84" s="17"/>
      <c r="F84" s="16"/>
    </row>
    <row r="85" spans="1:6" ht="15" customHeight="1" x14ac:dyDescent="0.25">
      <c r="A85" s="12"/>
      <c r="B85" s="14"/>
      <c r="C85" s="13"/>
      <c r="D85" s="16"/>
      <c r="E85" s="17"/>
      <c r="F85" s="16"/>
    </row>
    <row r="86" spans="1:6" ht="15" customHeight="1" x14ac:dyDescent="0.25">
      <c r="A86" s="12"/>
      <c r="B86" s="14"/>
      <c r="C86" s="13"/>
      <c r="D86" s="16"/>
      <c r="E86" s="17"/>
      <c r="F86" s="16"/>
    </row>
    <row r="87" spans="1:6" ht="15" customHeight="1" x14ac:dyDescent="0.25">
      <c r="A87" s="12"/>
      <c r="B87" s="14"/>
      <c r="C87" s="13"/>
      <c r="D87" s="16"/>
      <c r="E87" s="17"/>
      <c r="F87" s="16"/>
    </row>
    <row r="88" spans="1:6" ht="15" customHeight="1" x14ac:dyDescent="0.25">
      <c r="A88" s="12"/>
      <c r="B88" s="14"/>
      <c r="C88" s="13"/>
      <c r="D88" s="16"/>
      <c r="E88" s="17"/>
      <c r="F88" s="16"/>
    </row>
    <row r="89" spans="1:6" ht="15" customHeight="1" x14ac:dyDescent="0.25">
      <c r="C89" s="13"/>
    </row>
    <row r="90" spans="1:6" ht="15" customHeight="1" x14ac:dyDescent="0.25">
      <c r="C90" s="13"/>
    </row>
    <row r="91" spans="1:6" ht="15" customHeight="1" x14ac:dyDescent="0.25">
      <c r="C91" s="13"/>
    </row>
    <row r="92" spans="1:6" ht="15" customHeight="1" x14ac:dyDescent="0.25">
      <c r="C92" s="13"/>
    </row>
    <row r="93" spans="1:6" ht="15" customHeight="1" x14ac:dyDescent="0.25">
      <c r="C93" s="13"/>
    </row>
    <row r="94" spans="1:6" ht="15" customHeight="1" x14ac:dyDescent="0.25">
      <c r="C94" s="13"/>
    </row>
    <row r="95" spans="1:6" ht="15" customHeight="1" x14ac:dyDescent="0.25">
      <c r="C95" s="13"/>
    </row>
    <row r="96" spans="1:6" ht="15" customHeight="1" x14ac:dyDescent="0.25">
      <c r="C96" s="13"/>
    </row>
    <row r="97" spans="3:3" ht="15" customHeight="1" x14ac:dyDescent="0.25">
      <c r="C97" s="13"/>
    </row>
    <row r="98" spans="3:3" ht="15" customHeight="1" x14ac:dyDescent="0.25">
      <c r="C98" s="13"/>
    </row>
    <row r="99" spans="3:3" ht="15" customHeight="1" x14ac:dyDescent="0.25">
      <c r="C99" s="13"/>
    </row>
    <row r="100" spans="3:3" ht="15" customHeight="1" x14ac:dyDescent="0.25">
      <c r="C100" s="13"/>
    </row>
    <row r="101" spans="3:3" ht="15" customHeight="1" x14ac:dyDescent="0.25">
      <c r="C101" s="13"/>
    </row>
    <row r="102" spans="3:3" ht="15" customHeight="1" x14ac:dyDescent="0.25">
      <c r="C102" s="13"/>
    </row>
    <row r="103" spans="3:3" ht="15" customHeight="1" x14ac:dyDescent="0.25">
      <c r="C103" s="13"/>
    </row>
    <row r="104" spans="3:3" ht="15" customHeight="1" x14ac:dyDescent="0.25">
      <c r="C104" s="13"/>
    </row>
    <row r="105" spans="3:3" ht="15" customHeight="1" x14ac:dyDescent="0.25">
      <c r="C105" s="13"/>
    </row>
    <row r="106" spans="3:3" ht="15" customHeight="1" x14ac:dyDescent="0.25">
      <c r="C106" s="13"/>
    </row>
    <row r="107" spans="3:3" ht="15" customHeight="1" x14ac:dyDescent="0.25">
      <c r="C107" s="13"/>
    </row>
    <row r="108" spans="3:3" ht="15" customHeight="1" x14ac:dyDescent="0.25">
      <c r="C108" s="13"/>
    </row>
    <row r="109" spans="3:3" ht="15" customHeight="1" x14ac:dyDescent="0.25">
      <c r="C109" s="13"/>
    </row>
    <row r="110" spans="3:3" ht="15" customHeight="1" x14ac:dyDescent="0.25">
      <c r="C110" s="13"/>
    </row>
    <row r="111" spans="3:3" ht="15" customHeight="1" x14ac:dyDescent="0.25">
      <c r="C111" s="13"/>
    </row>
    <row r="112" spans="3:3" ht="15" customHeight="1" x14ac:dyDescent="0.25">
      <c r="C112" s="13"/>
    </row>
    <row r="113" spans="3:3" ht="15" customHeight="1" x14ac:dyDescent="0.25">
      <c r="C113" s="13"/>
    </row>
    <row r="114" spans="3:3" ht="15" customHeight="1" x14ac:dyDescent="0.25">
      <c r="C114" s="13"/>
    </row>
    <row r="115" spans="3:3" ht="15" customHeight="1" x14ac:dyDescent="0.25">
      <c r="C115" s="13"/>
    </row>
    <row r="116" spans="3:3" ht="15" customHeight="1" x14ac:dyDescent="0.25">
      <c r="C116" s="13"/>
    </row>
    <row r="117" spans="3:3" ht="15" customHeight="1" x14ac:dyDescent="0.25">
      <c r="C117" s="13"/>
    </row>
    <row r="118" spans="3:3" ht="15" customHeight="1" x14ac:dyDescent="0.25">
      <c r="C118" s="13"/>
    </row>
    <row r="119" spans="3:3" ht="15" customHeight="1" x14ac:dyDescent="0.25">
      <c r="C119" s="13"/>
    </row>
    <row r="120" spans="3:3" ht="15" customHeight="1" x14ac:dyDescent="0.25">
      <c r="C120" s="13"/>
    </row>
    <row r="121" spans="3:3" ht="15" customHeight="1" x14ac:dyDescent="0.25">
      <c r="C121" s="13"/>
    </row>
    <row r="122" spans="3:3" ht="15" customHeight="1" x14ac:dyDescent="0.25">
      <c r="C122" s="13"/>
    </row>
    <row r="123" spans="3:3" ht="15" customHeight="1" x14ac:dyDescent="0.25">
      <c r="C123" s="13"/>
    </row>
    <row r="124" spans="3:3" ht="15" customHeight="1" x14ac:dyDescent="0.25">
      <c r="C124" s="13"/>
    </row>
    <row r="125" spans="3:3" ht="15" customHeight="1" x14ac:dyDescent="0.25">
      <c r="C125" s="13"/>
    </row>
    <row r="126" spans="3:3" ht="15" customHeight="1" x14ac:dyDescent="0.25">
      <c r="C126" s="13"/>
    </row>
    <row r="127" spans="3:3" ht="15" customHeight="1" x14ac:dyDescent="0.25">
      <c r="C127" s="13"/>
    </row>
    <row r="128" spans="3:3" ht="15" customHeight="1" x14ac:dyDescent="0.25">
      <c r="C128" s="13"/>
    </row>
    <row r="129" spans="3:3" ht="15" customHeight="1" x14ac:dyDescent="0.25">
      <c r="C129" s="13"/>
    </row>
  </sheetData>
  <mergeCells count="62">
    <mergeCell ref="A40:A41"/>
    <mergeCell ref="A43:A44"/>
    <mergeCell ref="C3:D3"/>
    <mergeCell ref="A4:A5"/>
    <mergeCell ref="A7:A8"/>
    <mergeCell ref="A10:A11"/>
    <mergeCell ref="A13:A14"/>
    <mergeCell ref="A16:A17"/>
    <mergeCell ref="A30:D30"/>
    <mergeCell ref="A24:D24"/>
    <mergeCell ref="A12:D12"/>
    <mergeCell ref="D46:D47"/>
    <mergeCell ref="D48:D49"/>
    <mergeCell ref="D43:D44"/>
    <mergeCell ref="D10:D11"/>
    <mergeCell ref="D16:D17"/>
    <mergeCell ref="D25:D26"/>
    <mergeCell ref="D28:D29"/>
    <mergeCell ref="D31:D32"/>
    <mergeCell ref="D34:D35"/>
    <mergeCell ref="D37:D38"/>
    <mergeCell ref="D40:D41"/>
    <mergeCell ref="A1:D2"/>
    <mergeCell ref="A3:B3"/>
    <mergeCell ref="A34:A35"/>
    <mergeCell ref="A37:A38"/>
    <mergeCell ref="D4:D5"/>
    <mergeCell ref="D7:D8"/>
    <mergeCell ref="D13:D14"/>
    <mergeCell ref="D19:D20"/>
    <mergeCell ref="D22:D23"/>
    <mergeCell ref="A19:A20"/>
    <mergeCell ref="A22:A23"/>
    <mergeCell ref="A25:A26"/>
    <mergeCell ref="A28:A29"/>
    <mergeCell ref="A31:A32"/>
    <mergeCell ref="F3:G3"/>
    <mergeCell ref="G4:G5"/>
    <mergeCell ref="G7:G8"/>
    <mergeCell ref="G10:G11"/>
    <mergeCell ref="G31:G32"/>
    <mergeCell ref="G34:G35"/>
    <mergeCell ref="G37:G38"/>
    <mergeCell ref="G40:G41"/>
    <mergeCell ref="G43:G44"/>
    <mergeCell ref="G13:G14"/>
    <mergeCell ref="G19:G20"/>
    <mergeCell ref="G22:G23"/>
    <mergeCell ref="G28:G29"/>
    <mergeCell ref="G25:G26"/>
    <mergeCell ref="H43:N44"/>
    <mergeCell ref="H1:N2"/>
    <mergeCell ref="H28:N29"/>
    <mergeCell ref="H31:N32"/>
    <mergeCell ref="H34:N35"/>
    <mergeCell ref="H37:N38"/>
    <mergeCell ref="H40:N41"/>
    <mergeCell ref="H3:N5"/>
    <mergeCell ref="H7:N8"/>
    <mergeCell ref="H13:N14"/>
    <mergeCell ref="H19:N20"/>
    <mergeCell ref="H22:N23"/>
  </mergeCells>
  <phoneticPr fontId="2" type="noConversion"/>
  <pageMargins left="0.75" right="0.75" top="1" bottom="1" header="0" footer="0"/>
  <pageSetup paperSize="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Hoja1</vt:lpstr>
      <vt:lpstr>HOSPIRA HORIZONTAL E. R.</vt:lpstr>
      <vt:lpstr>HOSPIRA VERTICAL E.R.</vt:lpstr>
      <vt:lpstr>HOSPIRA VERTICAL B. G. </vt:lpstr>
      <vt:lpstr>HOSPIRA HORIZONTAL B. G.  </vt:lpstr>
      <vt:lpstr>HOSPIRA RAZONES</vt:lpstr>
      <vt:lpstr>'HOSPIRA HORIZONTAL B. G.  '!Área_de_impresión</vt:lpstr>
      <vt:lpstr>'HOSPIRA RAZONES'!Área_de_impresión</vt:lpstr>
      <vt:lpstr>'HOSPIRA VERTICAL B. G. '!Área_de_impresión</vt:lpstr>
    </vt:vector>
  </TitlesOfParts>
  <Company>Cpu|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Lovera Ch</dc:creator>
  <cp:lastModifiedBy>Andrés Felipe Bernal Urrea</cp:lastModifiedBy>
  <cp:lastPrinted>2008-06-17T23:48:43Z</cp:lastPrinted>
  <dcterms:created xsi:type="dcterms:W3CDTF">2008-06-15T00:57:29Z</dcterms:created>
  <dcterms:modified xsi:type="dcterms:W3CDTF">2025-08-26T21:28:55Z</dcterms:modified>
</cp:coreProperties>
</file>