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Universidad\7\Economia\"/>
    </mc:Choice>
  </mc:AlternateContent>
  <xr:revisionPtr revIDLastSave="0" documentId="13_ncr:1_{AAAF6BF4-1905-4518-BEF7-24C5090375C4}" xr6:coauthVersionLast="47" xr6:coauthVersionMax="47" xr10:uidLastSave="{00000000-0000-0000-0000-000000000000}"/>
  <bookViews>
    <workbookView xWindow="-120" yWindow="-120" windowWidth="20730" windowHeight="11760" xr2:uid="{2081F48A-27BE-4343-A6C8-30448BD2E68C}"/>
  </bookViews>
  <sheets>
    <sheet name="Dolar" sheetId="2" r:id="rId1"/>
    <sheet name="Cafe (Dolar)" sheetId="1" r:id="rId2"/>
    <sheet name="Cafe (COP)" sheetId="3" r:id="rId3"/>
    <sheet name="Base monetari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4" l="1"/>
  <c r="H7" i="4"/>
  <c r="H4" i="4"/>
  <c r="C14" i="4"/>
  <c r="B14" i="4"/>
  <c r="I4" i="1" l="1"/>
  <c r="I3" i="1" s="1"/>
  <c r="J3" i="2"/>
  <c r="C3" i="2" s="1"/>
  <c r="J4" i="2" s="1"/>
  <c r="E4" i="3" s="1"/>
  <c r="M13" i="1"/>
  <c r="M12" i="1"/>
  <c r="M11" i="1"/>
  <c r="M10" i="1"/>
  <c r="M9" i="1"/>
  <c r="M8" i="1"/>
  <c r="M7" i="1"/>
  <c r="M6" i="1"/>
  <c r="M5" i="1"/>
  <c r="M4" i="1"/>
  <c r="M3" i="1"/>
  <c r="H3" i="4"/>
  <c r="H2" i="4"/>
  <c r="H6" i="4" s="1"/>
  <c r="N13" i="2"/>
  <c r="N12" i="2"/>
  <c r="N11" i="2"/>
  <c r="N10" i="2"/>
  <c r="N9" i="2"/>
  <c r="N8" i="2"/>
  <c r="N7" i="2"/>
  <c r="N6" i="2"/>
  <c r="N5" i="2"/>
  <c r="N4" i="2"/>
  <c r="N3" i="2"/>
  <c r="N12" i="1"/>
  <c r="N8" i="1"/>
  <c r="N6" i="1"/>
  <c r="N4" i="1"/>
  <c r="N10" i="1"/>
  <c r="N13" i="1"/>
  <c r="N11" i="1"/>
  <c r="N9" i="1"/>
  <c r="N7" i="1"/>
  <c r="N5" i="1"/>
  <c r="N3" i="1"/>
  <c r="M10" i="3" l="1"/>
  <c r="M7" i="3"/>
  <c r="M9" i="3"/>
  <c r="M8" i="3"/>
  <c r="M6" i="3"/>
  <c r="M4" i="3"/>
  <c r="M3" i="3"/>
  <c r="M5" i="3"/>
  <c r="M12" i="3"/>
  <c r="M13" i="3"/>
  <c r="M11" i="3"/>
  <c r="E3" i="3"/>
  <c r="L6" i="3" s="1"/>
  <c r="M5" i="2"/>
  <c r="M4" i="2"/>
  <c r="M6" i="2"/>
  <c r="M7" i="2"/>
  <c r="M8" i="2"/>
  <c r="M11" i="2"/>
  <c r="M10" i="2"/>
  <c r="M12" i="2"/>
  <c r="M3" i="2"/>
  <c r="M9" i="2"/>
  <c r="M13" i="2"/>
  <c r="L12" i="3" l="1"/>
  <c r="L10" i="3"/>
  <c r="L5" i="3"/>
  <c r="L13" i="3"/>
  <c r="L3" i="3"/>
  <c r="L9" i="3"/>
  <c r="I4" i="3"/>
  <c r="I3" i="3" s="1"/>
  <c r="L7" i="3"/>
  <c r="L4" i="3"/>
  <c r="L11" i="3"/>
  <c r="L8" i="3"/>
</calcChain>
</file>

<file path=xl/sharedStrings.xml><?xml version="1.0" encoding="utf-8"?>
<sst xmlns="http://schemas.openxmlformats.org/spreadsheetml/2006/main" count="48" uniqueCount="23">
  <si>
    <t>P</t>
  </si>
  <si>
    <t>+</t>
  </si>
  <si>
    <t>Ecuaciones</t>
  </si>
  <si>
    <t>Oferta (Q)=</t>
  </si>
  <si>
    <t>Demanda (Q)=</t>
  </si>
  <si>
    <t>Cantidad de equilibrio (SI)(Q)</t>
  </si>
  <si>
    <t>Precio de equlibrio (SI)($)</t>
  </si>
  <si>
    <t>Q</t>
  </si>
  <si>
    <t>P(Q)  Oferta</t>
  </si>
  <si>
    <t>P(Q) Demanda</t>
  </si>
  <si>
    <t>Efectivo monetario</t>
  </si>
  <si>
    <t>Reserva</t>
  </si>
  <si>
    <t>-</t>
  </si>
  <si>
    <t xml:space="preserve"> </t>
  </si>
  <si>
    <t>Valor dolar</t>
  </si>
  <si>
    <t>Precio Café (Dolar)</t>
  </si>
  <si>
    <t>E (k)</t>
  </si>
  <si>
    <t>D (k)</t>
  </si>
  <si>
    <t>R (%)</t>
  </si>
  <si>
    <t>Depositos</t>
  </si>
  <si>
    <t>BM</t>
  </si>
  <si>
    <t>OM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</si>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</sst>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1" xfId="0" applyBorder="1"/>
    <xf numFmtId="1" fontId="0" fillId="0" borderId="0" xfId="0" applyNumberFormat="1"/>
    <xf numFmtId="0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55693910354232"/>
          <c:y val="5.4602195759842355E-2"/>
          <c:w val="0.83855511769238533"/>
          <c:h val="0.82715428864074914"/>
        </c:manualLayout>
      </c:layout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Dolar!$L$3:$L$13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</c:numCache>
            </c:numRef>
          </c:cat>
          <c:val>
            <c:numRef>
              <c:f>Dolar!$M$3:$M$13</c:f>
              <c:numCache>
                <c:formatCode>General</c:formatCode>
                <c:ptCount val="11"/>
                <c:pt idx="0">
                  <c:v>7110</c:v>
                </c:pt>
                <c:pt idx="1">
                  <c:v>6610</c:v>
                </c:pt>
                <c:pt idx="2">
                  <c:v>6110</c:v>
                </c:pt>
                <c:pt idx="3">
                  <c:v>5610</c:v>
                </c:pt>
                <c:pt idx="4">
                  <c:v>5110</c:v>
                </c:pt>
                <c:pt idx="5">
                  <c:v>4610</c:v>
                </c:pt>
                <c:pt idx="6">
                  <c:v>4110</c:v>
                </c:pt>
                <c:pt idx="7">
                  <c:v>3610</c:v>
                </c:pt>
                <c:pt idx="8">
                  <c:v>3110</c:v>
                </c:pt>
                <c:pt idx="9">
                  <c:v>2610</c:v>
                </c:pt>
                <c:pt idx="10">
                  <c:v>2110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F-40BF-A986-9CB7FF448AAB}"/>
            </c:ext>
          </c:extLst>
        </c:ser>
        <c:ser>
          <c:idx val="1"/>
          <c:order val="1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Dolar!$L$3:$L$13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</c:numCache>
            </c:numRef>
          </c:cat>
          <c:val>
            <c:numRef>
              <c:f>Dolar!$N$3:$N$13</c:f>
              <c:numCache>
                <c:formatCode>General</c:formatCode>
                <c:ptCount val="11"/>
                <c:pt idx="0">
                  <c:v>490</c:v>
                </c:pt>
                <c:pt idx="1">
                  <c:v>990</c:v>
                </c:pt>
                <c:pt idx="2">
                  <c:v>1490</c:v>
                </c:pt>
                <c:pt idx="3">
                  <c:v>1990</c:v>
                </c:pt>
                <c:pt idx="4">
                  <c:v>2490</c:v>
                </c:pt>
                <c:pt idx="5">
                  <c:v>2990</c:v>
                </c:pt>
                <c:pt idx="6">
                  <c:v>3490</c:v>
                </c:pt>
                <c:pt idx="7">
                  <c:v>3990</c:v>
                </c:pt>
                <c:pt idx="8">
                  <c:v>4490</c:v>
                </c:pt>
                <c:pt idx="9">
                  <c:v>4990</c:v>
                </c:pt>
                <c:pt idx="10">
                  <c:v>5490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F-40BF-A986-9CB7FF448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452672"/>
        <c:axId val="1189599727"/>
      </c:lineChart>
      <c:catAx>
        <c:axId val="11384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</a:p>
            </c:rich>
          </c:tx>
          <c:layout>
            <c:manualLayout>
              <c:xMode val="edge"/>
              <c:yMode val="edge"/>
              <c:x val="0.4898758403363157"/>
              <c:y val="0.929361024993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9599727"/>
        <c:crosses val="autoZero"/>
        <c:auto val="1"/>
        <c:lblAlgn val="ctr"/>
        <c:lblOffset val="100"/>
        <c:noMultiLvlLbl val="0"/>
      </c:catAx>
      <c:valAx>
        <c:axId val="11895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Precio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845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6309469936947"/>
          <c:y val="2.6095551130333353E-2"/>
          <c:w val="0.83855511769238533"/>
          <c:h val="0.82715428864074914"/>
        </c:manualLayout>
      </c:layout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'Cafe (Dolar)'!$L$3:$L$13</c15:sqref>
                  </c15:fullRef>
                </c:ext>
              </c:extLst>
              <c:f>'Cafe (Dolar)'!$L$4:$L$13</c:f>
              <c:numCache>
                <c:formatCode>General</c:formatCode>
                <c:ptCount val="10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'Cafe (Dolar)'!$M$3:$M$13</c15:sqref>
                  </c15:fullRef>
                </c:ext>
              </c:extLst>
              <c:f>'Cafe (Dolar)'!$M$4:$M$13</c:f>
              <c:numCache>
                <c:formatCode>General</c:formatCode>
                <c:ptCount val="10"/>
                <c:pt idx="0">
                  <c:v>4</c:v>
                </c:pt>
                <c:pt idx="1">
                  <c:v>3.6666666666666665</c:v>
                </c:pt>
                <c:pt idx="2">
                  <c:v>3.3333333333333335</c:v>
                </c:pt>
                <c:pt idx="3">
                  <c:v>3</c:v>
                </c:pt>
                <c:pt idx="4">
                  <c:v>2.6666666666666665</c:v>
                </c:pt>
                <c:pt idx="5">
                  <c:v>2.3333333333333335</c:v>
                </c:pt>
                <c:pt idx="6">
                  <c:v>2</c:v>
                </c:pt>
                <c:pt idx="7">
                  <c:v>1.6666666666666667</c:v>
                </c:pt>
                <c:pt idx="8">
                  <c:v>1.3333333333333333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794-46B0-B1EC-DC8A8CCDDDD8}"/>
            </c:ext>
          </c:extLst>
        </c:ser>
        <c:ser>
          <c:idx val="1"/>
          <c:order val="1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'Cafe (Dolar)'!$L$3:$L$13</c15:sqref>
                  </c15:fullRef>
                </c:ext>
              </c:extLst>
              <c:f>'Cafe (Dolar)'!$L$4:$L$13</c:f>
              <c:numCache>
                <c:formatCode>General</c:formatCode>
                <c:ptCount val="10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'Cafe (Dolar)'!$N$3:$N$13</c15:sqref>
                  </c15:fullRef>
                </c:ext>
              </c:extLst>
              <c:f>'Cafe (Dolar)'!$N$4:$N$13</c:f>
              <c:numCache>
                <c:formatCode>General</c:formatCode>
                <c:ptCount val="1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794-46B0-B1EC-DC8A8CCDD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452672"/>
        <c:axId val="1189599727"/>
      </c:lineChart>
      <c:catAx>
        <c:axId val="11384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</a:p>
            </c:rich>
          </c:tx>
          <c:layout>
            <c:manualLayout>
              <c:xMode val="edge"/>
              <c:yMode val="edge"/>
              <c:x val="0.4898758403363157"/>
              <c:y val="0.929361024993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9599727"/>
        <c:crosses val="autoZero"/>
        <c:auto val="1"/>
        <c:lblAlgn val="ctr"/>
        <c:lblOffset val="100"/>
        <c:noMultiLvlLbl val="0"/>
      </c:catAx>
      <c:valAx>
        <c:axId val="11895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Precio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845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883217089145"/>
          <c:y val="2.5516932334677677E-2"/>
          <c:w val="0.83855511769238533"/>
          <c:h val="0.82715428864074914"/>
        </c:manualLayout>
      </c:layout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'Cafe (COP)'!$K$3:$K$13</c15:sqref>
                  </c15:fullRef>
                </c:ext>
              </c:extLst>
              <c:f>'Cafe (COP)'!$K$4:$K$13</c:f>
              <c:numCache>
                <c:formatCode>General</c:formatCode>
                <c:ptCount val="10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'Cafe (COP)'!$L$3:$L$13</c15:sqref>
                  </c15:fullRef>
                </c:ext>
              </c:extLst>
              <c:f>'Cafe (COP)'!$L$4:$L$13</c:f>
              <c:numCache>
                <c:formatCode>General</c:formatCode>
                <c:ptCount val="10"/>
                <c:pt idx="0">
                  <c:v>15200</c:v>
                </c:pt>
                <c:pt idx="1">
                  <c:v>13933.333333333332</c:v>
                </c:pt>
                <c:pt idx="2">
                  <c:v>12666.666666666666</c:v>
                </c:pt>
                <c:pt idx="3">
                  <c:v>11400</c:v>
                </c:pt>
                <c:pt idx="4">
                  <c:v>10133.333333333332</c:v>
                </c:pt>
                <c:pt idx="5">
                  <c:v>8866.6666666666661</c:v>
                </c:pt>
                <c:pt idx="6">
                  <c:v>7600</c:v>
                </c:pt>
                <c:pt idx="7">
                  <c:v>6333.333333333333</c:v>
                </c:pt>
                <c:pt idx="8">
                  <c:v>5066.6666666666661</c:v>
                </c:pt>
                <c:pt idx="9">
                  <c:v>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A-4F0A-AC2D-A45AB69C929E}"/>
            </c:ext>
          </c:extLst>
        </c:ser>
        <c:ser>
          <c:idx val="1"/>
          <c:order val="1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'Cafe (COP)'!$K$3:$K$13</c15:sqref>
                  </c15:fullRef>
                </c:ext>
              </c:extLst>
              <c:f>'Cafe (COP)'!$K$4:$K$13</c:f>
              <c:numCache>
                <c:formatCode>General</c:formatCode>
                <c:ptCount val="10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'Cafe (COP)'!$M$3:$M$13</c15:sqref>
                  </c15:fullRef>
                </c:ext>
              </c:extLst>
              <c:f>'Cafe (COP)'!$M$4:$M$13</c:f>
              <c:numCache>
                <c:formatCode>General</c:formatCode>
                <c:ptCount val="10"/>
                <c:pt idx="0">
                  <c:v>1900</c:v>
                </c:pt>
                <c:pt idx="1">
                  <c:v>2850</c:v>
                </c:pt>
                <c:pt idx="2">
                  <c:v>3800</c:v>
                </c:pt>
                <c:pt idx="3">
                  <c:v>4750</c:v>
                </c:pt>
                <c:pt idx="4">
                  <c:v>5700</c:v>
                </c:pt>
                <c:pt idx="5">
                  <c:v>6650</c:v>
                </c:pt>
                <c:pt idx="6">
                  <c:v>7600</c:v>
                </c:pt>
                <c:pt idx="7">
                  <c:v>8550</c:v>
                </c:pt>
                <c:pt idx="8">
                  <c:v>9500</c:v>
                </c:pt>
                <c:pt idx="9">
                  <c:v>10450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A-4F0A-AC2D-A45AB69C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452672"/>
        <c:axId val="1189599727"/>
      </c:lineChart>
      <c:catAx>
        <c:axId val="11384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</a:p>
            </c:rich>
          </c:tx>
          <c:layout>
            <c:manualLayout>
              <c:xMode val="edge"/>
              <c:yMode val="edge"/>
              <c:x val="0.4898758403363157"/>
              <c:y val="0.929361024993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9599727"/>
        <c:crosses val="autoZero"/>
        <c:auto val="1"/>
        <c:lblAlgn val="ctr"/>
        <c:lblOffset val="100"/>
        <c:noMultiLvlLbl val="0"/>
      </c:catAx>
      <c:valAx>
        <c:axId val="11895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Precio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845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5</xdr:row>
      <xdr:rowOff>95250</xdr:rowOff>
    </xdr:from>
    <xdr:to>
      <xdr:col>6</xdr:col>
      <xdr:colOff>438150</xdr:colOff>
      <xdr:row>19</xdr:row>
      <xdr:rowOff>101311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33C776-ACFE-4577-BECA-A16901146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5</xdr:row>
      <xdr:rowOff>102178</xdr:rowOff>
    </xdr:from>
    <xdr:to>
      <xdr:col>6</xdr:col>
      <xdr:colOff>523875</xdr:colOff>
      <xdr:row>19</xdr:row>
      <xdr:rowOff>108239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011CD9-BA41-3ACC-0D21-2EE7BF6FD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</xdr:row>
      <xdr:rowOff>180975</xdr:rowOff>
    </xdr:from>
    <xdr:to>
      <xdr:col>6</xdr:col>
      <xdr:colOff>552450</xdr:colOff>
      <xdr:row>20</xdr:row>
      <xdr:rowOff>187036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C0DC84-4C21-46A7-A541-AED874457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9875-BA27-40D1-8CE7-905E4FA0BE86}">
  <dimension ref="B2:N17"/>
  <sheetViews>
    <sheetView tabSelected="1" workbookViewId="0">
      <selection activeCell="J8" sqref="J8"/>
    </sheetView>
  </sheetViews>
  <sheetFormatPr baseColWidth="10" defaultRowHeight="15" x14ac:dyDescent="0.25"/>
  <cols>
    <col min="2" max="2" width="15.140625" customWidth="1"/>
    <col min="8" max="8" width="0.140625" customWidth="1"/>
    <col min="9" max="9" width="35" customWidth="1"/>
  </cols>
  <sheetData>
    <row r="2" spans="2:14" x14ac:dyDescent="0.25">
      <c r="B2" s="2" t="s">
        <v>2</v>
      </c>
      <c r="L2" t="s">
        <v>7</v>
      </c>
      <c r="M2" t="s">
        <v>8</v>
      </c>
      <c r="N2" t="s">
        <v>9</v>
      </c>
    </row>
    <row r="3" spans="2:14" x14ac:dyDescent="0.25">
      <c r="B3" s="2" t="s">
        <v>3</v>
      </c>
      <c r="C3" s="2">
        <f>J3+(E3*J7)</f>
        <v>15220</v>
      </c>
      <c r="D3" s="2" t="s">
        <v>12</v>
      </c>
      <c r="E3" s="2">
        <v>2</v>
      </c>
      <c r="F3" s="2" t="s">
        <v>0</v>
      </c>
      <c r="I3" s="2" t="s">
        <v>5</v>
      </c>
      <c r="J3" s="2">
        <f>C4+E4*(J7)</f>
        <v>7620</v>
      </c>
      <c r="L3">
        <v>1000</v>
      </c>
      <c r="M3">
        <f>(L3-C3)/-E3</f>
        <v>7110</v>
      </c>
      <c r="N3">
        <f>(L3-C4)/E4</f>
        <v>490</v>
      </c>
    </row>
    <row r="4" spans="2:14" x14ac:dyDescent="0.25">
      <c r="B4" s="2" t="s">
        <v>4</v>
      </c>
      <c r="C4" s="2">
        <v>20</v>
      </c>
      <c r="D4" s="2" t="s">
        <v>1</v>
      </c>
      <c r="E4" s="2">
        <v>2</v>
      </c>
      <c r="F4" s="2" t="s">
        <v>0</v>
      </c>
      <c r="I4" s="2" t="s">
        <v>6</v>
      </c>
      <c r="J4" s="2">
        <f>-(C4-C3)/(E3+E4)</f>
        <v>3800</v>
      </c>
      <c r="L4">
        <v>2000</v>
      </c>
      <c r="M4">
        <f>(L4-C3)/-E3</f>
        <v>6610</v>
      </c>
      <c r="N4">
        <f>(L4-C4)/E4</f>
        <v>990</v>
      </c>
    </row>
    <row r="5" spans="2:14" x14ac:dyDescent="0.25">
      <c r="L5">
        <v>3000</v>
      </c>
      <c r="M5">
        <f>(L5-C3)/-E3</f>
        <v>6110</v>
      </c>
      <c r="N5">
        <f>(L5-C4)/E4</f>
        <v>1490</v>
      </c>
    </row>
    <row r="6" spans="2:14" x14ac:dyDescent="0.25">
      <c r="L6">
        <v>4000</v>
      </c>
      <c r="M6">
        <f>(L6-C3)/-E3</f>
        <v>5610</v>
      </c>
      <c r="N6">
        <f>(L6-C4)/E4</f>
        <v>1990</v>
      </c>
    </row>
    <row r="7" spans="2:14" x14ac:dyDescent="0.25">
      <c r="I7" s="2" t="s">
        <v>14</v>
      </c>
      <c r="J7" s="4">
        <v>3800</v>
      </c>
      <c r="L7">
        <v>5000</v>
      </c>
      <c r="M7">
        <f>(L7-C3)/-E3</f>
        <v>5110</v>
      </c>
      <c r="N7">
        <f>(L7-C4)/E4</f>
        <v>2490</v>
      </c>
    </row>
    <row r="8" spans="2:14" x14ac:dyDescent="0.25">
      <c r="K8" s="1"/>
      <c r="L8">
        <v>6000</v>
      </c>
      <c r="M8">
        <f>(L8-C3)/-E3</f>
        <v>4610</v>
      </c>
      <c r="N8">
        <f>(L8-C4)/E4</f>
        <v>2990</v>
      </c>
    </row>
    <row r="9" spans="2:14" x14ac:dyDescent="0.25">
      <c r="K9" s="1"/>
      <c r="L9">
        <v>7000</v>
      </c>
      <c r="M9">
        <f>(L9-C3)/-E3</f>
        <v>4110</v>
      </c>
      <c r="N9">
        <f>(L9-C4)/E4</f>
        <v>3490</v>
      </c>
    </row>
    <row r="10" spans="2:14" x14ac:dyDescent="0.25">
      <c r="J10" s="1"/>
      <c r="L10">
        <v>8000</v>
      </c>
      <c r="M10">
        <f>(L10-C3)/-E3</f>
        <v>3610</v>
      </c>
      <c r="N10">
        <f>(L10-C4)/E4</f>
        <v>3990</v>
      </c>
    </row>
    <row r="11" spans="2:14" x14ac:dyDescent="0.25">
      <c r="J11" s="1"/>
      <c r="L11">
        <v>9000</v>
      </c>
      <c r="M11">
        <f>(L11-C3)/-E3</f>
        <v>3110</v>
      </c>
      <c r="N11">
        <f>(L11-C4)/E4</f>
        <v>4490</v>
      </c>
    </row>
    <row r="12" spans="2:14" x14ac:dyDescent="0.25">
      <c r="J12" s="1"/>
      <c r="L12">
        <v>10000</v>
      </c>
      <c r="M12">
        <f>(L12-C3)/-E3</f>
        <v>2610</v>
      </c>
      <c r="N12">
        <f>(L12-C4)/E4</f>
        <v>4990</v>
      </c>
    </row>
    <row r="13" spans="2:14" x14ac:dyDescent="0.25">
      <c r="J13" s="1"/>
      <c r="L13">
        <v>11000</v>
      </c>
      <c r="M13">
        <f>(L13-C3)/-E3</f>
        <v>2110</v>
      </c>
      <c r="N13">
        <f>(L13-C4)/E4</f>
        <v>5490</v>
      </c>
    </row>
    <row r="14" spans="2:14" x14ac:dyDescent="0.25">
      <c r="J14" s="1"/>
    </row>
    <row r="15" spans="2:14" x14ac:dyDescent="0.25">
      <c r="J15" s="1"/>
    </row>
    <row r="16" spans="2:14" x14ac:dyDescent="0.25">
      <c r="J16" s="1"/>
    </row>
    <row r="17" spans="10:10" x14ac:dyDescent="0.25">
      <c r="J1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79A2-D651-413C-B5E9-CC34C61ACE44}">
  <dimension ref="B2:N17"/>
  <sheetViews>
    <sheetView zoomScaleNormal="100" workbookViewId="0">
      <selection activeCell="E4" sqref="E4"/>
    </sheetView>
  </sheetViews>
  <sheetFormatPr baseColWidth="10" defaultRowHeight="15" x14ac:dyDescent="0.25"/>
  <cols>
    <col min="2" max="2" width="15" customWidth="1"/>
    <col min="3" max="3" width="11.5703125" bestFit="1" customWidth="1"/>
    <col min="4" max="4" width="3.7109375" customWidth="1"/>
    <col min="5" max="5" width="14.85546875" customWidth="1"/>
    <col min="8" max="8" width="27.140625" customWidth="1"/>
    <col min="9" max="9" width="14.42578125" bestFit="1" customWidth="1"/>
    <col min="11" max="11" width="11.5703125" bestFit="1" customWidth="1"/>
    <col min="12" max="12" width="13.42578125" customWidth="1"/>
    <col min="13" max="13" width="14.28515625" customWidth="1"/>
  </cols>
  <sheetData>
    <row r="2" spans="2:14" x14ac:dyDescent="0.25">
      <c r="B2" s="2" t="s">
        <v>2</v>
      </c>
      <c r="L2" t="s">
        <v>7</v>
      </c>
      <c r="M2" t="s">
        <v>8</v>
      </c>
      <c r="N2" t="s">
        <v>9</v>
      </c>
    </row>
    <row r="3" spans="2:14" x14ac:dyDescent="0.25">
      <c r="B3" s="2" t="s">
        <v>3</v>
      </c>
      <c r="C3" s="2">
        <v>90</v>
      </c>
      <c r="D3" s="2" t="s">
        <v>12</v>
      </c>
      <c r="E3" s="2">
        <v>15</v>
      </c>
      <c r="F3" s="2" t="s">
        <v>0</v>
      </c>
      <c r="H3" s="2" t="s">
        <v>5</v>
      </c>
      <c r="I3" s="2">
        <f>C3-(E3*I4)</f>
        <v>60</v>
      </c>
      <c r="L3">
        <v>25</v>
      </c>
      <c r="M3">
        <f>(L3-C3)/-E3</f>
        <v>4.333333333333333</v>
      </c>
      <c r="N3">
        <f>(L3-C4)/E4</f>
        <v>0.25</v>
      </c>
    </row>
    <row r="4" spans="2:14" x14ac:dyDescent="0.25">
      <c r="B4" s="2" t="s">
        <v>4</v>
      </c>
      <c r="C4" s="2">
        <v>20</v>
      </c>
      <c r="D4" s="2" t="s">
        <v>1</v>
      </c>
      <c r="E4" s="2">
        <v>20</v>
      </c>
      <c r="F4" s="2" t="s">
        <v>0</v>
      </c>
      <c r="H4" s="2" t="s">
        <v>6</v>
      </c>
      <c r="I4" s="2">
        <f>I8</f>
        <v>2</v>
      </c>
      <c r="L4">
        <v>30</v>
      </c>
      <c r="M4">
        <f>(L4-C3)/-E3</f>
        <v>4</v>
      </c>
      <c r="N4">
        <f>(L4-C4)/E4</f>
        <v>0.5</v>
      </c>
    </row>
    <row r="5" spans="2:14" x14ac:dyDescent="0.25">
      <c r="L5">
        <v>35</v>
      </c>
      <c r="M5">
        <f>(L5-C3)/-E3</f>
        <v>3.6666666666666665</v>
      </c>
      <c r="N5">
        <f>(L5-C4)/E4</f>
        <v>0.75</v>
      </c>
    </row>
    <row r="6" spans="2:14" x14ac:dyDescent="0.25">
      <c r="L6">
        <v>40</v>
      </c>
      <c r="M6">
        <f>(L6-C3)/-E3</f>
        <v>3.3333333333333335</v>
      </c>
      <c r="N6">
        <f>(L6-C4)/E4</f>
        <v>1</v>
      </c>
    </row>
    <row r="7" spans="2:14" x14ac:dyDescent="0.25">
      <c r="I7" t="s">
        <v>13</v>
      </c>
      <c r="L7">
        <v>45</v>
      </c>
      <c r="M7">
        <f>(L7-C3)/-E3</f>
        <v>3</v>
      </c>
      <c r="N7">
        <f>(L7-C4)/E4</f>
        <v>1.25</v>
      </c>
    </row>
    <row r="8" spans="2:14" x14ac:dyDescent="0.25">
      <c r="H8" s="2" t="s">
        <v>15</v>
      </c>
      <c r="I8" s="2">
        <v>2</v>
      </c>
      <c r="J8" s="1"/>
      <c r="L8">
        <v>50</v>
      </c>
      <c r="M8">
        <f>(L8-C3)/-E3</f>
        <v>2.6666666666666665</v>
      </c>
      <c r="N8">
        <f>(L8-C4)/E4</f>
        <v>1.5</v>
      </c>
    </row>
    <row r="9" spans="2:14" x14ac:dyDescent="0.25">
      <c r="J9" s="1"/>
      <c r="L9">
        <v>55</v>
      </c>
      <c r="M9">
        <f>(L9-C3)/-E3</f>
        <v>2.3333333333333335</v>
      </c>
      <c r="N9">
        <f>(L9-C4)/E4</f>
        <v>1.75</v>
      </c>
    </row>
    <row r="10" spans="2:14" x14ac:dyDescent="0.25">
      <c r="I10" s="1"/>
      <c r="L10">
        <v>60</v>
      </c>
      <c r="M10">
        <f>(L10-C3)/-E3</f>
        <v>2</v>
      </c>
      <c r="N10">
        <f>(L10-C4)/E4</f>
        <v>2</v>
      </c>
    </row>
    <row r="11" spans="2:14" x14ac:dyDescent="0.25">
      <c r="I11" s="1"/>
      <c r="L11">
        <v>65</v>
      </c>
      <c r="M11">
        <f>(L11-C3)/-E3</f>
        <v>1.6666666666666667</v>
      </c>
      <c r="N11">
        <f>(L11-C4)/E4</f>
        <v>2.25</v>
      </c>
    </row>
    <row r="12" spans="2:14" x14ac:dyDescent="0.25">
      <c r="I12" s="1"/>
      <c r="L12">
        <v>70</v>
      </c>
      <c r="M12">
        <f>(L12-C3)/-E3</f>
        <v>1.3333333333333333</v>
      </c>
      <c r="N12">
        <f>(L12-C4)/E4</f>
        <v>2.5</v>
      </c>
    </row>
    <row r="13" spans="2:14" x14ac:dyDescent="0.25">
      <c r="I13" s="1"/>
      <c r="L13">
        <v>75</v>
      </c>
      <c r="M13">
        <f>(L13-C3)/-E3</f>
        <v>1</v>
      </c>
      <c r="N13">
        <f>(L13-C4)/E4</f>
        <v>2.75</v>
      </c>
    </row>
    <row r="14" spans="2:14" x14ac:dyDescent="0.25">
      <c r="I14" s="1"/>
    </row>
    <row r="15" spans="2:14" x14ac:dyDescent="0.25">
      <c r="I15" s="1"/>
    </row>
    <row r="16" spans="2:14" x14ac:dyDescent="0.25">
      <c r="I16" s="1"/>
    </row>
    <row r="17" spans="9:9" x14ac:dyDescent="0.25">
      <c r="I17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24A8-BAC6-44DE-BCDE-D10D9ADC9E3E}">
  <dimension ref="B2:M17"/>
  <sheetViews>
    <sheetView workbookViewId="0">
      <selection activeCell="I4" sqref="I4"/>
    </sheetView>
  </sheetViews>
  <sheetFormatPr baseColWidth="10" defaultRowHeight="15" x14ac:dyDescent="0.25"/>
  <cols>
    <col min="2" max="2" width="15.7109375" customWidth="1"/>
    <col min="8" max="8" width="34" customWidth="1"/>
  </cols>
  <sheetData>
    <row r="2" spans="2:13" x14ac:dyDescent="0.25">
      <c r="B2" s="2" t="s">
        <v>2</v>
      </c>
      <c r="K2" t="s">
        <v>7</v>
      </c>
      <c r="L2" t="s">
        <v>8</v>
      </c>
      <c r="M2" t="s">
        <v>9</v>
      </c>
    </row>
    <row r="3" spans="2:13" x14ac:dyDescent="0.25">
      <c r="B3" s="2" t="s">
        <v>3</v>
      </c>
      <c r="C3" s="2">
        <v>90</v>
      </c>
      <c r="D3" s="2" t="s">
        <v>12</v>
      </c>
      <c r="E3" s="2">
        <f>'Cafe (Dolar)'!E3/Dolar!J4</f>
        <v>3.9473684210526317E-3</v>
      </c>
      <c r="F3" s="2" t="s">
        <v>0</v>
      </c>
      <c r="H3" s="2" t="s">
        <v>5</v>
      </c>
      <c r="I3" s="2">
        <f>C3-(E3*I4)</f>
        <v>60</v>
      </c>
      <c r="K3">
        <v>25</v>
      </c>
      <c r="L3">
        <f>(K3-C3)/-E3</f>
        <v>16466.666666666668</v>
      </c>
      <c r="M3">
        <f>(K3-C4)/E4</f>
        <v>950</v>
      </c>
    </row>
    <row r="4" spans="2:13" x14ac:dyDescent="0.25">
      <c r="B4" s="2" t="s">
        <v>4</v>
      </c>
      <c r="C4" s="2">
        <v>20</v>
      </c>
      <c r="D4" s="2" t="s">
        <v>1</v>
      </c>
      <c r="E4" s="2">
        <f>'Cafe (Dolar)'!E4/Dolar!J4</f>
        <v>5.263157894736842E-3</v>
      </c>
      <c r="F4" s="2" t="s">
        <v>0</v>
      </c>
      <c r="H4" s="2" t="s">
        <v>6</v>
      </c>
      <c r="I4" s="2">
        <f>-(C4-C3)/(E3+E4)</f>
        <v>7599.9999999999991</v>
      </c>
      <c r="K4">
        <v>30</v>
      </c>
      <c r="L4">
        <f>(K4-C3)/-E3</f>
        <v>15200</v>
      </c>
      <c r="M4">
        <f>(K4-C4)/E4</f>
        <v>1900</v>
      </c>
    </row>
    <row r="5" spans="2:13" x14ac:dyDescent="0.25">
      <c r="K5">
        <v>35</v>
      </c>
      <c r="L5">
        <f>(K5-C3)/-E3</f>
        <v>13933.333333333332</v>
      </c>
      <c r="M5">
        <f>(K5-C4)/E4</f>
        <v>2850</v>
      </c>
    </row>
    <row r="6" spans="2:13" x14ac:dyDescent="0.25">
      <c r="K6">
        <v>40</v>
      </c>
      <c r="L6">
        <f>(K6-C3)/-E3</f>
        <v>12666.666666666666</v>
      </c>
      <c r="M6">
        <f>(K6-C4)/E4</f>
        <v>3800</v>
      </c>
    </row>
    <row r="7" spans="2:13" x14ac:dyDescent="0.25">
      <c r="K7">
        <v>45</v>
      </c>
      <c r="L7">
        <f>(K7-C3)/-E3</f>
        <v>11400</v>
      </c>
      <c r="M7">
        <f>(K7-C4)/E4</f>
        <v>4750</v>
      </c>
    </row>
    <row r="8" spans="2:13" x14ac:dyDescent="0.25">
      <c r="J8" s="1"/>
      <c r="K8">
        <v>50</v>
      </c>
      <c r="L8">
        <f>(K8-C3)/-E3</f>
        <v>10133.333333333332</v>
      </c>
      <c r="M8">
        <f>(K8-C4)/E4</f>
        <v>5700</v>
      </c>
    </row>
    <row r="9" spans="2:13" x14ac:dyDescent="0.25">
      <c r="J9" s="1"/>
      <c r="K9">
        <v>55</v>
      </c>
      <c r="L9">
        <f>(K9-C3)/-E3</f>
        <v>8866.6666666666661</v>
      </c>
      <c r="M9">
        <f>(K9-C4)/E4</f>
        <v>6650</v>
      </c>
    </row>
    <row r="10" spans="2:13" x14ac:dyDescent="0.25">
      <c r="I10" s="1"/>
      <c r="K10">
        <v>60</v>
      </c>
      <c r="L10">
        <f>(K10-C3)/-E3</f>
        <v>7600</v>
      </c>
      <c r="M10">
        <f>(K10-C4)/E4</f>
        <v>7600</v>
      </c>
    </row>
    <row r="11" spans="2:13" x14ac:dyDescent="0.25">
      <c r="I11" s="1"/>
      <c r="K11">
        <v>65</v>
      </c>
      <c r="L11">
        <f>(K11-C3)/-E3</f>
        <v>6333.333333333333</v>
      </c>
      <c r="M11">
        <f>(K11-C4)/E4</f>
        <v>8550</v>
      </c>
    </row>
    <row r="12" spans="2:13" x14ac:dyDescent="0.25">
      <c r="I12" s="1"/>
      <c r="K12">
        <v>70</v>
      </c>
      <c r="L12">
        <f>(K12-C3)/-E3</f>
        <v>5066.6666666666661</v>
      </c>
      <c r="M12">
        <f>(K12-C4)/E4</f>
        <v>9500</v>
      </c>
    </row>
    <row r="13" spans="2:13" x14ac:dyDescent="0.25">
      <c r="I13" s="1"/>
      <c r="K13">
        <v>75</v>
      </c>
      <c r="L13">
        <f>(K13-C3)/-E3</f>
        <v>3800</v>
      </c>
      <c r="M13">
        <f>(K13-C4)/E4</f>
        <v>10450</v>
      </c>
    </row>
    <row r="14" spans="2:13" x14ac:dyDescent="0.25">
      <c r="I14" s="1"/>
    </row>
    <row r="15" spans="2:13" x14ac:dyDescent="0.25">
      <c r="I15" s="1"/>
    </row>
    <row r="16" spans="2:13" x14ac:dyDescent="0.25">
      <c r="I16" s="1"/>
    </row>
    <row r="17" spans="9:9" x14ac:dyDescent="0.25">
      <c r="I17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210D-73A1-47E3-8991-11D999610330}">
  <dimension ref="B2:H14"/>
  <sheetViews>
    <sheetView workbookViewId="0">
      <selection activeCell="H14" sqref="H14"/>
    </sheetView>
  </sheetViews>
  <sheetFormatPr baseColWidth="10" defaultRowHeight="15" x14ac:dyDescent="0.25"/>
  <sheetData>
    <row r="2" spans="2:8" x14ac:dyDescent="0.25">
      <c r="B2" s="2" t="s">
        <v>16</v>
      </c>
      <c r="C2" s="2" t="s">
        <v>17</v>
      </c>
      <c r="D2" s="2" t="s">
        <v>18</v>
      </c>
      <c r="F2" s="5" t="s">
        <v>10</v>
      </c>
      <c r="G2" s="5"/>
      <c r="H2" s="2">
        <f>B3+B4+B5+B6+B7+B8+B9+B10+B11+B12+B13</f>
        <v>410</v>
      </c>
    </row>
    <row r="3" spans="2:8" x14ac:dyDescent="0.25">
      <c r="B3" s="2">
        <v>50</v>
      </c>
      <c r="C3" s="2">
        <v>1000</v>
      </c>
      <c r="D3" s="2">
        <v>15</v>
      </c>
      <c r="F3" s="5" t="s">
        <v>11</v>
      </c>
      <c r="G3" s="5"/>
      <c r="H3" s="2">
        <f>(C3+C4+C5+C6+C7+C8+C9+C10+C11+C12+C13)*(D3/100)</f>
        <v>1110</v>
      </c>
    </row>
    <row r="4" spans="2:8" x14ac:dyDescent="0.25">
      <c r="B4" s="2">
        <v>50</v>
      </c>
      <c r="C4" s="2">
        <v>200</v>
      </c>
      <c r="F4" s="5" t="s">
        <v>19</v>
      </c>
      <c r="G4" s="5"/>
      <c r="H4" s="2">
        <f>C14</f>
        <v>7400</v>
      </c>
    </row>
    <row r="5" spans="2:8" x14ac:dyDescent="0.25">
      <c r="B5" s="2">
        <v>30</v>
      </c>
      <c r="C5" s="2">
        <v>2500</v>
      </c>
    </row>
    <row r="6" spans="2:8" x14ac:dyDescent="0.25">
      <c r="B6" s="2">
        <v>40</v>
      </c>
      <c r="C6" s="2">
        <v>1100</v>
      </c>
      <c r="F6" s="5" t="s">
        <v>20</v>
      </c>
      <c r="G6" s="5"/>
      <c r="H6" s="2">
        <f>H2+H3</f>
        <v>1520</v>
      </c>
    </row>
    <row r="7" spans="2:8" x14ac:dyDescent="0.25">
      <c r="B7" s="2">
        <v>20</v>
      </c>
      <c r="C7" s="2">
        <v>200</v>
      </c>
      <c r="F7" s="5" t="s">
        <v>21</v>
      </c>
      <c r="G7" s="5"/>
      <c r="H7" s="2">
        <f>H4+H2</f>
        <v>7810</v>
      </c>
    </row>
    <row r="8" spans="2:8" x14ac:dyDescent="0.25">
      <c r="B8" s="2">
        <v>25</v>
      </c>
      <c r="C8" s="2">
        <v>500</v>
      </c>
      <c r="F8" s="5" t="s">
        <v>22</v>
      </c>
      <c r="G8" s="5"/>
      <c r="H8" s="2">
        <f>H7/H6</f>
        <v>5.1381578947368425</v>
      </c>
    </row>
    <row r="9" spans="2:8" x14ac:dyDescent="0.25">
      <c r="B9" s="2">
        <v>100</v>
      </c>
      <c r="C9" s="2">
        <v>0</v>
      </c>
    </row>
    <row r="10" spans="2:8" x14ac:dyDescent="0.25">
      <c r="B10" s="2">
        <v>10</v>
      </c>
      <c r="C10" s="2">
        <v>500</v>
      </c>
    </row>
    <row r="11" spans="2:8" x14ac:dyDescent="0.25">
      <c r="B11" s="2">
        <v>30</v>
      </c>
      <c r="C11" s="2">
        <v>800</v>
      </c>
    </row>
    <row r="12" spans="2:8" x14ac:dyDescent="0.25">
      <c r="B12" s="2">
        <v>35</v>
      </c>
      <c r="C12" s="2">
        <v>200</v>
      </c>
    </row>
    <row r="13" spans="2:8" x14ac:dyDescent="0.25">
      <c r="B13" s="2">
        <v>20</v>
      </c>
      <c r="C13" s="2">
        <v>400</v>
      </c>
    </row>
    <row r="14" spans="2:8" x14ac:dyDescent="0.25">
      <c r="B14" s="2">
        <f>SUM(B3:B13)</f>
        <v>410</v>
      </c>
      <c r="C14" s="2">
        <f>SUM(C3:C13)</f>
        <v>7400</v>
      </c>
    </row>
  </sheetData>
  <mergeCells count="6">
    <mergeCell ref="F2:G2"/>
    <mergeCell ref="F3:G3"/>
    <mergeCell ref="F6:G6"/>
    <mergeCell ref="F4:G4"/>
    <mergeCell ref="F7:G7"/>
    <mergeCell ref="F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Dolar</vt:lpstr>
      <vt:lpstr>Cafe (Dolar)</vt:lpstr>
      <vt:lpstr>Cafe (COP)</vt:lpstr>
      <vt:lpstr>Base monetaria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Bernal</dc:creator>
  <cp:lastModifiedBy>Andrés Felipe Bernal Urrea</cp:lastModifiedBy>
  <dcterms:created xsi:type="dcterms:W3CDTF">2024-02-22T19:09:25Z</dcterms:created>
  <dcterms:modified xsi:type="dcterms:W3CDTF">2024-05-17T01:34:49Z</dcterms:modified>
</cp:coreProperties>
</file>