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0" yWindow="0" windowWidth="25600" windowHeight="14560" activeTab="5"/>
  </bookViews>
  <sheets>
    <sheet name="Sheet5" sheetId="5" r:id="rId1"/>
    <sheet name="Sheet1" sheetId="1" r:id="rId2"/>
    <sheet name="Sheet2" sheetId="2" r:id="rId3"/>
    <sheet name="Sheet3" sheetId="3" r:id="rId4"/>
    <sheet name="Sheet4" sheetId="4" r:id="rId5"/>
    <sheet name="demo所需数值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6" l="1"/>
  <c r="E17" i="6"/>
  <c r="D18" i="6"/>
  <c r="D17" i="6"/>
  <c r="C18" i="6"/>
  <c r="C17" i="6"/>
  <c r="B18" i="6"/>
  <c r="B17" i="6"/>
  <c r="B13" i="6"/>
  <c r="B14" i="6"/>
  <c r="E14" i="6"/>
  <c r="E13" i="6"/>
  <c r="D13" i="6"/>
  <c r="D14" i="6"/>
  <c r="C14" i="6"/>
  <c r="C13" i="6"/>
  <c r="E26" i="1"/>
  <c r="C27" i="1"/>
  <c r="F35" i="1"/>
  <c r="C28" i="1"/>
  <c r="F36" i="1"/>
  <c r="C29" i="1"/>
  <c r="F37" i="1"/>
  <c r="C30" i="1"/>
  <c r="F38" i="1"/>
  <c r="C26" i="1"/>
  <c r="F34" i="1"/>
  <c r="B35" i="1"/>
  <c r="B36" i="1"/>
  <c r="B37" i="1"/>
  <c r="B38" i="1"/>
  <c r="B34" i="1"/>
  <c r="B26" i="1"/>
  <c r="E35" i="1"/>
  <c r="E36" i="1"/>
  <c r="E37" i="1"/>
  <c r="E38" i="1"/>
  <c r="E34" i="1"/>
  <c r="D35" i="1"/>
  <c r="D36" i="1"/>
  <c r="D37" i="1"/>
  <c r="D38" i="1"/>
  <c r="C35" i="1"/>
  <c r="C36" i="1"/>
  <c r="C37" i="1"/>
  <c r="C38" i="1"/>
  <c r="B28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C34" i="1"/>
  <c r="M4" i="1"/>
  <c r="D27" i="1"/>
  <c r="D28" i="1"/>
  <c r="D29" i="1"/>
  <c r="D30" i="1"/>
  <c r="D26" i="1"/>
  <c r="F23" i="1"/>
  <c r="E27" i="1"/>
  <c r="E28" i="1"/>
  <c r="B27" i="1"/>
  <c r="B29" i="1"/>
  <c r="B30" i="1"/>
  <c r="E30" i="1"/>
  <c r="E29" i="1"/>
  <c r="D24" i="1"/>
  <c r="B24" i="1"/>
  <c r="F20" i="1"/>
  <c r="F19" i="1"/>
  <c r="D34" i="1"/>
  <c r="G34" i="1"/>
  <c r="G29" i="1"/>
  <c r="G35" i="1"/>
  <c r="G30" i="1"/>
  <c r="F27" i="1"/>
  <c r="F26" i="1"/>
  <c r="G27" i="1"/>
  <c r="F29" i="1"/>
  <c r="F21" i="1"/>
  <c r="G26" i="1"/>
  <c r="F28" i="1"/>
  <c r="G28" i="1"/>
  <c r="F30" i="1"/>
  <c r="E24" i="1"/>
  <c r="F22" i="1"/>
  <c r="C24" i="1"/>
  <c r="F39" i="1"/>
  <c r="G38" i="1"/>
  <c r="D39" i="1"/>
  <c r="G31" i="1"/>
  <c r="H30" i="1"/>
  <c r="E39" i="1"/>
  <c r="G36" i="1"/>
  <c r="C39" i="1"/>
  <c r="G37" i="1"/>
  <c r="B39" i="1"/>
  <c r="H26" i="1"/>
  <c r="H28" i="1"/>
  <c r="H29" i="1"/>
  <c r="H27" i="1"/>
</calcChain>
</file>

<file path=xl/sharedStrings.xml><?xml version="1.0" encoding="utf-8"?>
<sst xmlns="http://schemas.openxmlformats.org/spreadsheetml/2006/main" count="129" uniqueCount="54">
  <si>
    <t>养育属性</t>
  </si>
  <si>
    <t>饱食度</t>
  </si>
  <si>
    <t>亲密度</t>
  </si>
  <si>
    <t>战斗属性</t>
  </si>
  <si>
    <t>生命值</t>
  </si>
  <si>
    <t>攻击力</t>
  </si>
  <si>
    <t>防御力</t>
  </si>
  <si>
    <t>金</t>
    <phoneticPr fontId="5" type="noConversion"/>
  </si>
  <si>
    <t>木</t>
    <phoneticPr fontId="5" type="noConversion"/>
  </si>
  <si>
    <t>水</t>
    <phoneticPr fontId="5" type="noConversion"/>
  </si>
  <si>
    <t>火</t>
    <phoneticPr fontId="5" type="noConversion"/>
  </si>
  <si>
    <t>土</t>
    <phoneticPr fontId="5" type="noConversion"/>
  </si>
  <si>
    <t>中</t>
    <phoneticPr fontId="5" type="noConversion"/>
  </si>
  <si>
    <t>高</t>
    <phoneticPr fontId="5" type="noConversion"/>
  </si>
  <si>
    <t>低</t>
    <phoneticPr fontId="5" type="noConversion"/>
  </si>
  <si>
    <t>中高</t>
    <phoneticPr fontId="5" type="noConversion"/>
  </si>
  <si>
    <t>中低</t>
    <phoneticPr fontId="5" type="noConversion"/>
  </si>
  <si>
    <t>恢复值</t>
    <phoneticPr fontId="5" type="noConversion"/>
  </si>
  <si>
    <t>理想游戏节奏</t>
    <phoneticPr fontId="5" type="noConversion"/>
  </si>
  <si>
    <t>宠物生存时间</t>
    <phoneticPr fontId="5" type="noConversion"/>
  </si>
  <si>
    <t>生存时间=生命值/(敌方攻击力-(己方防御+己方恢复))</t>
    <phoneticPr fontId="5" type="noConversion"/>
  </si>
  <si>
    <t>原始宠物属性</t>
    <phoneticPr fontId="5" type="noConversion"/>
  </si>
  <si>
    <t>4回合</t>
    <phoneticPr fontId="5" type="noConversion"/>
  </si>
  <si>
    <t>金</t>
    <phoneticPr fontId="5" type="noConversion"/>
  </si>
  <si>
    <t>木</t>
    <phoneticPr fontId="5" type="noConversion"/>
  </si>
  <si>
    <t>水</t>
    <phoneticPr fontId="5" type="noConversion"/>
  </si>
  <si>
    <t>火</t>
    <phoneticPr fontId="5" type="noConversion"/>
  </si>
  <si>
    <t>土</t>
    <phoneticPr fontId="5" type="noConversion"/>
  </si>
  <si>
    <t>基础属性</t>
    <phoneticPr fontId="5" type="noConversion"/>
  </si>
  <si>
    <t>技能伤害系数</t>
    <phoneticPr fontId="5" type="noConversion"/>
  </si>
  <si>
    <t>烹饪食物效果</t>
    <phoneticPr fontId="5" type="noConversion"/>
  </si>
  <si>
    <t>经验值</t>
    <phoneticPr fontId="5" type="noConversion"/>
  </si>
  <si>
    <t>技能树</t>
    <phoneticPr fontId="5" type="noConversion"/>
  </si>
  <si>
    <t>养育属性</t>
    <phoneticPr fontId="5" type="noConversion"/>
  </si>
  <si>
    <t>金钱消耗与获得（经济系统）</t>
    <phoneticPr fontId="5" type="noConversion"/>
  </si>
  <si>
    <t>攻击/防御</t>
    <phoneticPr fontId="5" type="noConversion"/>
  </si>
  <si>
    <t>O</t>
    <phoneticPr fontId="5" type="noConversion"/>
  </si>
  <si>
    <t>初始属性</t>
    <phoneticPr fontId="5" type="noConversion"/>
  </si>
  <si>
    <t>demo测试属性</t>
    <phoneticPr fontId="5" type="noConversion"/>
  </si>
  <si>
    <t xml:space="preserve">狼焰斩 </t>
    <phoneticPr fontId="5" type="noConversion"/>
  </si>
  <si>
    <t>demo技能机理说明</t>
    <phoneticPr fontId="5" type="noConversion"/>
  </si>
  <si>
    <t>木</t>
    <phoneticPr fontId="5" type="noConversion"/>
  </si>
  <si>
    <t>测试宠物等级30</t>
    <phoneticPr fontId="5" type="noConversion"/>
  </si>
  <si>
    <t>森林顺起</t>
    <phoneticPr fontId="5" type="noConversion"/>
  </si>
  <si>
    <t>游戏场景内的己方元素球化作 藤蔓陷阱 存在3回合，敌方玩家触碰陷阱 陷阱生效使敌方一回合无法行动并损失相应血量 损失血量依照 敌方触碰己方元素球伤害结算，同时陷阱生效后所有藤蔓陷阱变回元素球，同时元素球将存在回合将减去相应陷阱存在回合数，同时注意 陷阱的存在回合取决于被转化前元素球存在回合，即当元素球存在回合为3，则转化后存在回合为3 当存在回合为5 转化后陷阱存在回合为3（即技能说明内陷阱最高存在回合）如果3回合后陷阱没有被触发 则陷阱球变回元素球 此元素球存在回合为＝5-3=2</t>
    <phoneticPr fontId="5" type="noConversion"/>
  </si>
  <si>
    <t>hp＊（1+4%）</t>
    <phoneticPr fontId="5" type="noConversion"/>
  </si>
  <si>
    <t>己方等级30</t>
    <phoneticPr fontId="5" type="noConversion"/>
  </si>
  <si>
    <t>敌方等级15</t>
    <phoneticPr fontId="5" type="noConversion"/>
  </si>
  <si>
    <r>
      <t>说明：恢复将影响 人物球吞噬己方元素球后增加血量 公式：</t>
    </r>
    <r>
      <rPr>
        <sz val="11"/>
        <color rgb="FFFF0000"/>
        <rFont val="宋体"/>
        <charset val="134"/>
        <scheme val="minor"/>
      </rPr>
      <t>治疗hp＝恢复值＊元素球存在回合</t>
    </r>
    <r>
      <rPr>
        <sz val="11"/>
        <color theme="1"/>
        <rFont val="宋体"/>
        <family val="2"/>
        <charset val="134"/>
        <scheme val="minor"/>
      </rPr>
      <t xml:space="preserve">，且人物球触碰敌方元素球损失血量 </t>
    </r>
    <r>
      <rPr>
        <sz val="11"/>
        <color rgb="FFFF0000"/>
        <rFont val="宋体"/>
        <charset val="134"/>
        <scheme val="minor"/>
      </rPr>
      <t>损失hp＝攻击力＊10%＊元素存在回合数－敌方防御</t>
    </r>
    <phoneticPr fontId="5" type="noConversion"/>
  </si>
  <si>
    <r>
      <t>攻击力 影响 玩家弹出球后 搜集combo后打出的物理攻击</t>
    </r>
    <r>
      <rPr>
        <sz val="11"/>
        <color rgb="FFFF0000"/>
        <rFont val="宋体"/>
        <charset val="134"/>
        <scheme val="minor"/>
      </rPr>
      <t xml:space="preserve"> dps＝攻击力＊（1+combo数＊10%）－敌方防御</t>
    </r>
    <r>
      <rPr>
        <sz val="11"/>
        <color theme="1"/>
        <rFont val="宋体"/>
        <family val="2"/>
        <charset val="134"/>
        <scheme val="minor"/>
      </rPr>
      <t xml:space="preserve"> 技能攻击取决于不同技能说明</t>
    </r>
    <phoneticPr fontId="5" type="noConversion"/>
  </si>
  <si>
    <r>
      <t xml:space="preserve">游戏场景内的己方元素球化作 火焰狼头攻击对手
</t>
    </r>
    <r>
      <rPr>
        <sz val="11"/>
        <color rgb="FFFF0000"/>
        <rFont val="宋体"/>
        <charset val="134"/>
        <scheme val="minor"/>
      </rPr>
      <t>dps＝（攻击力＊元素1存在回合数＊110%+攻击力＊元素2存在回合数＊110%＋…＋攻击力＊元素n存在回合数＊110%）－敌方防御</t>
    </r>
    <phoneticPr fontId="5" type="noConversion"/>
  </si>
  <si>
    <t>攻击力（1+3%）</t>
    <phoneticPr fontId="5" type="noConversion"/>
  </si>
  <si>
    <t>防御力（1+3%）</t>
    <phoneticPr fontId="5" type="noConversion"/>
  </si>
  <si>
    <t>恢复值（1+2%）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</si>
</sst>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10" x14ac:knownFonts="1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6"/>
      <scheme val="minor"/>
    </font>
    <font>
      <sz val="12"/>
      <color theme="0"/>
      <name val="宋体"/>
      <family val="2"/>
      <charset val="136"/>
      <scheme val="minor"/>
    </font>
    <font>
      <sz val="12"/>
      <color theme="0"/>
      <name val="宋体"/>
      <family val="2"/>
      <charset val="134"/>
    </font>
    <font>
      <sz val="12"/>
      <color theme="1"/>
      <name val="宋体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FF000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>
      <alignment vertical="center"/>
    </xf>
    <xf numFmtId="0" fontId="1" fillId="0" borderId="0"/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1" applyFill="1"/>
    <xf numFmtId="0" fontId="1" fillId="0" borderId="0" xfId="1"/>
    <xf numFmtId="0" fontId="2" fillId="2" borderId="0" xfId="1" applyFont="1" applyFill="1"/>
    <xf numFmtId="0" fontId="3" fillId="2" borderId="0" xfId="1" applyFont="1" applyFill="1"/>
    <xf numFmtId="0" fontId="4" fillId="0" borderId="0" xfId="1" applyFont="1"/>
    <xf numFmtId="176" fontId="0" fillId="0" borderId="0" xfId="0" applyNumberFormat="1">
      <alignment vertical="center"/>
    </xf>
    <xf numFmtId="9" fontId="0" fillId="0" borderId="0" xfId="2" applyFont="1">
      <alignment vertical="center"/>
    </xf>
    <xf numFmtId="177" fontId="4" fillId="0" borderId="0" xfId="1" applyNumberFormat="1" applyFont="1"/>
    <xf numFmtId="177" fontId="0" fillId="0" borderId="0" xfId="0" applyNumberFormat="1">
      <alignment vertical="center"/>
    </xf>
    <xf numFmtId="177" fontId="1" fillId="0" borderId="0" xfId="1" applyNumberFormat="1"/>
    <xf numFmtId="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</cellXfs>
  <cellStyles count="17">
    <cellStyle name="百分比" xfId="2" builtinId="5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419100</xdr:colOff>
      <xdr:row>13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905500" cy="2324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15</xdr:col>
      <xdr:colOff>180975</xdr:colOff>
      <xdr:row>34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571750"/>
          <a:ext cx="10467975" cy="3324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"/>
    </sheetView>
  </sheetViews>
  <sheetFormatPr baseColWidth="10" defaultColWidth="8.83203125" defaultRowHeight="14" x14ac:dyDescent="0"/>
  <sheetData>
    <row r="1" spans="1:2">
      <c r="A1" t="s">
        <v>28</v>
      </c>
      <c r="B1" t="s">
        <v>36</v>
      </c>
    </row>
    <row r="2" spans="1:2">
      <c r="A2" t="s">
        <v>29</v>
      </c>
    </row>
    <row r="3" spans="1:2">
      <c r="A3" t="s">
        <v>30</v>
      </c>
    </row>
    <row r="4" spans="1:2">
      <c r="A4" t="s">
        <v>34</v>
      </c>
    </row>
    <row r="5" spans="1:2">
      <c r="A5" t="s">
        <v>31</v>
      </c>
    </row>
    <row r="6" spans="1:2">
      <c r="A6" t="s">
        <v>32</v>
      </c>
    </row>
    <row r="7" spans="1:2">
      <c r="A7" t="s">
        <v>33</v>
      </c>
    </row>
  </sheetData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A14" workbookViewId="0">
      <selection activeCell="B34" sqref="B34"/>
    </sheetView>
  </sheetViews>
  <sheetFormatPr baseColWidth="10" defaultColWidth="8.83203125" defaultRowHeight="14" x14ac:dyDescent="0"/>
  <cols>
    <col min="2" max="6" width="9.5" bestFit="1" customWidth="1"/>
    <col min="7" max="7" width="16.1640625" bestFit="1" customWidth="1"/>
    <col min="8" max="8" width="13" bestFit="1" customWidth="1"/>
  </cols>
  <sheetData>
    <row r="1" spans="1:18">
      <c r="H1" t="s">
        <v>18</v>
      </c>
      <c r="I1" t="s">
        <v>22</v>
      </c>
    </row>
    <row r="2" spans="1:18">
      <c r="H2" t="s">
        <v>19</v>
      </c>
      <c r="I2" t="s">
        <v>20</v>
      </c>
    </row>
    <row r="3" spans="1:18" ht="15">
      <c r="H3" t="s">
        <v>21</v>
      </c>
      <c r="I3" s="5" t="s">
        <v>4</v>
      </c>
      <c r="J3" s="2" t="s">
        <v>5</v>
      </c>
      <c r="K3" s="2" t="s">
        <v>6</v>
      </c>
      <c r="L3" s="2" t="s">
        <v>17</v>
      </c>
    </row>
    <row r="4" spans="1:18">
      <c r="I4">
        <v>100</v>
      </c>
      <c r="J4">
        <v>40</v>
      </c>
      <c r="K4">
        <v>10</v>
      </c>
      <c r="L4">
        <v>5</v>
      </c>
      <c r="M4">
        <f>SUM(I4:L4)</f>
        <v>155</v>
      </c>
    </row>
    <row r="6" spans="1:18" ht="15">
      <c r="O6" s="5"/>
      <c r="P6" s="2"/>
      <c r="Q6" s="2"/>
      <c r="R6" s="2"/>
    </row>
    <row r="9" spans="1:18">
      <c r="H9" t="s">
        <v>14</v>
      </c>
      <c r="I9">
        <v>-40</v>
      </c>
    </row>
    <row r="10" spans="1:18">
      <c r="H10" t="s">
        <v>16</v>
      </c>
      <c r="I10">
        <v>-20</v>
      </c>
    </row>
    <row r="11" spans="1:18" ht="15">
      <c r="B11" s="4" t="s">
        <v>3</v>
      </c>
      <c r="C11" s="3"/>
      <c r="D11" s="3"/>
      <c r="E11" s="3"/>
      <c r="F11" s="3"/>
      <c r="G11" s="3"/>
      <c r="H11" t="s">
        <v>12</v>
      </c>
      <c r="I11">
        <v>0</v>
      </c>
    </row>
    <row r="12" spans="1:18" ht="15">
      <c r="B12" s="5" t="s">
        <v>4</v>
      </c>
      <c r="C12" s="2" t="s">
        <v>5</v>
      </c>
      <c r="D12" s="2" t="s">
        <v>6</v>
      </c>
      <c r="E12" s="2" t="s">
        <v>17</v>
      </c>
      <c r="F12" s="2"/>
      <c r="H12" t="s">
        <v>15</v>
      </c>
      <c r="I12">
        <v>20</v>
      </c>
    </row>
    <row r="13" spans="1:18" ht="15">
      <c r="A13" t="s">
        <v>7</v>
      </c>
      <c r="B13" t="s">
        <v>15</v>
      </c>
      <c r="C13" t="s">
        <v>16</v>
      </c>
      <c r="D13" t="s">
        <v>15</v>
      </c>
      <c r="E13" t="s">
        <v>16</v>
      </c>
      <c r="H13" s="1" t="s">
        <v>13</v>
      </c>
      <c r="I13">
        <v>40</v>
      </c>
    </row>
    <row r="14" spans="1:18">
      <c r="A14" t="s">
        <v>8</v>
      </c>
      <c r="B14" t="s">
        <v>12</v>
      </c>
      <c r="C14" t="s">
        <v>16</v>
      </c>
      <c r="D14" t="s">
        <v>16</v>
      </c>
      <c r="E14" t="s">
        <v>13</v>
      </c>
    </row>
    <row r="15" spans="1:18">
      <c r="A15" t="s">
        <v>9</v>
      </c>
      <c r="B15" t="s">
        <v>16</v>
      </c>
      <c r="C15" t="s">
        <v>15</v>
      </c>
      <c r="D15" t="s">
        <v>16</v>
      </c>
      <c r="E15" t="s">
        <v>15</v>
      </c>
    </row>
    <row r="16" spans="1:18">
      <c r="A16" t="s">
        <v>10</v>
      </c>
      <c r="B16" t="s">
        <v>14</v>
      </c>
      <c r="C16" t="s">
        <v>13</v>
      </c>
      <c r="D16" t="s">
        <v>14</v>
      </c>
      <c r="E16" t="s">
        <v>16</v>
      </c>
    </row>
    <row r="17" spans="1:12">
      <c r="A17" t="s">
        <v>11</v>
      </c>
      <c r="B17" t="s">
        <v>13</v>
      </c>
      <c r="C17" t="s">
        <v>14</v>
      </c>
      <c r="D17" t="s">
        <v>13</v>
      </c>
      <c r="E17" t="s">
        <v>14</v>
      </c>
    </row>
    <row r="18" spans="1:12" ht="15">
      <c r="B18" s="5" t="s">
        <v>4</v>
      </c>
      <c r="C18" s="2" t="s">
        <v>5</v>
      </c>
      <c r="D18" s="2" t="s">
        <v>6</v>
      </c>
      <c r="E18" s="2" t="s">
        <v>17</v>
      </c>
      <c r="I18" s="5"/>
      <c r="J18" s="2"/>
      <c r="K18" s="2"/>
      <c r="L18" s="2"/>
    </row>
    <row r="19" spans="1:12">
      <c r="A19" t="s">
        <v>7</v>
      </c>
      <c r="B19">
        <v>0</v>
      </c>
      <c r="C19">
        <v>15</v>
      </c>
      <c r="D19">
        <v>0</v>
      </c>
      <c r="E19">
        <v>40</v>
      </c>
      <c r="F19">
        <f>SUM(B19:E19)</f>
        <v>55</v>
      </c>
      <c r="H19" t="s">
        <v>7</v>
      </c>
    </row>
    <row r="20" spans="1:12">
      <c r="A20" t="s">
        <v>8</v>
      </c>
      <c r="B20">
        <v>5</v>
      </c>
      <c r="C20">
        <v>10</v>
      </c>
      <c r="D20">
        <v>5</v>
      </c>
      <c r="E20">
        <v>20</v>
      </c>
      <c r="F20">
        <f t="shared" ref="F20:F23" si="0">SUM(B20:E20)</f>
        <v>40</v>
      </c>
      <c r="H20" t="s">
        <v>8</v>
      </c>
    </row>
    <row r="21" spans="1:12">
      <c r="A21" t="s">
        <v>9</v>
      </c>
      <c r="B21">
        <v>10</v>
      </c>
      <c r="C21">
        <v>0</v>
      </c>
      <c r="D21">
        <v>10</v>
      </c>
      <c r="E21">
        <v>0</v>
      </c>
      <c r="F21">
        <f t="shared" si="0"/>
        <v>20</v>
      </c>
      <c r="H21" t="s">
        <v>9</v>
      </c>
    </row>
    <row r="22" spans="1:12">
      <c r="A22" t="s">
        <v>10</v>
      </c>
      <c r="B22">
        <v>-10</v>
      </c>
      <c r="C22">
        <v>40</v>
      </c>
      <c r="D22">
        <v>-5</v>
      </c>
      <c r="E22">
        <v>60</v>
      </c>
      <c r="F22">
        <f t="shared" si="0"/>
        <v>85</v>
      </c>
      <c r="H22" t="s">
        <v>10</v>
      </c>
    </row>
    <row r="23" spans="1:12">
      <c r="A23" t="s">
        <v>11</v>
      </c>
      <c r="B23">
        <v>15</v>
      </c>
      <c r="C23">
        <v>-10</v>
      </c>
      <c r="D23">
        <v>20</v>
      </c>
      <c r="E23">
        <v>-30</v>
      </c>
      <c r="F23">
        <f t="shared" si="0"/>
        <v>-5</v>
      </c>
      <c r="H23" t="s">
        <v>11</v>
      </c>
    </row>
    <row r="24" spans="1:12">
      <c r="B24">
        <f>SUM(B19:B23)</f>
        <v>20</v>
      </c>
      <c r="C24">
        <f t="shared" ref="C24:E24" si="1">SUM(C19:C23)</f>
        <v>55</v>
      </c>
      <c r="D24">
        <f t="shared" si="1"/>
        <v>30</v>
      </c>
      <c r="E24">
        <f t="shared" si="1"/>
        <v>90</v>
      </c>
    </row>
    <row r="25" spans="1:12" ht="15">
      <c r="B25" s="5" t="s">
        <v>4</v>
      </c>
      <c r="C25" s="2" t="s">
        <v>5</v>
      </c>
      <c r="D25" s="2" t="s">
        <v>6</v>
      </c>
      <c r="E25" s="2" t="s">
        <v>17</v>
      </c>
    </row>
    <row r="26" spans="1:12">
      <c r="A26" t="s">
        <v>7</v>
      </c>
      <c r="B26">
        <f>100+100*B19/100</f>
        <v>100</v>
      </c>
      <c r="C26">
        <f>40+40*C19/100</f>
        <v>46</v>
      </c>
      <c r="D26">
        <f>10+10*D19/100</f>
        <v>10</v>
      </c>
      <c r="E26">
        <f>5+5*E19/100</f>
        <v>7</v>
      </c>
      <c r="F26">
        <f>B26/(C26-(D26+E26))</f>
        <v>3.4482758620689653</v>
      </c>
      <c r="G26">
        <f>SUM(B26:E26)</f>
        <v>163</v>
      </c>
      <c r="H26" s="7">
        <f>(G26-G31)/G31</f>
        <v>-1.1522134627046729E-2</v>
      </c>
    </row>
    <row r="27" spans="1:12">
      <c r="A27" t="s">
        <v>8</v>
      </c>
      <c r="B27">
        <f t="shared" ref="B27:B30" si="2">100+100*B20/100</f>
        <v>105</v>
      </c>
      <c r="C27">
        <f t="shared" ref="C27:C30" si="3">40+40*C20/100</f>
        <v>44</v>
      </c>
      <c r="D27">
        <f t="shared" ref="D27:D30" si="4">10+10*D20/100</f>
        <v>10.5</v>
      </c>
      <c r="E27">
        <f t="shared" ref="E27:E30" si="5">5+5*E20/100</f>
        <v>6</v>
      </c>
      <c r="F27">
        <f>B27/(C27-(D27+E27))</f>
        <v>3.8181818181818183</v>
      </c>
      <c r="G27">
        <f t="shared" ref="G27:G29" si="6">SUM(B27:E27)</f>
        <v>165.5</v>
      </c>
      <c r="H27" s="7">
        <f>(G27-G31)/G31</f>
        <v>3.6385688295936585E-3</v>
      </c>
    </row>
    <row r="28" spans="1:12">
      <c r="A28" t="s">
        <v>9</v>
      </c>
      <c r="B28">
        <f>100+100*B21/100</f>
        <v>110</v>
      </c>
      <c r="C28">
        <f t="shared" si="3"/>
        <v>40</v>
      </c>
      <c r="D28">
        <f t="shared" si="4"/>
        <v>11</v>
      </c>
      <c r="E28">
        <f t="shared" si="5"/>
        <v>5</v>
      </c>
      <c r="F28">
        <f t="shared" ref="F28:F30" si="7">B28/(C28-(D28+E28))</f>
        <v>4.583333333333333</v>
      </c>
      <c r="G28">
        <f t="shared" si="6"/>
        <v>166</v>
      </c>
      <c r="H28" s="7">
        <f>(G28-G31)/G31</f>
        <v>6.6707095209217358E-3</v>
      </c>
    </row>
    <row r="29" spans="1:12">
      <c r="A29" t="s">
        <v>10</v>
      </c>
      <c r="B29">
        <f t="shared" si="2"/>
        <v>90</v>
      </c>
      <c r="C29">
        <f t="shared" si="3"/>
        <v>56</v>
      </c>
      <c r="D29">
        <f t="shared" si="4"/>
        <v>9.5</v>
      </c>
      <c r="E29">
        <f t="shared" si="5"/>
        <v>8</v>
      </c>
      <c r="F29">
        <f t="shared" si="7"/>
        <v>2.3376623376623376</v>
      </c>
      <c r="G29">
        <f t="shared" si="6"/>
        <v>163.5</v>
      </c>
      <c r="H29" s="7">
        <f>(G29-G31)/G31</f>
        <v>-8.4899939357186514E-3</v>
      </c>
    </row>
    <row r="30" spans="1:12">
      <c r="A30" t="s">
        <v>11</v>
      </c>
      <c r="B30">
        <f t="shared" si="2"/>
        <v>115</v>
      </c>
      <c r="C30">
        <f t="shared" si="3"/>
        <v>36</v>
      </c>
      <c r="D30">
        <f t="shared" si="4"/>
        <v>12</v>
      </c>
      <c r="E30">
        <f t="shared" si="5"/>
        <v>3.5</v>
      </c>
      <c r="F30">
        <f t="shared" si="7"/>
        <v>5.6097560975609753</v>
      </c>
      <c r="G30">
        <f>SUM(B30:E30)</f>
        <v>166.5</v>
      </c>
      <c r="H30" s="7">
        <f>(G30-G31)/153.4</f>
        <v>1.0430247718383275E-2</v>
      </c>
    </row>
    <row r="31" spans="1:12">
      <c r="G31">
        <f>AVERAGE(G26:G30)</f>
        <v>164.9</v>
      </c>
    </row>
    <row r="33" spans="1:7">
      <c r="A33" t="s">
        <v>35</v>
      </c>
      <c r="B33" t="s">
        <v>23</v>
      </c>
      <c r="C33" t="s">
        <v>24</v>
      </c>
      <c r="D33" t="s">
        <v>25</v>
      </c>
      <c r="E33" t="s">
        <v>26</v>
      </c>
      <c r="F33" t="s">
        <v>27</v>
      </c>
    </row>
    <row r="34" spans="1:7">
      <c r="A34" t="s">
        <v>7</v>
      </c>
      <c r="B34" s="6">
        <f>100/(C26-(10+7))</f>
        <v>3.4482758620689653</v>
      </c>
      <c r="C34" s="6">
        <f>105/(C26-(10.5+6))</f>
        <v>3.5593220338983049</v>
      </c>
      <c r="D34" s="6">
        <f>110/(C26-(11+5))</f>
        <v>3.6666666666666665</v>
      </c>
      <c r="E34" s="6">
        <f>90/(C26-(9.5+8))</f>
        <v>3.1578947368421053</v>
      </c>
      <c r="F34" s="6">
        <f>115/(C26-(12+3.5))</f>
        <v>3.7704918032786887</v>
      </c>
      <c r="G34" s="6">
        <f>AVERAGE(B34:F34)</f>
        <v>3.5205302205509463</v>
      </c>
    </row>
    <row r="35" spans="1:7">
      <c r="A35" t="s">
        <v>8</v>
      </c>
      <c r="B35" s="6">
        <f t="shared" ref="B35:B38" si="8">100/(C27-(10+7))</f>
        <v>3.7037037037037037</v>
      </c>
      <c r="C35" s="6">
        <f t="shared" ref="C35:C38" si="9">105/(C27-(10.5+6))</f>
        <v>3.8181818181818183</v>
      </c>
      <c r="D35" s="6">
        <f t="shared" ref="D35:D38" si="10">110/(C27-(11+5))</f>
        <v>3.9285714285714284</v>
      </c>
      <c r="E35" s="6">
        <f t="shared" ref="E35:E38" si="11">90/(C27-(9.5+8))</f>
        <v>3.3962264150943398</v>
      </c>
      <c r="F35" s="6">
        <f t="shared" ref="F35:F38" si="12">115/(C27-(12+3.5))</f>
        <v>4.0350877192982457</v>
      </c>
      <c r="G35" s="6">
        <f t="shared" ref="G35:G38" si="13">AVERAGE(B35:F35)</f>
        <v>3.7763542169699074</v>
      </c>
    </row>
    <row r="36" spans="1:7">
      <c r="A36" t="s">
        <v>9</v>
      </c>
      <c r="B36" s="6">
        <f t="shared" si="8"/>
        <v>4.3478260869565215</v>
      </c>
      <c r="C36" s="6">
        <f t="shared" si="9"/>
        <v>4.4680851063829783</v>
      </c>
      <c r="D36" s="6">
        <f t="shared" si="10"/>
        <v>4.583333333333333</v>
      </c>
      <c r="E36" s="6">
        <f t="shared" si="11"/>
        <v>4</v>
      </c>
      <c r="F36" s="6">
        <f t="shared" si="12"/>
        <v>4.6938775510204085</v>
      </c>
      <c r="G36" s="6">
        <f t="shared" si="13"/>
        <v>4.4186244155386474</v>
      </c>
    </row>
    <row r="37" spans="1:7">
      <c r="A37" t="s">
        <v>10</v>
      </c>
      <c r="B37" s="6">
        <f t="shared" si="8"/>
        <v>2.5641025641025643</v>
      </c>
      <c r="C37" s="6">
        <f t="shared" si="9"/>
        <v>2.6582278481012658</v>
      </c>
      <c r="D37" s="6">
        <f t="shared" si="10"/>
        <v>2.75</v>
      </c>
      <c r="E37" s="6">
        <f t="shared" si="11"/>
        <v>2.3376623376623376</v>
      </c>
      <c r="F37" s="6">
        <f t="shared" si="12"/>
        <v>2.8395061728395063</v>
      </c>
      <c r="G37" s="6">
        <f t="shared" si="13"/>
        <v>2.6298997845411347</v>
      </c>
    </row>
    <row r="38" spans="1:7">
      <c r="A38" t="s">
        <v>11</v>
      </c>
      <c r="B38" s="6">
        <f t="shared" si="8"/>
        <v>5.2631578947368425</v>
      </c>
      <c r="C38" s="6">
        <f t="shared" si="9"/>
        <v>5.384615384615385</v>
      </c>
      <c r="D38" s="6">
        <f t="shared" si="10"/>
        <v>5.5</v>
      </c>
      <c r="E38" s="6">
        <f t="shared" si="11"/>
        <v>4.8648648648648649</v>
      </c>
      <c r="F38" s="6">
        <f t="shared" si="12"/>
        <v>5.6097560975609753</v>
      </c>
      <c r="G38" s="6">
        <f t="shared" si="13"/>
        <v>5.3244788483556134</v>
      </c>
    </row>
    <row r="39" spans="1:7">
      <c r="B39" s="6">
        <f>AVERAGE(B34:B38)</f>
        <v>3.8654132223137196</v>
      </c>
      <c r="C39" s="6">
        <f t="shared" ref="C39:F39" si="14">AVERAGE(C34:C38)</f>
        <v>3.9776864382359505</v>
      </c>
      <c r="D39" s="6">
        <f t="shared" si="14"/>
        <v>4.0857142857142854</v>
      </c>
      <c r="E39" s="6">
        <f t="shared" si="14"/>
        <v>3.5513296708927298</v>
      </c>
      <c r="F39" s="6">
        <f t="shared" si="14"/>
        <v>4.1897438687995647</v>
      </c>
    </row>
  </sheetData>
  <phoneticPr fontId="5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workbookViewId="0">
      <selection activeCell="E2" sqref="E2"/>
    </sheetView>
  </sheetViews>
  <sheetFormatPr baseColWidth="10" defaultColWidth="8.83203125" defaultRowHeight="14" x14ac:dyDescent="0"/>
  <cols>
    <col min="3" max="3" width="9.5" bestFit="1" customWidth="1"/>
  </cols>
  <sheetData>
    <row r="1" spans="1:21" ht="15">
      <c r="A1" t="s">
        <v>7</v>
      </c>
      <c r="B1" s="5" t="s">
        <v>4</v>
      </c>
      <c r="C1" s="2" t="s">
        <v>5</v>
      </c>
      <c r="D1" s="2" t="s">
        <v>6</v>
      </c>
      <c r="E1" s="2" t="s">
        <v>17</v>
      </c>
    </row>
    <row r="2" spans="1:21" ht="15">
      <c r="A2">
        <v>1</v>
      </c>
      <c r="B2" s="8"/>
      <c r="C2" s="2"/>
      <c r="D2" s="2"/>
      <c r="E2" s="2"/>
      <c r="F2" s="5"/>
      <c r="G2" s="2"/>
      <c r="H2" s="2"/>
      <c r="I2" s="2"/>
      <c r="J2" s="5"/>
      <c r="K2" s="2"/>
      <c r="L2" s="2"/>
      <c r="M2" s="2"/>
      <c r="N2" s="2"/>
      <c r="O2" s="2"/>
      <c r="P2" s="2"/>
      <c r="Q2" s="5"/>
      <c r="R2" s="2"/>
      <c r="S2" s="2"/>
      <c r="T2" s="2"/>
      <c r="U2" s="5"/>
    </row>
    <row r="3" spans="1:21" ht="15">
      <c r="A3">
        <f>A2+1</f>
        <v>2</v>
      </c>
      <c r="B3" s="9"/>
      <c r="C3" s="10"/>
    </row>
    <row r="4" spans="1:21" ht="15">
      <c r="A4">
        <f t="shared" ref="A4:A60" si="0">A3+1</f>
        <v>3</v>
      </c>
      <c r="B4" s="9"/>
      <c r="C4" s="10"/>
    </row>
    <row r="5" spans="1:21" ht="15">
      <c r="A5">
        <f t="shared" si="0"/>
        <v>4</v>
      </c>
      <c r="B5" s="9"/>
      <c r="C5" s="10"/>
    </row>
    <row r="6" spans="1:21" ht="15">
      <c r="A6">
        <f t="shared" si="0"/>
        <v>5</v>
      </c>
      <c r="B6" s="9"/>
      <c r="C6" s="10"/>
    </row>
    <row r="7" spans="1:21" ht="15">
      <c r="A7">
        <f t="shared" si="0"/>
        <v>6</v>
      </c>
      <c r="B7" s="9"/>
      <c r="C7" s="10"/>
    </row>
    <row r="8" spans="1:21" ht="15">
      <c r="A8">
        <f t="shared" si="0"/>
        <v>7</v>
      </c>
      <c r="B8" s="9"/>
      <c r="C8" s="10"/>
    </row>
    <row r="9" spans="1:21" ht="15">
      <c r="A9">
        <f t="shared" si="0"/>
        <v>8</v>
      </c>
      <c r="B9" s="9"/>
      <c r="C9" s="10"/>
    </row>
    <row r="10" spans="1:21" ht="15">
      <c r="A10">
        <f t="shared" si="0"/>
        <v>9</v>
      </c>
      <c r="B10" s="9"/>
      <c r="C10" s="10"/>
    </row>
    <row r="11" spans="1:21" ht="15">
      <c r="A11">
        <f t="shared" si="0"/>
        <v>10</v>
      </c>
      <c r="B11" s="9"/>
      <c r="C11" s="10"/>
    </row>
    <row r="12" spans="1:21" ht="15">
      <c r="A12">
        <f t="shared" si="0"/>
        <v>11</v>
      </c>
      <c r="B12" s="9"/>
      <c r="C12" s="10"/>
    </row>
    <row r="13" spans="1:21" ht="15">
      <c r="A13">
        <f t="shared" si="0"/>
        <v>12</v>
      </c>
      <c r="B13" s="9"/>
      <c r="C13" s="10"/>
    </row>
    <row r="14" spans="1:21" ht="15">
      <c r="A14">
        <f t="shared" si="0"/>
        <v>13</v>
      </c>
      <c r="B14" s="9"/>
      <c r="C14" s="10"/>
    </row>
    <row r="15" spans="1:21" ht="15">
      <c r="A15">
        <f t="shared" si="0"/>
        <v>14</v>
      </c>
      <c r="B15" s="9"/>
      <c r="C15" s="10"/>
    </row>
    <row r="16" spans="1:21" ht="15">
      <c r="A16">
        <f t="shared" si="0"/>
        <v>15</v>
      </c>
      <c r="B16" s="9"/>
      <c r="C16" s="10"/>
    </row>
    <row r="17" spans="1:3" ht="15">
      <c r="A17">
        <f t="shared" si="0"/>
        <v>16</v>
      </c>
      <c r="B17" s="9"/>
      <c r="C17" s="10"/>
    </row>
    <row r="18" spans="1:3" ht="15">
      <c r="A18">
        <f t="shared" si="0"/>
        <v>17</v>
      </c>
      <c r="B18" s="9"/>
      <c r="C18" s="10"/>
    </row>
    <row r="19" spans="1:3" ht="15">
      <c r="A19">
        <f t="shared" si="0"/>
        <v>18</v>
      </c>
      <c r="B19" s="9"/>
      <c r="C19" s="10"/>
    </row>
    <row r="20" spans="1:3" ht="15">
      <c r="A20">
        <f t="shared" si="0"/>
        <v>19</v>
      </c>
      <c r="B20" s="9"/>
      <c r="C20" s="10"/>
    </row>
    <row r="21" spans="1:3" ht="15">
      <c r="A21">
        <f t="shared" si="0"/>
        <v>20</v>
      </c>
      <c r="B21" s="9"/>
      <c r="C21" s="10"/>
    </row>
    <row r="22" spans="1:3" ht="15">
      <c r="A22">
        <f t="shared" si="0"/>
        <v>21</v>
      </c>
      <c r="B22" s="9"/>
      <c r="C22" s="10"/>
    </row>
    <row r="23" spans="1:3" ht="15">
      <c r="A23">
        <f t="shared" si="0"/>
        <v>22</v>
      </c>
      <c r="B23" s="9"/>
      <c r="C23" s="10"/>
    </row>
    <row r="24" spans="1:3" ht="15">
      <c r="A24">
        <f t="shared" si="0"/>
        <v>23</v>
      </c>
      <c r="B24" s="9"/>
      <c r="C24" s="10"/>
    </row>
    <row r="25" spans="1:3" ht="15">
      <c r="A25">
        <f t="shared" si="0"/>
        <v>24</v>
      </c>
      <c r="B25" s="9"/>
      <c r="C25" s="10"/>
    </row>
    <row r="26" spans="1:3" ht="15">
      <c r="A26">
        <f t="shared" si="0"/>
        <v>25</v>
      </c>
      <c r="B26" s="9"/>
      <c r="C26" s="10"/>
    </row>
    <row r="27" spans="1:3" ht="15">
      <c r="A27">
        <f t="shared" si="0"/>
        <v>26</v>
      </c>
      <c r="B27" s="9"/>
      <c r="C27" s="10"/>
    </row>
    <row r="28" spans="1:3" ht="15">
      <c r="A28">
        <f t="shared" si="0"/>
        <v>27</v>
      </c>
      <c r="B28" s="9"/>
      <c r="C28" s="10"/>
    </row>
    <row r="29" spans="1:3" ht="15">
      <c r="A29">
        <f t="shared" si="0"/>
        <v>28</v>
      </c>
      <c r="B29" s="9"/>
      <c r="C29" s="10"/>
    </row>
    <row r="30" spans="1:3" ht="15">
      <c r="A30">
        <f t="shared" si="0"/>
        <v>29</v>
      </c>
      <c r="B30" s="9"/>
      <c r="C30" s="10"/>
    </row>
    <row r="31" spans="1:3" ht="15">
      <c r="A31">
        <f t="shared" si="0"/>
        <v>30</v>
      </c>
      <c r="B31" s="9"/>
      <c r="C31" s="10"/>
    </row>
    <row r="32" spans="1:3" ht="15">
      <c r="A32">
        <f t="shared" si="0"/>
        <v>31</v>
      </c>
      <c r="B32" s="9"/>
      <c r="C32" s="10"/>
    </row>
    <row r="33" spans="1:3" ht="15">
      <c r="A33">
        <f t="shared" si="0"/>
        <v>32</v>
      </c>
      <c r="B33" s="9"/>
      <c r="C33" s="10"/>
    </row>
    <row r="34" spans="1:3" ht="15">
      <c r="A34">
        <f t="shared" si="0"/>
        <v>33</v>
      </c>
      <c r="B34" s="9"/>
      <c r="C34" s="10"/>
    </row>
    <row r="35" spans="1:3" ht="15">
      <c r="A35">
        <f t="shared" si="0"/>
        <v>34</v>
      </c>
      <c r="B35" s="9"/>
      <c r="C35" s="10"/>
    </row>
    <row r="36" spans="1:3" ht="15">
      <c r="A36">
        <f t="shared" si="0"/>
        <v>35</v>
      </c>
      <c r="B36" s="9"/>
      <c r="C36" s="10"/>
    </row>
    <row r="37" spans="1:3" ht="15">
      <c r="A37">
        <f t="shared" si="0"/>
        <v>36</v>
      </c>
      <c r="B37" s="9"/>
      <c r="C37" s="10"/>
    </row>
    <row r="38" spans="1:3" ht="15">
      <c r="A38">
        <f t="shared" si="0"/>
        <v>37</v>
      </c>
      <c r="B38" s="9"/>
      <c r="C38" s="10"/>
    </row>
    <row r="39" spans="1:3" ht="15">
      <c r="A39">
        <f t="shared" si="0"/>
        <v>38</v>
      </c>
      <c r="B39" s="9"/>
      <c r="C39" s="10"/>
    </row>
    <row r="40" spans="1:3" ht="15">
      <c r="A40">
        <f t="shared" si="0"/>
        <v>39</v>
      </c>
      <c r="B40" s="9"/>
      <c r="C40" s="10"/>
    </row>
    <row r="41" spans="1:3" ht="15">
      <c r="A41">
        <f t="shared" si="0"/>
        <v>40</v>
      </c>
      <c r="B41" s="9"/>
      <c r="C41" s="10"/>
    </row>
    <row r="42" spans="1:3" ht="15">
      <c r="A42">
        <f t="shared" si="0"/>
        <v>41</v>
      </c>
      <c r="B42" s="9"/>
      <c r="C42" s="10"/>
    </row>
    <row r="43" spans="1:3" ht="15">
      <c r="A43">
        <f t="shared" si="0"/>
        <v>42</v>
      </c>
      <c r="B43" s="9"/>
      <c r="C43" s="10"/>
    </row>
    <row r="44" spans="1:3" ht="15">
      <c r="A44">
        <f t="shared" si="0"/>
        <v>43</v>
      </c>
      <c r="B44" s="9"/>
      <c r="C44" s="10"/>
    </row>
    <row r="45" spans="1:3" ht="15">
      <c r="A45">
        <f t="shared" si="0"/>
        <v>44</v>
      </c>
      <c r="B45" s="9"/>
      <c r="C45" s="10"/>
    </row>
    <row r="46" spans="1:3" ht="15">
      <c r="A46">
        <f t="shared" si="0"/>
        <v>45</v>
      </c>
      <c r="B46" s="9"/>
      <c r="C46" s="10"/>
    </row>
    <row r="47" spans="1:3" ht="15">
      <c r="A47">
        <f t="shared" si="0"/>
        <v>46</v>
      </c>
      <c r="B47" s="9"/>
      <c r="C47" s="10"/>
    </row>
    <row r="48" spans="1:3" ht="15">
      <c r="A48">
        <f t="shared" si="0"/>
        <v>47</v>
      </c>
      <c r="B48" s="9"/>
      <c r="C48" s="10"/>
    </row>
    <row r="49" spans="1:3" ht="15">
      <c r="A49">
        <f t="shared" si="0"/>
        <v>48</v>
      </c>
      <c r="B49" s="9"/>
      <c r="C49" s="10"/>
    </row>
    <row r="50" spans="1:3" ht="15">
      <c r="A50">
        <f t="shared" si="0"/>
        <v>49</v>
      </c>
      <c r="B50" s="9"/>
      <c r="C50" s="10"/>
    </row>
    <row r="51" spans="1:3" ht="15">
      <c r="A51">
        <f t="shared" si="0"/>
        <v>50</v>
      </c>
      <c r="B51" s="9"/>
      <c r="C51" s="10"/>
    </row>
    <row r="52" spans="1:3" ht="15">
      <c r="A52">
        <f t="shared" si="0"/>
        <v>51</v>
      </c>
      <c r="B52" s="9"/>
      <c r="C52" s="10"/>
    </row>
    <row r="53" spans="1:3" ht="15">
      <c r="A53">
        <f t="shared" si="0"/>
        <v>52</v>
      </c>
      <c r="B53" s="9"/>
      <c r="C53" s="10"/>
    </row>
    <row r="54" spans="1:3" ht="15">
      <c r="A54">
        <f t="shared" si="0"/>
        <v>53</v>
      </c>
      <c r="B54" s="9"/>
      <c r="C54" s="10"/>
    </row>
    <row r="55" spans="1:3" ht="15">
      <c r="A55">
        <f t="shared" si="0"/>
        <v>54</v>
      </c>
      <c r="B55" s="9"/>
      <c r="C55" s="10"/>
    </row>
    <row r="56" spans="1:3" ht="15">
      <c r="A56">
        <f t="shared" si="0"/>
        <v>55</v>
      </c>
      <c r="B56" s="9"/>
      <c r="C56" s="10"/>
    </row>
    <row r="57" spans="1:3" ht="15">
      <c r="A57">
        <f t="shared" si="0"/>
        <v>56</v>
      </c>
      <c r="B57" s="9"/>
      <c r="C57" s="10"/>
    </row>
    <row r="58" spans="1:3" ht="15">
      <c r="A58">
        <f t="shared" si="0"/>
        <v>57</v>
      </c>
      <c r="B58" s="9"/>
      <c r="C58" s="10"/>
    </row>
    <row r="59" spans="1:3" ht="15">
      <c r="A59">
        <f t="shared" si="0"/>
        <v>58</v>
      </c>
      <c r="B59" s="9"/>
      <c r="C59" s="10"/>
    </row>
    <row r="60" spans="1:3" ht="15">
      <c r="A60">
        <f t="shared" si="0"/>
        <v>59</v>
      </c>
      <c r="B60" s="9"/>
      <c r="C60" s="10"/>
    </row>
  </sheetData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"/>
    </sheetView>
  </sheetViews>
  <sheetFormatPr baseColWidth="10" defaultColWidth="8.83203125" defaultRowHeight="14" x14ac:dyDescent="0"/>
  <sheetData/>
  <phoneticPr fontId="5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7" sqref="C7"/>
    </sheetView>
  </sheetViews>
  <sheetFormatPr baseColWidth="10" defaultColWidth="8.83203125" defaultRowHeight="14" x14ac:dyDescent="0"/>
  <sheetData>
    <row r="1" spans="1:6" ht="15">
      <c r="A1" s="4" t="s">
        <v>0</v>
      </c>
      <c r="B1" s="3"/>
      <c r="C1" s="3"/>
      <c r="D1" s="3"/>
      <c r="E1" s="3"/>
      <c r="F1" s="3"/>
    </row>
    <row r="2" spans="1:6" ht="15">
      <c r="A2" s="5" t="s">
        <v>1</v>
      </c>
      <c r="B2" s="2" t="s">
        <v>2</v>
      </c>
      <c r="C2" s="2"/>
      <c r="D2" s="2"/>
      <c r="E2" s="2"/>
      <c r="F2" s="2"/>
    </row>
  </sheetData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"/>
  <sheetViews>
    <sheetView tabSelected="1" topLeftCell="A5" workbookViewId="0">
      <selection activeCell="E22" sqref="E22"/>
    </sheetView>
  </sheetViews>
  <sheetFormatPr baseColWidth="10" defaultRowHeight="14" x14ac:dyDescent="0"/>
  <cols>
    <col min="1" max="1" width="16.33203125" bestFit="1" customWidth="1"/>
    <col min="3" max="3" width="12.6640625" bestFit="1" customWidth="1"/>
    <col min="4" max="4" width="13.5" bestFit="1" customWidth="1"/>
    <col min="5" max="5" width="12.6640625" bestFit="1" customWidth="1"/>
  </cols>
  <sheetData>
    <row r="3" spans="1:5">
      <c r="A3" t="s">
        <v>37</v>
      </c>
    </row>
    <row r="4" spans="1:5" ht="15">
      <c r="B4" s="5" t="s">
        <v>4</v>
      </c>
      <c r="C4" s="2" t="s">
        <v>5</v>
      </c>
      <c r="D4" s="2" t="s">
        <v>6</v>
      </c>
      <c r="E4" s="2" t="s">
        <v>17</v>
      </c>
    </row>
    <row r="5" spans="1:5">
      <c r="A5" t="s">
        <v>8</v>
      </c>
      <c r="B5">
        <v>105</v>
      </c>
      <c r="C5">
        <v>44</v>
      </c>
      <c r="D5">
        <v>10.5</v>
      </c>
      <c r="E5">
        <v>6</v>
      </c>
    </row>
    <row r="6" spans="1:5">
      <c r="A6" t="s">
        <v>10</v>
      </c>
      <c r="B6">
        <v>90</v>
      </c>
      <c r="C6">
        <v>56</v>
      </c>
      <c r="D6">
        <v>9.5</v>
      </c>
      <c r="E6">
        <v>8</v>
      </c>
    </row>
    <row r="7" spans="1:5">
      <c r="B7" t="s">
        <v>48</v>
      </c>
    </row>
    <row r="8" spans="1:5">
      <c r="B8" t="s">
        <v>49</v>
      </c>
    </row>
    <row r="10" spans="1:5">
      <c r="A10" t="s">
        <v>38</v>
      </c>
    </row>
    <row r="11" spans="1:5">
      <c r="A11" t="s">
        <v>46</v>
      </c>
      <c r="B11" t="s">
        <v>45</v>
      </c>
      <c r="C11" t="s">
        <v>51</v>
      </c>
      <c r="D11" t="s">
        <v>52</v>
      </c>
      <c r="E11" t="s">
        <v>53</v>
      </c>
    </row>
    <row r="12" spans="1:5" ht="15">
      <c r="A12" t="s">
        <v>42</v>
      </c>
      <c r="B12" s="5" t="s">
        <v>4</v>
      </c>
      <c r="C12" s="2" t="s">
        <v>5</v>
      </c>
      <c r="D12" s="2" t="s">
        <v>6</v>
      </c>
      <c r="E12" s="2" t="s">
        <v>17</v>
      </c>
    </row>
    <row r="13" spans="1:5">
      <c r="A13" t="s">
        <v>41</v>
      </c>
      <c r="B13" s="11">
        <f>B5*104%^30</f>
        <v>340.55673855289194</v>
      </c>
      <c r="C13" s="11">
        <f>C5*103%^30</f>
        <v>106.799548732345</v>
      </c>
      <c r="D13" s="11">
        <f>D5*103%^30</f>
        <v>25.486255947491422</v>
      </c>
      <c r="E13" s="11">
        <f>E5*102%^30</f>
        <v>10.86816950462012</v>
      </c>
    </row>
    <row r="14" spans="1:5">
      <c r="A14" t="s">
        <v>10</v>
      </c>
      <c r="B14" s="11">
        <f>B6*104%^30</f>
        <v>291.90577590247881</v>
      </c>
      <c r="C14" s="11">
        <f>C6*103%^30</f>
        <v>135.9266983866209</v>
      </c>
      <c r="D14" s="11">
        <f>D6*103%^30</f>
        <v>23.058993476301762</v>
      </c>
      <c r="E14" s="11">
        <f>E6*102%^30</f>
        <v>14.490892672826828</v>
      </c>
    </row>
    <row r="15" spans="1:5">
      <c r="A15" t="s">
        <v>47</v>
      </c>
    </row>
    <row r="16" spans="1:5" ht="15">
      <c r="A16" t="s">
        <v>42</v>
      </c>
      <c r="B16" s="5" t="s">
        <v>4</v>
      </c>
      <c r="C16" s="2" t="s">
        <v>5</v>
      </c>
      <c r="D16" s="2" t="s">
        <v>6</v>
      </c>
      <c r="E16" s="2" t="s">
        <v>17</v>
      </c>
    </row>
    <row r="17" spans="1:14">
      <c r="A17" t="s">
        <v>8</v>
      </c>
      <c r="B17" s="11">
        <f>B5*104%^15</f>
        <v>189.09906807822625</v>
      </c>
      <c r="C17" s="11">
        <f>C5*103%^15</f>
        <v>68.550566330433639</v>
      </c>
      <c r="D17" s="11">
        <f>D5*103%^15</f>
        <v>16.358657874308026</v>
      </c>
      <c r="E17" s="11">
        <f>E5*102%^15</f>
        <v>8.0752100299447758</v>
      </c>
    </row>
    <row r="18" spans="1:14">
      <c r="A18" t="s">
        <v>10</v>
      </c>
      <c r="B18" s="11">
        <f>B6*104%^15</f>
        <v>162.08491549562251</v>
      </c>
      <c r="C18" s="11">
        <f>C6*103%^15</f>
        <v>87.24617532964281</v>
      </c>
      <c r="D18" s="11">
        <f>D6*103%^15</f>
        <v>14.800690457707262</v>
      </c>
      <c r="E18" s="11">
        <f>E6*102%^15</f>
        <v>10.766946706593034</v>
      </c>
    </row>
    <row r="23" spans="1:14">
      <c r="A23" t="s">
        <v>40</v>
      </c>
    </row>
    <row r="24" spans="1:14" ht="56" customHeight="1">
      <c r="A24" t="s">
        <v>39</v>
      </c>
      <c r="B24" s="12" t="s">
        <v>50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ht="101" customHeight="1">
      <c r="A25" t="s">
        <v>43</v>
      </c>
      <c r="B25" s="12" t="s">
        <v>44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</sheetData>
  <mergeCells count="2">
    <mergeCell ref="B24:N24"/>
    <mergeCell ref="B25:N25"/>
  </mergeCells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Sheet5</vt:lpstr>
      <vt:lpstr>Sheet1</vt:lpstr>
      <vt:lpstr>Sheet2</vt:lpstr>
      <vt:lpstr>Sheet3</vt:lpstr>
      <vt:lpstr>Sheet4</vt:lpstr>
      <vt:lpstr>demo所需数值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haotong zhang</cp:lastModifiedBy>
  <dcterms:created xsi:type="dcterms:W3CDTF">2014-04-30T20:18:36Z</dcterms:created>
  <dcterms:modified xsi:type="dcterms:W3CDTF">2014-10-10T04:44:08Z</dcterms:modified>
</cp:coreProperties>
</file>