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USER.DESKTOP-THC0BFT\Desktop\Node Eight\Submitted Deliverables\Dashboard\"/>
    </mc:Choice>
  </mc:AlternateContent>
  <xr:revisionPtr revIDLastSave="0" documentId="13_ncr:1_{EE7C007F-3621-4A39-8BD6-8B42B4DD8437}" xr6:coauthVersionLast="47" xr6:coauthVersionMax="47" xr10:uidLastSave="{00000000-0000-0000-0000-000000000000}"/>
  <bookViews>
    <workbookView xWindow="-108" yWindow="-108" windowWidth="23256" windowHeight="12576" activeTab="1" xr2:uid="{DB54B9E0-88AC-4CE0-9DE7-D0B310DDD733}"/>
  </bookViews>
  <sheets>
    <sheet name="Dashboard" sheetId="1" r:id="rId1"/>
    <sheet name="Data" sheetId="4" r:id="rId2"/>
    <sheet name="Charts" sheetId="5" r:id="rId3"/>
  </sheets>
  <definedNames>
    <definedName name="_xlchart.v1.0" hidden="1">Charts!$E$33:$E$44</definedName>
    <definedName name="_xlchart.v1.1" hidden="1">Charts!$F$33:$F$44</definedName>
    <definedName name="_xlchart.v1.2" hidden="1">Charts!$E$33:$E$44</definedName>
    <definedName name="_xlchart.v1.3" hidden="1">Charts!$F$33:$F$44</definedName>
    <definedName name="Slicer_ACTIVITY">#N/A</definedName>
    <definedName name="Slicer_PILLA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F2" i="4"/>
  <c r="G2" i="4" s="1"/>
  <c r="F3" i="4"/>
  <c r="G3" i="4" s="1"/>
  <c r="F4" i="4"/>
  <c r="G4" i="4" s="1"/>
  <c r="F5" i="4"/>
  <c r="G5" i="4" s="1"/>
  <c r="F6" i="4"/>
  <c r="G6" i="4" s="1"/>
  <c r="F7" i="4"/>
  <c r="G7" i="4" s="1"/>
  <c r="F8" i="4"/>
  <c r="G8" i="4" s="1"/>
  <c r="F9" i="4"/>
  <c r="G9" i="4" s="1"/>
  <c r="F10" i="4"/>
  <c r="G10" i="4" s="1"/>
  <c r="F11" i="4"/>
  <c r="G11" i="4" s="1"/>
  <c r="F12" i="4"/>
  <c r="G12" i="4" s="1"/>
  <c r="F13" i="4"/>
  <c r="G13" i="4" s="1"/>
  <c r="F14" i="4"/>
  <c r="G14" i="4" s="1"/>
  <c r="F15" i="4"/>
  <c r="G15" i="4" s="1"/>
  <c r="F16" i="4"/>
  <c r="G16" i="4" s="1"/>
  <c r="F17" i="4"/>
  <c r="G17" i="4" s="1"/>
  <c r="F18" i="4"/>
  <c r="G18" i="4" s="1"/>
  <c r="F19" i="4"/>
  <c r="G19" i="4" s="1"/>
  <c r="F20" i="4"/>
  <c r="G20" i="4" s="1"/>
  <c r="F21" i="4"/>
  <c r="G21" i="4" s="1"/>
  <c r="F22" i="4"/>
  <c r="G22" i="4" s="1"/>
  <c r="F23" i="4"/>
  <c r="G23" i="4" s="1"/>
  <c r="F24" i="4"/>
  <c r="G24" i="4" s="1"/>
  <c r="F25" i="4"/>
  <c r="G25" i="4" s="1"/>
  <c r="F26" i="4"/>
  <c r="G26" i="4" s="1"/>
  <c r="F27" i="4"/>
  <c r="G27" i="4" s="1"/>
  <c r="F28" i="4"/>
  <c r="G28" i="4" s="1"/>
  <c r="F29" i="4"/>
  <c r="G29" i="4" s="1"/>
  <c r="F30" i="4"/>
  <c r="G30" i="4" s="1"/>
  <c r="F31" i="4"/>
  <c r="G31" i="4" s="1"/>
  <c r="F32" i="4"/>
  <c r="G32" i="4" s="1"/>
  <c r="F33" i="4"/>
  <c r="G33" i="4" s="1"/>
  <c r="F34" i="4"/>
  <c r="G34" i="4" s="1"/>
  <c r="C25" i="5"/>
  <c r="F41" i="5"/>
  <c r="F39" i="5"/>
  <c r="F38" i="5"/>
  <c r="F43" i="5"/>
  <c r="F34" i="5"/>
  <c r="F35" i="5"/>
  <c r="F33" i="5"/>
  <c r="F37" i="5"/>
  <c r="F40" i="5"/>
  <c r="F42" i="5"/>
  <c r="F44" i="5"/>
  <c r="F36" i="5"/>
</calcChain>
</file>

<file path=xl/sharedStrings.xml><?xml version="1.0" encoding="utf-8"?>
<sst xmlns="http://schemas.openxmlformats.org/spreadsheetml/2006/main" count="139" uniqueCount="40">
  <si>
    <t>YEAR</t>
  </si>
  <si>
    <t>PILLAR</t>
  </si>
  <si>
    <t>ACTIVITY</t>
  </si>
  <si>
    <t>Youth Well being Report</t>
  </si>
  <si>
    <t>Y-Radio Show</t>
  </si>
  <si>
    <t>Youth Advocacy</t>
  </si>
  <si>
    <t>TARGET</t>
  </si>
  <si>
    <t>Mental health</t>
  </si>
  <si>
    <t>Sexual Reproductive</t>
  </si>
  <si>
    <t>Cyber Hygeine</t>
  </si>
  <si>
    <t>PILLAR 1</t>
  </si>
  <si>
    <t>Design Thinking</t>
  </si>
  <si>
    <t>Ho creative talent</t>
  </si>
  <si>
    <t>Redevelopment of Park</t>
  </si>
  <si>
    <t>NodeX</t>
  </si>
  <si>
    <t>Virtaul Reality</t>
  </si>
  <si>
    <t>PILLAR 2</t>
  </si>
  <si>
    <t>PILLAR 3</t>
  </si>
  <si>
    <t>PILLAR 4</t>
  </si>
  <si>
    <t>COVERAGE</t>
  </si>
  <si>
    <t>ACTUAL TARGET</t>
  </si>
  <si>
    <t>ACTUAL COVERAGE</t>
  </si>
  <si>
    <t>OUTSTANDING</t>
  </si>
  <si>
    <t>STATUS</t>
  </si>
  <si>
    <t>Row Labels</t>
  </si>
  <si>
    <t>Grand Total</t>
  </si>
  <si>
    <t>TARGET NUMBER OF YOUTH</t>
  </si>
  <si>
    <t>ACTUAL NUMBER OF YOUTH</t>
  </si>
  <si>
    <t>Complete</t>
  </si>
  <si>
    <t>Pending</t>
  </si>
  <si>
    <t>Count of STATUS</t>
  </si>
  <si>
    <t>NUMBER OF ACTIVITIES</t>
  </si>
  <si>
    <t>Total</t>
  </si>
  <si>
    <t>Advocacy</t>
  </si>
  <si>
    <t>Well being Report</t>
  </si>
  <si>
    <t>SRH Bootcamp</t>
  </si>
  <si>
    <t>DIFF</t>
  </si>
  <si>
    <t xml:space="preserve"> </t>
  </si>
  <si>
    <t>TARGET No.</t>
  </si>
  <si>
    <t>OUTSTANDING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</si>
</sst>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cellXfs>
  <cellStyles count="2">
    <cellStyle name="Normal" xfId="0" builtinId="0"/>
    <cellStyle name="Percent" xfId="1" builtinId="5"/>
  </cellStyles>
  <dxfs count="5">
    <dxf>
      <numFmt numFmtId="0" formatCode="General"/>
    </dxf>
    <dxf>
      <numFmt numFmtId="0" formatCode="General"/>
    </dxf>
    <dxf>
      <numFmt numFmtId="0" formatCode="General"/>
    </dxf>
    <dxf>
      <font>
        <color theme="0"/>
        <name val="Calibri"/>
        <family val="2"/>
        <scheme val="minor"/>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ised Slicer" pivot="0" table="0" count="10" xr9:uid="{0A27C1A2-D57E-4149-9583-A3538F069888}">
      <tableStyleElement type="wholeTable" dxfId="4"/>
      <tableStyleElement type="headerRow" dxfId="3"/>
    </tableStyle>
  </tableStyles>
  <colors>
    <mruColors>
      <color rgb="FFEE5F21"/>
      <color rgb="FF555555"/>
      <color rgb="FFF8F6ED"/>
      <color rgb="FFF9B643"/>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9B643"/>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9B64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EE5F21"/>
              <bgColor rgb="FFEE5F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55555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ised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04.06.23.xlsx]Charts!Youth_Reached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55555"/>
          </a:solidFill>
          <a:ln>
            <a:noFill/>
          </a:ln>
          <a:effectLst>
            <a:glow rad="63500">
              <a:schemeClr val="accent2">
                <a:satMod val="175000"/>
                <a:alpha val="40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B643"/>
          </a:solidFill>
          <a:ln>
            <a:noFill/>
          </a:ln>
          <a:effectLst>
            <a:glow rad="63500">
              <a:schemeClr val="accent3">
                <a:satMod val="175000"/>
                <a:alpha val="40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75794982636285E-2"/>
          <c:y val="4.2685338160854895E-2"/>
          <c:w val="0.82726767434477799"/>
          <c:h val="0.90483953177727783"/>
        </c:manualLayout>
      </c:layout>
      <c:barChart>
        <c:barDir val="col"/>
        <c:grouping val="clustered"/>
        <c:varyColors val="0"/>
        <c:ser>
          <c:idx val="0"/>
          <c:order val="0"/>
          <c:tx>
            <c:strRef>
              <c:f>Charts!$B$4</c:f>
              <c:strCache>
                <c:ptCount val="1"/>
                <c:pt idx="0">
                  <c:v>TARGET NUMBER OF YOUTH</c:v>
                </c:pt>
              </c:strCache>
            </c:strRef>
          </c:tx>
          <c:spPr>
            <a:solidFill>
              <a:srgbClr val="555555"/>
            </a:solidFill>
            <a:ln>
              <a:noFill/>
            </a:ln>
            <a:effectLst>
              <a:glow rad="63500">
                <a:schemeClr val="accent2">
                  <a:satMod val="175000"/>
                  <a:alpha val="40000"/>
                </a:schemeClr>
              </a:glo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Charts!$A$5:$A$20</c:f>
              <c:multiLvlStrCache>
                <c:ptCount val="12"/>
                <c:lvl>
                  <c:pt idx="0">
                    <c:v>PILLAR 1</c:v>
                  </c:pt>
                  <c:pt idx="1">
                    <c:v>PILLAR 2</c:v>
                  </c:pt>
                  <c:pt idx="2">
                    <c:v>PILLAR 3</c:v>
                  </c:pt>
                  <c:pt idx="3">
                    <c:v>PILLAR 4</c:v>
                  </c:pt>
                  <c:pt idx="4">
                    <c:v>PILLAR 1</c:v>
                  </c:pt>
                  <c:pt idx="5">
                    <c:v>PILLAR 2</c:v>
                  </c:pt>
                  <c:pt idx="6">
                    <c:v>PILLAR 3</c:v>
                  </c:pt>
                  <c:pt idx="7">
                    <c:v>PILLAR 4</c:v>
                  </c:pt>
                  <c:pt idx="8">
                    <c:v>PILLAR 1</c:v>
                  </c:pt>
                  <c:pt idx="9">
                    <c:v>PILLAR 2</c:v>
                  </c:pt>
                  <c:pt idx="10">
                    <c:v>PILLAR 3</c:v>
                  </c:pt>
                  <c:pt idx="11">
                    <c:v>PILLAR 4</c:v>
                  </c:pt>
                </c:lvl>
                <c:lvl>
                  <c:pt idx="0">
                    <c:v>2023</c:v>
                  </c:pt>
                  <c:pt idx="4">
                    <c:v>2024</c:v>
                  </c:pt>
                  <c:pt idx="8">
                    <c:v>2025</c:v>
                  </c:pt>
                </c:lvl>
              </c:multiLvlStrCache>
            </c:multiLvlStrRef>
          </c:cat>
          <c:val>
            <c:numRef>
              <c:f>Charts!$B$5:$B$20</c:f>
              <c:numCache>
                <c:formatCode>General</c:formatCode>
                <c:ptCount val="12"/>
                <c:pt idx="0">
                  <c:v>1300</c:v>
                </c:pt>
                <c:pt idx="1">
                  <c:v>700</c:v>
                </c:pt>
                <c:pt idx="2">
                  <c:v>600</c:v>
                </c:pt>
                <c:pt idx="3">
                  <c:v>500</c:v>
                </c:pt>
                <c:pt idx="4">
                  <c:v>1300</c:v>
                </c:pt>
                <c:pt idx="5">
                  <c:v>700</c:v>
                </c:pt>
                <c:pt idx="6">
                  <c:v>600</c:v>
                </c:pt>
                <c:pt idx="7">
                  <c:v>500</c:v>
                </c:pt>
                <c:pt idx="8">
                  <c:v>1300</c:v>
                </c:pt>
                <c:pt idx="9">
                  <c:v>700</c:v>
                </c:pt>
                <c:pt idx="10">
                  <c:v>600</c:v>
                </c:pt>
                <c:pt idx="11">
                  <c:v>500</c:v>
                </c:pt>
              </c:numCache>
            </c:numRef>
          </c:val>
          <c:extLst>
            <c:ext xmlns:c16="http://schemas.microsoft.com/office/drawing/2014/chart" uri="{C3380CC4-5D6E-409C-BE32-E72D297353CC}">
              <c16:uniqueId val="{00000000-3544-4A12-A182-2A8CE6CA9731}"/>
            </c:ext>
          </c:extLst>
        </c:ser>
        <c:ser>
          <c:idx val="1"/>
          <c:order val="1"/>
          <c:tx>
            <c:strRef>
              <c:f>Charts!$C$4</c:f>
              <c:strCache>
                <c:ptCount val="1"/>
                <c:pt idx="0">
                  <c:v>ACTUAL NUMBER OF YOUTH</c:v>
                </c:pt>
              </c:strCache>
            </c:strRef>
          </c:tx>
          <c:spPr>
            <a:solidFill>
              <a:srgbClr val="F9B643"/>
            </a:solidFill>
            <a:ln>
              <a:noFill/>
            </a:ln>
            <a:effectLst>
              <a:glow rad="63500">
                <a:schemeClr val="accent3">
                  <a:satMod val="175000"/>
                  <a:alpha val="40000"/>
                </a:schemeClr>
              </a:glo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Charts!$A$5:$A$20</c:f>
              <c:multiLvlStrCache>
                <c:ptCount val="12"/>
                <c:lvl>
                  <c:pt idx="0">
                    <c:v>PILLAR 1</c:v>
                  </c:pt>
                  <c:pt idx="1">
                    <c:v>PILLAR 2</c:v>
                  </c:pt>
                  <c:pt idx="2">
                    <c:v>PILLAR 3</c:v>
                  </c:pt>
                  <c:pt idx="3">
                    <c:v>PILLAR 4</c:v>
                  </c:pt>
                  <c:pt idx="4">
                    <c:v>PILLAR 1</c:v>
                  </c:pt>
                  <c:pt idx="5">
                    <c:v>PILLAR 2</c:v>
                  </c:pt>
                  <c:pt idx="6">
                    <c:v>PILLAR 3</c:v>
                  </c:pt>
                  <c:pt idx="7">
                    <c:v>PILLAR 4</c:v>
                  </c:pt>
                  <c:pt idx="8">
                    <c:v>PILLAR 1</c:v>
                  </c:pt>
                  <c:pt idx="9">
                    <c:v>PILLAR 2</c:v>
                  </c:pt>
                  <c:pt idx="10">
                    <c:v>PILLAR 3</c:v>
                  </c:pt>
                  <c:pt idx="11">
                    <c:v>PILLAR 4</c:v>
                  </c:pt>
                </c:lvl>
                <c:lvl>
                  <c:pt idx="0">
                    <c:v>2023</c:v>
                  </c:pt>
                  <c:pt idx="4">
                    <c:v>2024</c:v>
                  </c:pt>
                  <c:pt idx="8">
                    <c:v>2025</c:v>
                  </c:pt>
                </c:lvl>
              </c:multiLvlStrCache>
            </c:multiLvlStrRef>
          </c:cat>
          <c:val>
            <c:numRef>
              <c:f>Charts!$C$5:$C$20</c:f>
              <c:numCache>
                <c:formatCode>General</c:formatCode>
                <c:ptCount val="12"/>
                <c:pt idx="0">
                  <c:v>600</c:v>
                </c:pt>
                <c:pt idx="1">
                  <c:v>600</c:v>
                </c:pt>
                <c:pt idx="2">
                  <c:v>600</c:v>
                </c:pt>
                <c:pt idx="3">
                  <c:v>400</c:v>
                </c:pt>
                <c:pt idx="4">
                  <c:v>600</c:v>
                </c:pt>
                <c:pt idx="5">
                  <c:v>600</c:v>
                </c:pt>
                <c:pt idx="6">
                  <c:v>600</c:v>
                </c:pt>
                <c:pt idx="7">
                  <c:v>400</c:v>
                </c:pt>
                <c:pt idx="8">
                  <c:v>600</c:v>
                </c:pt>
                <c:pt idx="9">
                  <c:v>600</c:v>
                </c:pt>
                <c:pt idx="10">
                  <c:v>600</c:v>
                </c:pt>
                <c:pt idx="11">
                  <c:v>400</c:v>
                </c:pt>
              </c:numCache>
            </c:numRef>
          </c:val>
          <c:extLst>
            <c:ext xmlns:c16="http://schemas.microsoft.com/office/drawing/2014/chart" uri="{C3380CC4-5D6E-409C-BE32-E72D297353CC}">
              <c16:uniqueId val="{00000001-3544-4A12-A182-2A8CE6CA9731}"/>
            </c:ext>
          </c:extLst>
        </c:ser>
        <c:dLbls>
          <c:showLegendKey val="0"/>
          <c:showVal val="0"/>
          <c:showCatName val="0"/>
          <c:showSerName val="0"/>
          <c:showPercent val="0"/>
          <c:showBubbleSize val="0"/>
        </c:dLbls>
        <c:gapWidth val="219"/>
        <c:overlap val="-27"/>
        <c:axId val="687562480"/>
        <c:axId val="687561760"/>
      </c:barChart>
      <c:catAx>
        <c:axId val="687562480"/>
        <c:scaling>
          <c:orientation val="minMax"/>
        </c:scaling>
        <c:delete val="1"/>
        <c:axPos val="b"/>
        <c:numFmt formatCode="General" sourceLinked="1"/>
        <c:majorTickMark val="out"/>
        <c:minorTickMark val="none"/>
        <c:tickLblPos val="nextTo"/>
        <c:crossAx val="687561760"/>
        <c:crosses val="autoZero"/>
        <c:auto val="1"/>
        <c:lblAlgn val="ctr"/>
        <c:lblOffset val="100"/>
        <c:noMultiLvlLbl val="0"/>
      </c:catAx>
      <c:valAx>
        <c:axId val="687561760"/>
        <c:scaling>
          <c:orientation val="minMax"/>
        </c:scaling>
        <c:delete val="1"/>
        <c:axPos val="l"/>
        <c:numFmt formatCode="General" sourceLinked="1"/>
        <c:majorTickMark val="out"/>
        <c:minorTickMark val="none"/>
        <c:tickLblPos val="nextTo"/>
        <c:crossAx val="68756248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GH"/>
          </a:p>
        </c:txPr>
      </c:legendEntry>
      <c:legendEntry>
        <c:idx val="1"/>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GH"/>
          </a:p>
        </c:txPr>
      </c:legendEntry>
      <c:layout>
        <c:manualLayout>
          <c:xMode val="edge"/>
          <c:yMode val="edge"/>
          <c:x val="0.63986039561302321"/>
          <c:y val="0.13417799017023521"/>
          <c:w val="0.34557932816821868"/>
          <c:h val="0.2996785768949507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04.06.23.xlsx]Charts!Activity_Done_Pillar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E5F21"/>
          </a:solidFill>
          <a:ln w="95250">
            <a:solidFill>
              <a:srgbClr val="EE5F21"/>
            </a:solidFill>
          </a:ln>
          <a:effectLst/>
        </c:spPr>
      </c:pivotFmt>
      <c:pivotFmt>
        <c:idx val="6"/>
        <c:spPr>
          <a:noFill/>
          <a:ln w="19050">
            <a:solidFill>
              <a:srgbClr val="EE5F21"/>
            </a:solidFill>
          </a:ln>
          <a:effectLst/>
        </c:spPr>
      </c:pivotFmt>
    </c:pivotFmts>
    <c:plotArea>
      <c:layout>
        <c:manualLayout>
          <c:layoutTarget val="inner"/>
          <c:xMode val="edge"/>
          <c:yMode val="edge"/>
          <c:x val="0.28844383057090239"/>
          <c:y val="9.3299406276505514E-2"/>
          <c:w val="0.44152854511970535"/>
          <c:h val="0.81340118744698897"/>
        </c:manualLayout>
      </c:layout>
      <c:doughnutChart>
        <c:varyColors val="1"/>
        <c:ser>
          <c:idx val="0"/>
          <c:order val="0"/>
          <c:tx>
            <c:strRef>
              <c:f>Charts!$B$24</c:f>
              <c:strCache>
                <c:ptCount val="1"/>
                <c:pt idx="0">
                  <c:v>Total</c:v>
                </c:pt>
              </c:strCache>
            </c:strRef>
          </c:tx>
          <c:dPt>
            <c:idx val="0"/>
            <c:bubble3D val="0"/>
            <c:spPr>
              <a:solidFill>
                <a:srgbClr val="EE5F21"/>
              </a:solidFill>
              <a:ln w="95250">
                <a:solidFill>
                  <a:srgbClr val="EE5F21"/>
                </a:solidFill>
              </a:ln>
              <a:effectLst/>
            </c:spPr>
            <c:extLst>
              <c:ext xmlns:c16="http://schemas.microsoft.com/office/drawing/2014/chart" uri="{C3380CC4-5D6E-409C-BE32-E72D297353CC}">
                <c16:uniqueId val="{00000001-F1C6-46EB-916B-D70B9FFDC803}"/>
              </c:ext>
            </c:extLst>
          </c:dPt>
          <c:dPt>
            <c:idx val="1"/>
            <c:bubble3D val="0"/>
            <c:spPr>
              <a:noFill/>
              <a:ln w="19050">
                <a:solidFill>
                  <a:srgbClr val="EE5F21"/>
                </a:solidFill>
              </a:ln>
              <a:effectLst/>
            </c:spPr>
            <c:extLst>
              <c:ext xmlns:c16="http://schemas.microsoft.com/office/drawing/2014/chart" uri="{C3380CC4-5D6E-409C-BE32-E72D297353CC}">
                <c16:uniqueId val="{00000003-F1C6-46EB-916B-D70B9FFDC803}"/>
              </c:ext>
            </c:extLst>
          </c:dPt>
          <c:cat>
            <c:strRef>
              <c:f>Charts!$A$25:$A$27</c:f>
              <c:strCache>
                <c:ptCount val="2"/>
                <c:pt idx="0">
                  <c:v>Complete</c:v>
                </c:pt>
                <c:pt idx="1">
                  <c:v>Pending</c:v>
                </c:pt>
              </c:strCache>
            </c:strRef>
          </c:cat>
          <c:val>
            <c:numRef>
              <c:f>Charts!$B$25:$B$27</c:f>
              <c:numCache>
                <c:formatCode>General</c:formatCode>
                <c:ptCount val="2"/>
                <c:pt idx="0">
                  <c:v>12</c:v>
                </c:pt>
                <c:pt idx="1">
                  <c:v>21</c:v>
                </c:pt>
              </c:numCache>
            </c:numRef>
          </c:val>
          <c:extLst>
            <c:ext xmlns:c16="http://schemas.microsoft.com/office/drawing/2014/chart" uri="{C3380CC4-5D6E-409C-BE32-E72D297353CC}">
              <c16:uniqueId val="{00000004-F1C6-46EB-916B-D70B9FFDC80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04.06.23.xlsx]Charts!Coverage_Activities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555555"/>
              </a:gs>
              <a:gs pos="100000">
                <a:srgbClr val="F9B643"/>
              </a:gs>
            </a:gsLst>
            <a:lin ang="0" scaled="0"/>
          </a:gradFill>
          <a:ln>
            <a:solidFill>
              <a:srgbClr val="F8F6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555555"/>
              </a:gs>
              <a:gs pos="100000">
                <a:srgbClr val="EE5F21"/>
              </a:gs>
            </a:gsLst>
            <a:lin ang="0" scaled="0"/>
          </a:gradFill>
          <a:ln>
            <a:solidFill>
              <a:srgbClr val="F8F6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9B643"/>
          </a:solidFill>
          <a:ln>
            <a:solidFill>
              <a:srgbClr val="555555"/>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5555"/>
          </a:solidFill>
          <a:ln>
            <a:solidFill>
              <a:srgbClr val="555555"/>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2942274833096"/>
          <c:y val="3.0623608017817373E-2"/>
          <c:w val="0.81928605400834964"/>
          <c:h val="0.92849172246820943"/>
        </c:manualLayout>
      </c:layout>
      <c:barChart>
        <c:barDir val="bar"/>
        <c:grouping val="percentStacked"/>
        <c:varyColors val="0"/>
        <c:ser>
          <c:idx val="0"/>
          <c:order val="0"/>
          <c:tx>
            <c:strRef>
              <c:f>Charts!$B$60</c:f>
              <c:strCache>
                <c:ptCount val="1"/>
                <c:pt idx="0">
                  <c:v>TARGET No.</c:v>
                </c:pt>
              </c:strCache>
            </c:strRef>
          </c:tx>
          <c:spPr>
            <a:solidFill>
              <a:srgbClr val="F9B643"/>
            </a:solidFill>
            <a:ln>
              <a:solidFill>
                <a:srgbClr val="555555"/>
              </a:solid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Charts!$A$61:$A$72</c:f>
              <c:strCache>
                <c:ptCount val="11"/>
                <c:pt idx="0">
                  <c:v>Cyber Hygeine</c:v>
                </c:pt>
                <c:pt idx="1">
                  <c:v>Design Thinking</c:v>
                </c:pt>
                <c:pt idx="2">
                  <c:v>Ho creative talent</c:v>
                </c:pt>
                <c:pt idx="3">
                  <c:v>Mental health</c:v>
                </c:pt>
                <c:pt idx="4">
                  <c:v>NodeX</c:v>
                </c:pt>
                <c:pt idx="5">
                  <c:v>Redevelopment of Park</c:v>
                </c:pt>
                <c:pt idx="6">
                  <c:v>Sexual Reproductive</c:v>
                </c:pt>
                <c:pt idx="7">
                  <c:v>Virtaul Reality</c:v>
                </c:pt>
                <c:pt idx="8">
                  <c:v>Youth Advocacy</c:v>
                </c:pt>
                <c:pt idx="9">
                  <c:v>Youth Well being Report</c:v>
                </c:pt>
                <c:pt idx="10">
                  <c:v>Y-Radio Show</c:v>
                </c:pt>
              </c:strCache>
            </c:strRef>
          </c:cat>
          <c:val>
            <c:numRef>
              <c:f>Charts!$B$61:$B$72</c:f>
              <c:numCache>
                <c:formatCode>General</c:formatCode>
                <c:ptCount val="11"/>
                <c:pt idx="0">
                  <c:v>12</c:v>
                </c:pt>
                <c:pt idx="1">
                  <c:v>9</c:v>
                </c:pt>
                <c:pt idx="2">
                  <c:v>15</c:v>
                </c:pt>
                <c:pt idx="3">
                  <c:v>15</c:v>
                </c:pt>
                <c:pt idx="4">
                  <c:v>12</c:v>
                </c:pt>
                <c:pt idx="5">
                  <c:v>3</c:v>
                </c:pt>
                <c:pt idx="6">
                  <c:v>15</c:v>
                </c:pt>
                <c:pt idx="7">
                  <c:v>12</c:v>
                </c:pt>
                <c:pt idx="8">
                  <c:v>9</c:v>
                </c:pt>
                <c:pt idx="9">
                  <c:v>3</c:v>
                </c:pt>
                <c:pt idx="10">
                  <c:v>15</c:v>
                </c:pt>
              </c:numCache>
            </c:numRef>
          </c:val>
          <c:extLst>
            <c:ext xmlns:c16="http://schemas.microsoft.com/office/drawing/2014/chart" uri="{C3380CC4-5D6E-409C-BE32-E72D297353CC}">
              <c16:uniqueId val="{00000000-7890-4183-ADBA-FFDB5DF51DD5}"/>
            </c:ext>
          </c:extLst>
        </c:ser>
        <c:ser>
          <c:idx val="1"/>
          <c:order val="1"/>
          <c:tx>
            <c:strRef>
              <c:f>Charts!$C$60</c:f>
              <c:strCache>
                <c:ptCount val="1"/>
                <c:pt idx="0">
                  <c:v>OUTSTANDING No.</c:v>
                </c:pt>
              </c:strCache>
            </c:strRef>
          </c:tx>
          <c:spPr>
            <a:solidFill>
              <a:srgbClr val="555555"/>
            </a:solidFill>
            <a:ln>
              <a:solidFill>
                <a:srgbClr val="555555"/>
              </a:solid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 Antiqua" panose="02040602050305030304" pitchFamily="18" charset="0"/>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Charts!$A$61:$A$72</c:f>
              <c:strCache>
                <c:ptCount val="11"/>
                <c:pt idx="0">
                  <c:v>Cyber Hygeine</c:v>
                </c:pt>
                <c:pt idx="1">
                  <c:v>Design Thinking</c:v>
                </c:pt>
                <c:pt idx="2">
                  <c:v>Ho creative talent</c:v>
                </c:pt>
                <c:pt idx="3">
                  <c:v>Mental health</c:v>
                </c:pt>
                <c:pt idx="4">
                  <c:v>NodeX</c:v>
                </c:pt>
                <c:pt idx="5">
                  <c:v>Redevelopment of Park</c:v>
                </c:pt>
                <c:pt idx="6">
                  <c:v>Sexual Reproductive</c:v>
                </c:pt>
                <c:pt idx="7">
                  <c:v>Virtaul Reality</c:v>
                </c:pt>
                <c:pt idx="8">
                  <c:v>Youth Advocacy</c:v>
                </c:pt>
                <c:pt idx="9">
                  <c:v>Youth Well being Report</c:v>
                </c:pt>
                <c:pt idx="10">
                  <c:v>Y-Radio Show</c:v>
                </c:pt>
              </c:strCache>
            </c:strRef>
          </c:cat>
          <c:val>
            <c:numRef>
              <c:f>Charts!$C$61:$C$72</c:f>
              <c:numCache>
                <c:formatCode>General</c:formatCode>
                <c:ptCount val="11"/>
                <c:pt idx="0">
                  <c:v>9</c:v>
                </c:pt>
                <c:pt idx="1">
                  <c:v>3</c:v>
                </c:pt>
                <c:pt idx="2">
                  <c:v>9</c:v>
                </c:pt>
                <c:pt idx="3">
                  <c:v>3</c:v>
                </c:pt>
                <c:pt idx="4">
                  <c:v>3</c:v>
                </c:pt>
                <c:pt idx="5">
                  <c:v>0</c:v>
                </c:pt>
                <c:pt idx="6">
                  <c:v>9</c:v>
                </c:pt>
                <c:pt idx="7">
                  <c:v>3</c:v>
                </c:pt>
                <c:pt idx="8">
                  <c:v>0</c:v>
                </c:pt>
                <c:pt idx="9">
                  <c:v>0</c:v>
                </c:pt>
                <c:pt idx="10">
                  <c:v>0</c:v>
                </c:pt>
              </c:numCache>
            </c:numRef>
          </c:val>
          <c:extLst>
            <c:ext xmlns:c16="http://schemas.microsoft.com/office/drawing/2014/chart" uri="{C3380CC4-5D6E-409C-BE32-E72D297353CC}">
              <c16:uniqueId val="{00000001-7890-4183-ADBA-FFDB5DF51DD5}"/>
            </c:ext>
          </c:extLst>
        </c:ser>
        <c:dLbls>
          <c:showLegendKey val="0"/>
          <c:showVal val="0"/>
          <c:showCatName val="0"/>
          <c:showSerName val="0"/>
          <c:showPercent val="0"/>
          <c:showBubbleSize val="0"/>
        </c:dLbls>
        <c:gapWidth val="169"/>
        <c:overlap val="100"/>
        <c:axId val="790716472"/>
        <c:axId val="790717912"/>
      </c:barChart>
      <c:catAx>
        <c:axId val="790716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8F6ED"/>
                </a:solidFill>
                <a:latin typeface="Book Antiqua" panose="02040602050305030304" pitchFamily="18" charset="0"/>
                <a:ea typeface="+mn-ea"/>
                <a:cs typeface="+mn-cs"/>
              </a:defRPr>
            </a:pPr>
            <a:endParaRPr lang="en-GH"/>
          </a:p>
        </c:txPr>
        <c:crossAx val="790717912"/>
        <c:crosses val="autoZero"/>
        <c:auto val="1"/>
        <c:lblAlgn val="ctr"/>
        <c:lblOffset val="100"/>
        <c:noMultiLvlLbl val="0"/>
      </c:catAx>
      <c:valAx>
        <c:axId val="7907179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noFill/>
                <a:latin typeface="+mn-lt"/>
                <a:ea typeface="+mn-ea"/>
                <a:cs typeface="+mn-cs"/>
              </a:defRPr>
            </a:pPr>
            <a:endParaRPr lang="en-GH"/>
          </a:p>
        </c:txPr>
        <c:crossAx val="790716472"/>
        <c:crosses val="autoZero"/>
        <c:crossBetween val="between"/>
      </c:valAx>
      <c:spPr>
        <a:noFill/>
        <a:ln>
          <a:noFill/>
        </a:ln>
        <a:effectLst/>
      </c:spPr>
    </c:plotArea>
    <c:legend>
      <c:legendPos val="r"/>
      <c:layout>
        <c:manualLayout>
          <c:xMode val="edge"/>
          <c:yMode val="edge"/>
          <c:x val="0.7549898059617548"/>
          <c:y val="0.92172225009269959"/>
          <c:w val="0.22402453599550057"/>
          <c:h val="7.3416799354374326E-2"/>
        </c:manualLayout>
      </c:layout>
      <c:overlay val="0"/>
      <c:spPr>
        <a:noFill/>
        <a:ln>
          <a:noFill/>
        </a:ln>
        <a:effectLst/>
      </c:spPr>
      <c:txPr>
        <a:bodyPr rot="0" spcFirstLastPara="1" vertOverflow="ellipsis" vert="horz" wrap="square" anchor="ctr" anchorCtr="1"/>
        <a:lstStyle/>
        <a:p>
          <a:pPr>
            <a:defRPr sz="600" b="1" i="0" u="none" strike="noStrike" kern="1200" baseline="0">
              <a:solidFill>
                <a:srgbClr val="F8F6ED"/>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04.06.23.xlsx]Charts!Youth_Reached</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19028871391082E-2"/>
          <c:y val="4.2685292976329066E-2"/>
          <c:w val="0.64082020997375333"/>
          <c:h val="0.83787532961173805"/>
        </c:manualLayout>
      </c:layout>
      <c:barChart>
        <c:barDir val="col"/>
        <c:grouping val="clustered"/>
        <c:varyColors val="0"/>
        <c:ser>
          <c:idx val="0"/>
          <c:order val="0"/>
          <c:tx>
            <c:strRef>
              <c:f>Charts!$B$4</c:f>
              <c:strCache>
                <c:ptCount val="1"/>
                <c:pt idx="0">
                  <c:v>TARGET NUMBER OF YOUTH</c:v>
                </c:pt>
              </c:strCache>
            </c:strRef>
          </c:tx>
          <c:spPr>
            <a:solidFill>
              <a:schemeClr val="accent1"/>
            </a:solidFill>
            <a:ln>
              <a:noFill/>
            </a:ln>
            <a:effectLst/>
          </c:spPr>
          <c:invertIfNegative val="0"/>
          <c:cat>
            <c:multiLvlStrRef>
              <c:f>Charts!$A$5:$A$20</c:f>
              <c:multiLvlStrCache>
                <c:ptCount val="12"/>
                <c:lvl>
                  <c:pt idx="0">
                    <c:v>PILLAR 1</c:v>
                  </c:pt>
                  <c:pt idx="1">
                    <c:v>PILLAR 2</c:v>
                  </c:pt>
                  <c:pt idx="2">
                    <c:v>PILLAR 3</c:v>
                  </c:pt>
                  <c:pt idx="3">
                    <c:v>PILLAR 4</c:v>
                  </c:pt>
                  <c:pt idx="4">
                    <c:v>PILLAR 1</c:v>
                  </c:pt>
                  <c:pt idx="5">
                    <c:v>PILLAR 2</c:v>
                  </c:pt>
                  <c:pt idx="6">
                    <c:v>PILLAR 3</c:v>
                  </c:pt>
                  <c:pt idx="7">
                    <c:v>PILLAR 4</c:v>
                  </c:pt>
                  <c:pt idx="8">
                    <c:v>PILLAR 1</c:v>
                  </c:pt>
                  <c:pt idx="9">
                    <c:v>PILLAR 2</c:v>
                  </c:pt>
                  <c:pt idx="10">
                    <c:v>PILLAR 3</c:v>
                  </c:pt>
                  <c:pt idx="11">
                    <c:v>PILLAR 4</c:v>
                  </c:pt>
                </c:lvl>
                <c:lvl>
                  <c:pt idx="0">
                    <c:v>2023</c:v>
                  </c:pt>
                  <c:pt idx="4">
                    <c:v>2024</c:v>
                  </c:pt>
                  <c:pt idx="8">
                    <c:v>2025</c:v>
                  </c:pt>
                </c:lvl>
              </c:multiLvlStrCache>
            </c:multiLvlStrRef>
          </c:cat>
          <c:val>
            <c:numRef>
              <c:f>Charts!$B$5:$B$20</c:f>
              <c:numCache>
                <c:formatCode>General</c:formatCode>
                <c:ptCount val="12"/>
                <c:pt idx="0">
                  <c:v>1300</c:v>
                </c:pt>
                <c:pt idx="1">
                  <c:v>700</c:v>
                </c:pt>
                <c:pt idx="2">
                  <c:v>600</c:v>
                </c:pt>
                <c:pt idx="3">
                  <c:v>500</c:v>
                </c:pt>
                <c:pt idx="4">
                  <c:v>1300</c:v>
                </c:pt>
                <c:pt idx="5">
                  <c:v>700</c:v>
                </c:pt>
                <c:pt idx="6">
                  <c:v>600</c:v>
                </c:pt>
                <c:pt idx="7">
                  <c:v>500</c:v>
                </c:pt>
                <c:pt idx="8">
                  <c:v>1300</c:v>
                </c:pt>
                <c:pt idx="9">
                  <c:v>700</c:v>
                </c:pt>
                <c:pt idx="10">
                  <c:v>600</c:v>
                </c:pt>
                <c:pt idx="11">
                  <c:v>500</c:v>
                </c:pt>
              </c:numCache>
            </c:numRef>
          </c:val>
          <c:extLst>
            <c:ext xmlns:c16="http://schemas.microsoft.com/office/drawing/2014/chart" uri="{C3380CC4-5D6E-409C-BE32-E72D297353CC}">
              <c16:uniqueId val="{00000000-9123-4E16-9E40-9AD6F22AC649}"/>
            </c:ext>
          </c:extLst>
        </c:ser>
        <c:ser>
          <c:idx val="1"/>
          <c:order val="1"/>
          <c:tx>
            <c:strRef>
              <c:f>Charts!$C$4</c:f>
              <c:strCache>
                <c:ptCount val="1"/>
                <c:pt idx="0">
                  <c:v>ACTUAL NUMBER OF YOUTH</c:v>
                </c:pt>
              </c:strCache>
            </c:strRef>
          </c:tx>
          <c:spPr>
            <a:solidFill>
              <a:schemeClr val="accent2"/>
            </a:solidFill>
            <a:ln>
              <a:noFill/>
            </a:ln>
            <a:effectLst/>
          </c:spPr>
          <c:invertIfNegative val="0"/>
          <c:cat>
            <c:multiLvlStrRef>
              <c:f>Charts!$A$5:$A$20</c:f>
              <c:multiLvlStrCache>
                <c:ptCount val="12"/>
                <c:lvl>
                  <c:pt idx="0">
                    <c:v>PILLAR 1</c:v>
                  </c:pt>
                  <c:pt idx="1">
                    <c:v>PILLAR 2</c:v>
                  </c:pt>
                  <c:pt idx="2">
                    <c:v>PILLAR 3</c:v>
                  </c:pt>
                  <c:pt idx="3">
                    <c:v>PILLAR 4</c:v>
                  </c:pt>
                  <c:pt idx="4">
                    <c:v>PILLAR 1</c:v>
                  </c:pt>
                  <c:pt idx="5">
                    <c:v>PILLAR 2</c:v>
                  </c:pt>
                  <c:pt idx="6">
                    <c:v>PILLAR 3</c:v>
                  </c:pt>
                  <c:pt idx="7">
                    <c:v>PILLAR 4</c:v>
                  </c:pt>
                  <c:pt idx="8">
                    <c:v>PILLAR 1</c:v>
                  </c:pt>
                  <c:pt idx="9">
                    <c:v>PILLAR 2</c:v>
                  </c:pt>
                  <c:pt idx="10">
                    <c:v>PILLAR 3</c:v>
                  </c:pt>
                  <c:pt idx="11">
                    <c:v>PILLAR 4</c:v>
                  </c:pt>
                </c:lvl>
                <c:lvl>
                  <c:pt idx="0">
                    <c:v>2023</c:v>
                  </c:pt>
                  <c:pt idx="4">
                    <c:v>2024</c:v>
                  </c:pt>
                  <c:pt idx="8">
                    <c:v>2025</c:v>
                  </c:pt>
                </c:lvl>
              </c:multiLvlStrCache>
            </c:multiLvlStrRef>
          </c:cat>
          <c:val>
            <c:numRef>
              <c:f>Charts!$C$5:$C$20</c:f>
              <c:numCache>
                <c:formatCode>General</c:formatCode>
                <c:ptCount val="12"/>
                <c:pt idx="0">
                  <c:v>600</c:v>
                </c:pt>
                <c:pt idx="1">
                  <c:v>600</c:v>
                </c:pt>
                <c:pt idx="2">
                  <c:v>600</c:v>
                </c:pt>
                <c:pt idx="3">
                  <c:v>400</c:v>
                </c:pt>
                <c:pt idx="4">
                  <c:v>600</c:v>
                </c:pt>
                <c:pt idx="5">
                  <c:v>600</c:v>
                </c:pt>
                <c:pt idx="6">
                  <c:v>600</c:v>
                </c:pt>
                <c:pt idx="7">
                  <c:v>400</c:v>
                </c:pt>
                <c:pt idx="8">
                  <c:v>600</c:v>
                </c:pt>
                <c:pt idx="9">
                  <c:v>600</c:v>
                </c:pt>
                <c:pt idx="10">
                  <c:v>600</c:v>
                </c:pt>
                <c:pt idx="11">
                  <c:v>400</c:v>
                </c:pt>
              </c:numCache>
            </c:numRef>
          </c:val>
          <c:extLst>
            <c:ext xmlns:c16="http://schemas.microsoft.com/office/drawing/2014/chart" uri="{C3380CC4-5D6E-409C-BE32-E72D297353CC}">
              <c16:uniqueId val="{00000001-9123-4E16-9E40-9AD6F22AC649}"/>
            </c:ext>
          </c:extLst>
        </c:ser>
        <c:dLbls>
          <c:showLegendKey val="0"/>
          <c:showVal val="0"/>
          <c:showCatName val="0"/>
          <c:showSerName val="0"/>
          <c:showPercent val="0"/>
          <c:showBubbleSize val="0"/>
        </c:dLbls>
        <c:gapWidth val="219"/>
        <c:overlap val="-27"/>
        <c:axId val="687562480"/>
        <c:axId val="687561760"/>
      </c:barChart>
      <c:catAx>
        <c:axId val="687562480"/>
        <c:scaling>
          <c:orientation val="minMax"/>
        </c:scaling>
        <c:delete val="1"/>
        <c:axPos val="b"/>
        <c:numFmt formatCode="General" sourceLinked="1"/>
        <c:majorTickMark val="none"/>
        <c:minorTickMark val="none"/>
        <c:tickLblPos val="nextTo"/>
        <c:crossAx val="687561760"/>
        <c:crosses val="autoZero"/>
        <c:auto val="1"/>
        <c:lblAlgn val="ctr"/>
        <c:lblOffset val="100"/>
        <c:noMultiLvlLbl val="0"/>
      </c:catAx>
      <c:valAx>
        <c:axId val="68756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756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04.06.23.xlsx]Charts!Activity_Done_Pillar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Charts!$B$24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5-4185-AA36-9C51F922BF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5-4185-AA36-9C51F922BFD6}"/>
              </c:ext>
            </c:extLst>
          </c:dPt>
          <c:cat>
            <c:strRef>
              <c:f>Charts!$A$25:$A$27</c:f>
              <c:strCache>
                <c:ptCount val="2"/>
                <c:pt idx="0">
                  <c:v>Complete</c:v>
                </c:pt>
                <c:pt idx="1">
                  <c:v>Pending</c:v>
                </c:pt>
              </c:strCache>
            </c:strRef>
          </c:cat>
          <c:val>
            <c:numRef>
              <c:f>Charts!$B$25:$B$27</c:f>
              <c:numCache>
                <c:formatCode>General</c:formatCode>
                <c:ptCount val="2"/>
                <c:pt idx="0">
                  <c:v>12</c:v>
                </c:pt>
                <c:pt idx="1">
                  <c:v>21</c:v>
                </c:pt>
              </c:numCache>
            </c:numRef>
          </c:val>
          <c:extLst>
            <c:ext xmlns:c16="http://schemas.microsoft.com/office/drawing/2014/chart" uri="{C3380CC4-5D6E-409C-BE32-E72D297353CC}">
              <c16:uniqueId val="{00000000-C2EA-4311-8FE7-9E655527AC3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04.06.23.xlsx]Charts!Coverage_Activities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Charts!$B$60</c:f>
              <c:strCache>
                <c:ptCount val="1"/>
                <c:pt idx="0">
                  <c:v>TARGET No.</c:v>
                </c:pt>
              </c:strCache>
            </c:strRef>
          </c:tx>
          <c:spPr>
            <a:solidFill>
              <a:schemeClr val="accent1"/>
            </a:solidFill>
            <a:ln>
              <a:noFill/>
            </a:ln>
            <a:effectLst/>
          </c:spPr>
          <c:invertIfNegative val="0"/>
          <c:cat>
            <c:strRef>
              <c:f>Charts!$A$61:$A$72</c:f>
              <c:strCache>
                <c:ptCount val="11"/>
                <c:pt idx="0">
                  <c:v>Cyber Hygeine</c:v>
                </c:pt>
                <c:pt idx="1">
                  <c:v>Design Thinking</c:v>
                </c:pt>
                <c:pt idx="2">
                  <c:v>Ho creative talent</c:v>
                </c:pt>
                <c:pt idx="3">
                  <c:v>Mental health</c:v>
                </c:pt>
                <c:pt idx="4">
                  <c:v>NodeX</c:v>
                </c:pt>
                <c:pt idx="5">
                  <c:v>Redevelopment of Park</c:v>
                </c:pt>
                <c:pt idx="6">
                  <c:v>Sexual Reproductive</c:v>
                </c:pt>
                <c:pt idx="7">
                  <c:v>Virtaul Reality</c:v>
                </c:pt>
                <c:pt idx="8">
                  <c:v>Youth Advocacy</c:v>
                </c:pt>
                <c:pt idx="9">
                  <c:v>Youth Well being Report</c:v>
                </c:pt>
                <c:pt idx="10">
                  <c:v>Y-Radio Show</c:v>
                </c:pt>
              </c:strCache>
            </c:strRef>
          </c:cat>
          <c:val>
            <c:numRef>
              <c:f>Charts!$B$61:$B$72</c:f>
              <c:numCache>
                <c:formatCode>General</c:formatCode>
                <c:ptCount val="11"/>
                <c:pt idx="0">
                  <c:v>12</c:v>
                </c:pt>
                <c:pt idx="1">
                  <c:v>9</c:v>
                </c:pt>
                <c:pt idx="2">
                  <c:v>15</c:v>
                </c:pt>
                <c:pt idx="3">
                  <c:v>15</c:v>
                </c:pt>
                <c:pt idx="4">
                  <c:v>12</c:v>
                </c:pt>
                <c:pt idx="5">
                  <c:v>3</c:v>
                </c:pt>
                <c:pt idx="6">
                  <c:v>15</c:v>
                </c:pt>
                <c:pt idx="7">
                  <c:v>12</c:v>
                </c:pt>
                <c:pt idx="8">
                  <c:v>9</c:v>
                </c:pt>
                <c:pt idx="9">
                  <c:v>3</c:v>
                </c:pt>
                <c:pt idx="10">
                  <c:v>15</c:v>
                </c:pt>
              </c:numCache>
            </c:numRef>
          </c:val>
          <c:extLst>
            <c:ext xmlns:c16="http://schemas.microsoft.com/office/drawing/2014/chart" uri="{C3380CC4-5D6E-409C-BE32-E72D297353CC}">
              <c16:uniqueId val="{00000001-098F-4FCC-A925-B653052AEE82}"/>
            </c:ext>
          </c:extLst>
        </c:ser>
        <c:ser>
          <c:idx val="1"/>
          <c:order val="1"/>
          <c:tx>
            <c:strRef>
              <c:f>Charts!$C$60</c:f>
              <c:strCache>
                <c:ptCount val="1"/>
                <c:pt idx="0">
                  <c:v>OUTSTANDING No.</c:v>
                </c:pt>
              </c:strCache>
            </c:strRef>
          </c:tx>
          <c:spPr>
            <a:solidFill>
              <a:schemeClr val="accent2"/>
            </a:solidFill>
            <a:ln>
              <a:noFill/>
            </a:ln>
            <a:effectLst/>
          </c:spPr>
          <c:invertIfNegative val="0"/>
          <c:cat>
            <c:strRef>
              <c:f>Charts!$A$61:$A$72</c:f>
              <c:strCache>
                <c:ptCount val="11"/>
                <c:pt idx="0">
                  <c:v>Cyber Hygeine</c:v>
                </c:pt>
                <c:pt idx="1">
                  <c:v>Design Thinking</c:v>
                </c:pt>
                <c:pt idx="2">
                  <c:v>Ho creative talent</c:v>
                </c:pt>
                <c:pt idx="3">
                  <c:v>Mental health</c:v>
                </c:pt>
                <c:pt idx="4">
                  <c:v>NodeX</c:v>
                </c:pt>
                <c:pt idx="5">
                  <c:v>Redevelopment of Park</c:v>
                </c:pt>
                <c:pt idx="6">
                  <c:v>Sexual Reproductive</c:v>
                </c:pt>
                <c:pt idx="7">
                  <c:v>Virtaul Reality</c:v>
                </c:pt>
                <c:pt idx="8">
                  <c:v>Youth Advocacy</c:v>
                </c:pt>
                <c:pt idx="9">
                  <c:v>Youth Well being Report</c:v>
                </c:pt>
                <c:pt idx="10">
                  <c:v>Y-Radio Show</c:v>
                </c:pt>
              </c:strCache>
            </c:strRef>
          </c:cat>
          <c:val>
            <c:numRef>
              <c:f>Charts!$C$61:$C$72</c:f>
              <c:numCache>
                <c:formatCode>General</c:formatCode>
                <c:ptCount val="11"/>
                <c:pt idx="0">
                  <c:v>9</c:v>
                </c:pt>
                <c:pt idx="1">
                  <c:v>3</c:v>
                </c:pt>
                <c:pt idx="2">
                  <c:v>9</c:v>
                </c:pt>
                <c:pt idx="3">
                  <c:v>3</c:v>
                </c:pt>
                <c:pt idx="4">
                  <c:v>3</c:v>
                </c:pt>
                <c:pt idx="5">
                  <c:v>0</c:v>
                </c:pt>
                <c:pt idx="6">
                  <c:v>9</c:v>
                </c:pt>
                <c:pt idx="7">
                  <c:v>3</c:v>
                </c:pt>
                <c:pt idx="8">
                  <c:v>0</c:v>
                </c:pt>
                <c:pt idx="9">
                  <c:v>0</c:v>
                </c:pt>
                <c:pt idx="10">
                  <c:v>0</c:v>
                </c:pt>
              </c:numCache>
            </c:numRef>
          </c:val>
          <c:extLst>
            <c:ext xmlns:c16="http://schemas.microsoft.com/office/drawing/2014/chart" uri="{C3380CC4-5D6E-409C-BE32-E72D297353CC}">
              <c16:uniqueId val="{00000002-098F-4FCC-A925-B653052AEE82}"/>
            </c:ext>
          </c:extLst>
        </c:ser>
        <c:dLbls>
          <c:showLegendKey val="0"/>
          <c:showVal val="0"/>
          <c:showCatName val="0"/>
          <c:showSerName val="0"/>
          <c:showPercent val="0"/>
          <c:showBubbleSize val="0"/>
        </c:dLbls>
        <c:gapWidth val="150"/>
        <c:overlap val="100"/>
        <c:axId val="790716472"/>
        <c:axId val="790717912"/>
      </c:barChart>
      <c:catAx>
        <c:axId val="790716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90717912"/>
        <c:crosses val="autoZero"/>
        <c:auto val="1"/>
        <c:lblAlgn val="ctr"/>
        <c:lblOffset val="100"/>
        <c:noMultiLvlLbl val="0"/>
      </c:catAx>
      <c:valAx>
        <c:axId val="790717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9071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A0E410A9-A99D-4D4E-915F-1821196D5F6E}">
          <cx:spPr>
            <a:gradFill>
              <a:gsLst>
                <a:gs pos="0">
                  <a:srgbClr val="555555"/>
                </a:gs>
                <a:gs pos="100000">
                  <a:srgbClr val="F9B643"/>
                </a:gs>
              </a:gsLst>
              <a:lin ang="0" scaled="0"/>
            </a:gradFill>
            <a:ln w="6350">
              <a:solidFill>
                <a:srgbClr val="555555"/>
              </a:solidFill>
            </a:ln>
          </cx:spPr>
          <cx:dataPt idx="11">
            <cx:spPr>
              <a:gradFill>
                <a:gsLst>
                  <a:gs pos="0">
                    <a:srgbClr val="EE5F21"/>
                  </a:gs>
                  <a:gs pos="100000">
                    <a:srgbClr val="F9B643"/>
                  </a:gs>
                </a:gsLst>
              </a:gradFill>
            </cx:spPr>
          </cx:dataPt>
          <cx:dataLabels pos="inBase">
            <cx:txPr>
              <a:bodyPr spcFirstLastPara="1" vertOverflow="ellipsis" horzOverflow="overflow" wrap="square" lIns="0" tIns="0" rIns="0" bIns="0" anchor="ctr" anchorCtr="1"/>
              <a:lstStyle/>
              <a:p>
                <a:pPr algn="ctr" rtl="0">
                  <a:defRPr b="1">
                    <a:solidFill>
                      <a:srgbClr val="F8F6ED"/>
                    </a:solidFill>
                    <a:latin typeface="Book Antiqua" panose="02040602050305030304" pitchFamily="18" charset="0"/>
                    <a:ea typeface="Book Antiqua" panose="02040602050305030304" pitchFamily="18" charset="0"/>
                    <a:cs typeface="Book Antiqua" panose="02040602050305030304" pitchFamily="18" charset="0"/>
                  </a:defRPr>
                </a:pPr>
                <a:endParaRPr lang="en-US" sz="900" b="1" i="0" u="none" strike="noStrike" baseline="0">
                  <a:solidFill>
                    <a:srgbClr val="F8F6ED"/>
                  </a:solidFill>
                  <a:latin typeface="Book Antiqua" panose="02040602050305030304" pitchFamily="18" charset="0"/>
                </a:endParaRPr>
              </a:p>
            </cx:txPr>
            <cx:visibility seriesName="0" categoryName="0" value="1"/>
            <cx:separator>, </cx:separator>
          </cx:dataLabels>
          <cx:dataId val="0"/>
          <cx:layoutPr>
            <cx:subtotals>
              <cx:idx val="11"/>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rgbClr val="F8F6ED"/>
                </a:solidFill>
                <a:latin typeface="Book Antiqua" panose="02040602050305030304" pitchFamily="18" charset="0"/>
                <a:ea typeface="Book Antiqua" panose="02040602050305030304" pitchFamily="18" charset="0"/>
                <a:cs typeface="Book Antiqua" panose="02040602050305030304" pitchFamily="18" charset="0"/>
              </a:defRPr>
            </a:pPr>
            <a:endParaRPr lang="en-US" sz="900" b="0" i="0" u="none" strike="noStrike" baseline="0">
              <a:solidFill>
                <a:srgbClr val="F8F6ED"/>
              </a:solidFill>
              <a:latin typeface="Book Antiqua" panose="02040602050305030304" pitchFamily="18" charset="0"/>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A0E410A9-A99D-4D4E-915F-1821196D5F6E}">
          <cx:dataLabels pos="outEnd">
            <cx:visibility seriesName="0" categoryName="0" value="1"/>
          </cx:dataLabels>
          <cx:dataId val="0"/>
          <cx:layoutPr>
            <cx:subtotals>
              <cx:idx val="11"/>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hyperlink" Target="#Data!A1"/><Relationship Id="rId11" Type="http://schemas.openxmlformats.org/officeDocument/2006/relationships/image" Target="../media/image6.svg"/><Relationship Id="rId5" Type="http://schemas.openxmlformats.org/officeDocument/2006/relationships/chart" Target="../charts/chart3.xml"/><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hyperlink" Target="#Charts!A1"/></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Charts!A1"/></Relationships>
</file>

<file path=xl/drawings/_rels/drawing3.xml.rels><?xml version="1.0" encoding="UTF-8" standalone="yes"?>
<Relationships xmlns="http://schemas.openxmlformats.org/package/2006/relationships"><Relationship Id="rId8" Type="http://schemas.openxmlformats.org/officeDocument/2006/relationships/hyperlink" Target="#Data!A1"/><Relationship Id="rId3" Type="http://schemas.microsoft.com/office/2014/relationships/chartEx" Target="../charts/chartEx2.xml"/><Relationship Id="rId7" Type="http://schemas.openxmlformats.org/officeDocument/2006/relationships/image" Target="../media/image8.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7.png"/><Relationship Id="rId5" Type="http://schemas.openxmlformats.org/officeDocument/2006/relationships/hyperlink" Target="#Dashboard!A1"/><Relationship Id="rId10" Type="http://schemas.openxmlformats.org/officeDocument/2006/relationships/image" Target="../media/image4.svg"/><Relationship Id="rId4" Type="http://schemas.openxmlformats.org/officeDocument/2006/relationships/chart" Target="../charts/chart6.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24</xdr:col>
      <xdr:colOff>22860</xdr:colOff>
      <xdr:row>2</xdr:row>
      <xdr:rowOff>181860</xdr:rowOff>
    </xdr:to>
    <xdr:sp macro="" textlink="">
      <xdr:nvSpPr>
        <xdr:cNvPr id="4" name="Rectangle 3">
          <a:extLst>
            <a:ext uri="{FF2B5EF4-FFF2-40B4-BE49-F238E27FC236}">
              <a16:creationId xmlns:a16="http://schemas.microsoft.com/office/drawing/2014/main" id="{CFCC6661-CB0B-3C7A-5CC5-BE6B22314767}"/>
            </a:ext>
          </a:extLst>
        </xdr:cNvPr>
        <xdr:cNvSpPr/>
      </xdr:nvSpPr>
      <xdr:spPr>
        <a:xfrm>
          <a:off x="0" y="7620"/>
          <a:ext cx="14653260" cy="540000"/>
        </a:xfrm>
        <a:prstGeom prst="rect">
          <a:avLst/>
        </a:prstGeom>
        <a:gradFill>
          <a:gsLst>
            <a:gs pos="0">
              <a:srgbClr val="555555"/>
            </a:gs>
            <a:gs pos="100000">
              <a:srgbClr val="EE5F2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3</xdr:col>
      <xdr:colOff>599439</xdr:colOff>
      <xdr:row>4</xdr:row>
      <xdr:rowOff>10160</xdr:rowOff>
    </xdr:from>
    <xdr:to>
      <xdr:col>20</xdr:col>
      <xdr:colOff>271046</xdr:colOff>
      <xdr:row>30</xdr:row>
      <xdr:rowOff>86360</xdr:rowOff>
    </xdr:to>
    <xdr:pic>
      <xdr:nvPicPr>
        <xdr:cNvPr id="8" name="Picture 7">
          <a:extLst>
            <a:ext uri="{FF2B5EF4-FFF2-40B4-BE49-F238E27FC236}">
              <a16:creationId xmlns:a16="http://schemas.microsoft.com/office/drawing/2014/main" id="{4C39BA80-762E-9539-0DF6-D3603F7173C8}"/>
            </a:ext>
          </a:extLst>
        </xdr:cNvPr>
        <xdr:cNvPicPr>
          <a:picLocks noChangeAspect="1"/>
        </xdr:cNvPicPr>
      </xdr:nvPicPr>
      <xdr:blipFill>
        <a:blip xmlns:r="http://schemas.openxmlformats.org/officeDocument/2006/relationships" r:embed="rId1"/>
        <a:stretch>
          <a:fillRect/>
        </a:stretch>
      </xdr:blipFill>
      <xdr:spPr>
        <a:xfrm>
          <a:off x="2405379" y="741680"/>
          <a:ext cx="9905267" cy="4831080"/>
        </a:xfrm>
        <a:prstGeom prst="rect">
          <a:avLst/>
        </a:prstGeom>
      </xdr:spPr>
    </xdr:pic>
    <xdr:clientData/>
  </xdr:twoCellAnchor>
  <xdr:twoCellAnchor>
    <xdr:from>
      <xdr:col>6</xdr:col>
      <xdr:colOff>579120</xdr:colOff>
      <xdr:row>0</xdr:row>
      <xdr:rowOff>91440</xdr:rowOff>
    </xdr:from>
    <xdr:to>
      <xdr:col>17</xdr:col>
      <xdr:colOff>563880</xdr:colOff>
      <xdr:row>2</xdr:row>
      <xdr:rowOff>91440</xdr:rowOff>
    </xdr:to>
    <xdr:sp macro="" textlink="">
      <xdr:nvSpPr>
        <xdr:cNvPr id="9" name="TextBox 8">
          <a:extLst>
            <a:ext uri="{FF2B5EF4-FFF2-40B4-BE49-F238E27FC236}">
              <a16:creationId xmlns:a16="http://schemas.microsoft.com/office/drawing/2014/main" id="{FCCF40CC-2D7C-BC8B-7CC5-ABB53288B542}"/>
            </a:ext>
          </a:extLst>
        </xdr:cNvPr>
        <xdr:cNvSpPr txBox="1"/>
      </xdr:nvSpPr>
      <xdr:spPr>
        <a:xfrm>
          <a:off x="4236720" y="91440"/>
          <a:ext cx="6690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Black" panose="020B0A04020102020204" pitchFamily="34" charset="0"/>
            </a:rPr>
            <a:t>YOUNG AND SAFE PROJECT</a:t>
          </a:r>
          <a:endParaRPr lang="en-GH" sz="1600" b="1">
            <a:solidFill>
              <a:schemeClr val="bg1"/>
            </a:solidFill>
            <a:latin typeface="Arial Black" panose="020B0A04020102020204" pitchFamily="34" charset="0"/>
          </a:endParaRPr>
        </a:p>
      </xdr:txBody>
    </xdr:sp>
    <xdr:clientData/>
  </xdr:twoCellAnchor>
  <xdr:twoCellAnchor>
    <xdr:from>
      <xdr:col>4</xdr:col>
      <xdr:colOff>20319</xdr:colOff>
      <xdr:row>4</xdr:row>
      <xdr:rowOff>109220</xdr:rowOff>
    </xdr:from>
    <xdr:to>
      <xdr:col>14</xdr:col>
      <xdr:colOff>335280</xdr:colOff>
      <xdr:row>17</xdr:row>
      <xdr:rowOff>7620</xdr:rowOff>
    </xdr:to>
    <xdr:graphicFrame macro="">
      <xdr:nvGraphicFramePr>
        <xdr:cNvPr id="2" name="C_Youth_Reached">
          <a:extLst>
            <a:ext uri="{FF2B5EF4-FFF2-40B4-BE49-F238E27FC236}">
              <a16:creationId xmlns:a16="http://schemas.microsoft.com/office/drawing/2014/main" id="{77E50D81-07A4-49DC-8953-B5DBE6825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195579</xdr:colOff>
      <xdr:row>20</xdr:row>
      <xdr:rowOff>170180</xdr:rowOff>
    </xdr:from>
    <xdr:to>
      <xdr:col>8</xdr:col>
      <xdr:colOff>546099</xdr:colOff>
      <xdr:row>29</xdr:row>
      <xdr:rowOff>21590</xdr:rowOff>
    </xdr:to>
    <xdr:graphicFrame macro="">
      <xdr:nvGraphicFramePr>
        <xdr:cNvPr id="7" name="C_Activity_Done">
          <a:extLst>
            <a:ext uri="{FF2B5EF4-FFF2-40B4-BE49-F238E27FC236}">
              <a16:creationId xmlns:a16="http://schemas.microsoft.com/office/drawing/2014/main" id="{BDB070A1-3125-4288-B0B6-816EB637E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294639</xdr:colOff>
      <xdr:row>17</xdr:row>
      <xdr:rowOff>154940</xdr:rowOff>
    </xdr:from>
    <xdr:to>
      <xdr:col>14</xdr:col>
      <xdr:colOff>350520</xdr:colOff>
      <xdr:row>30</xdr:row>
      <xdr:rowOff>53340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31215B7A-9906-406D-89FD-73DFD5CEA9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12459" y="3263900"/>
              <a:ext cx="3065781" cy="227584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464820</xdr:colOff>
      <xdr:row>5</xdr:row>
      <xdr:rowOff>78740</xdr:rowOff>
    </xdr:from>
    <xdr:to>
      <xdr:col>20</xdr:col>
      <xdr:colOff>266700</xdr:colOff>
      <xdr:row>30</xdr:row>
      <xdr:rowOff>91440</xdr:rowOff>
    </xdr:to>
    <xdr:graphicFrame macro="">
      <xdr:nvGraphicFramePr>
        <xdr:cNvPr id="17" name="Chart 16">
          <a:extLst>
            <a:ext uri="{FF2B5EF4-FFF2-40B4-BE49-F238E27FC236}">
              <a16:creationId xmlns:a16="http://schemas.microsoft.com/office/drawing/2014/main" id="{51D7652B-AAAE-4D8E-BCEB-608F3BD26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xdr:colOff>
      <xdr:row>4</xdr:row>
      <xdr:rowOff>60960</xdr:rowOff>
    </xdr:from>
    <xdr:to>
      <xdr:col>14</xdr:col>
      <xdr:colOff>198120</xdr:colOff>
      <xdr:row>5</xdr:row>
      <xdr:rowOff>160020</xdr:rowOff>
    </xdr:to>
    <xdr:sp macro="" textlink="">
      <xdr:nvSpPr>
        <xdr:cNvPr id="19" name="Rectangle: Rounded Corners 18">
          <a:extLst>
            <a:ext uri="{FF2B5EF4-FFF2-40B4-BE49-F238E27FC236}">
              <a16:creationId xmlns:a16="http://schemas.microsoft.com/office/drawing/2014/main" id="{47A00D05-CBE0-DF31-C7D1-1083C99631BE}"/>
            </a:ext>
          </a:extLst>
        </xdr:cNvPr>
        <xdr:cNvSpPr/>
      </xdr:nvSpPr>
      <xdr:spPr>
        <a:xfrm>
          <a:off x="7246620" y="792480"/>
          <a:ext cx="1379220" cy="281940"/>
        </a:xfrm>
        <a:prstGeom prst="roundRect">
          <a:avLst>
            <a:gd name="adj" fmla="val 50000"/>
          </a:avLst>
        </a:prstGeom>
        <a:solidFill>
          <a:schemeClr val="bg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60960</xdr:colOff>
      <xdr:row>18</xdr:row>
      <xdr:rowOff>7620</xdr:rowOff>
    </xdr:from>
    <xdr:to>
      <xdr:col>8</xdr:col>
      <xdr:colOff>289560</xdr:colOff>
      <xdr:row>19</xdr:row>
      <xdr:rowOff>106680</xdr:rowOff>
    </xdr:to>
    <xdr:sp macro="" textlink="">
      <xdr:nvSpPr>
        <xdr:cNvPr id="20" name="Rectangle: Rounded Corners 19">
          <a:extLst>
            <a:ext uri="{FF2B5EF4-FFF2-40B4-BE49-F238E27FC236}">
              <a16:creationId xmlns:a16="http://schemas.microsoft.com/office/drawing/2014/main" id="{29067A24-2EFC-6ECA-9A0E-D3315C7F4ACD}"/>
            </a:ext>
          </a:extLst>
        </xdr:cNvPr>
        <xdr:cNvSpPr/>
      </xdr:nvSpPr>
      <xdr:spPr>
        <a:xfrm>
          <a:off x="2468880" y="3299460"/>
          <a:ext cx="2636520" cy="281940"/>
        </a:xfrm>
        <a:prstGeom prst="roundRect">
          <a:avLst>
            <a:gd name="adj" fmla="val 50000"/>
          </a:avLst>
        </a:prstGeom>
        <a:solidFill>
          <a:schemeClr val="bg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320040</xdr:colOff>
      <xdr:row>18</xdr:row>
      <xdr:rowOff>30480</xdr:rowOff>
    </xdr:from>
    <xdr:to>
      <xdr:col>13</xdr:col>
      <xdr:colOff>15240</xdr:colOff>
      <xdr:row>19</xdr:row>
      <xdr:rowOff>129540</xdr:rowOff>
    </xdr:to>
    <xdr:sp macro="" textlink="">
      <xdr:nvSpPr>
        <xdr:cNvPr id="21" name="Rectangle: Rounded Corners 20">
          <a:extLst>
            <a:ext uri="{FF2B5EF4-FFF2-40B4-BE49-F238E27FC236}">
              <a16:creationId xmlns:a16="http://schemas.microsoft.com/office/drawing/2014/main" id="{A604AD47-A93E-F4D1-5584-F36F503C5BA1}"/>
            </a:ext>
          </a:extLst>
        </xdr:cNvPr>
        <xdr:cNvSpPr/>
      </xdr:nvSpPr>
      <xdr:spPr>
        <a:xfrm>
          <a:off x="5737860" y="3322320"/>
          <a:ext cx="2103120" cy="281940"/>
        </a:xfrm>
        <a:prstGeom prst="roundRect">
          <a:avLst>
            <a:gd name="adj" fmla="val 50000"/>
          </a:avLst>
        </a:prstGeom>
        <a:solidFill>
          <a:schemeClr val="bg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500"/>
        </a:p>
      </xdr:txBody>
    </xdr:sp>
    <xdr:clientData/>
  </xdr:twoCellAnchor>
  <xdr:twoCellAnchor>
    <xdr:from>
      <xdr:col>14</xdr:col>
      <xdr:colOff>556260</xdr:colOff>
      <xdr:row>4</xdr:row>
      <xdr:rowOff>76200</xdr:rowOff>
    </xdr:from>
    <xdr:to>
      <xdr:col>18</xdr:col>
      <xdr:colOff>7620</xdr:colOff>
      <xdr:row>5</xdr:row>
      <xdr:rowOff>175260</xdr:rowOff>
    </xdr:to>
    <xdr:sp macro="" textlink="">
      <xdr:nvSpPr>
        <xdr:cNvPr id="22" name="Rectangle: Rounded Corners 21">
          <a:extLst>
            <a:ext uri="{FF2B5EF4-FFF2-40B4-BE49-F238E27FC236}">
              <a16:creationId xmlns:a16="http://schemas.microsoft.com/office/drawing/2014/main" id="{D8E5B85A-8643-C38D-9A0A-F347445D696E}"/>
            </a:ext>
          </a:extLst>
        </xdr:cNvPr>
        <xdr:cNvSpPr/>
      </xdr:nvSpPr>
      <xdr:spPr>
        <a:xfrm>
          <a:off x="8983980" y="807720"/>
          <a:ext cx="1859280" cy="281940"/>
        </a:xfrm>
        <a:prstGeom prst="roundRect">
          <a:avLst>
            <a:gd name="adj" fmla="val 50000"/>
          </a:avLst>
        </a:prstGeom>
        <a:solidFill>
          <a:schemeClr val="bg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342900</xdr:colOff>
      <xdr:row>18</xdr:row>
      <xdr:rowOff>22860</xdr:rowOff>
    </xdr:from>
    <xdr:to>
      <xdr:col>12</xdr:col>
      <xdr:colOff>441960</xdr:colOff>
      <xdr:row>19</xdr:row>
      <xdr:rowOff>76200</xdr:rowOff>
    </xdr:to>
    <xdr:sp macro="" textlink="">
      <xdr:nvSpPr>
        <xdr:cNvPr id="23" name="TextBox 22">
          <a:extLst>
            <a:ext uri="{FF2B5EF4-FFF2-40B4-BE49-F238E27FC236}">
              <a16:creationId xmlns:a16="http://schemas.microsoft.com/office/drawing/2014/main" id="{85D3C347-A966-7D1F-EBC6-C4D91D8FE76D}"/>
            </a:ext>
          </a:extLst>
        </xdr:cNvPr>
        <xdr:cNvSpPr txBox="1"/>
      </xdr:nvSpPr>
      <xdr:spPr>
        <a:xfrm>
          <a:off x="5760720" y="3314700"/>
          <a:ext cx="19050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rgbClr val="F8F6ED"/>
              </a:solidFill>
              <a:latin typeface="Book Antiqua" panose="02040602050305030304" pitchFamily="18" charset="0"/>
            </a:rPr>
            <a:t>Number</a:t>
          </a:r>
          <a:r>
            <a:rPr lang="en-US" sz="1050" b="1">
              <a:solidFill>
                <a:srgbClr val="F8F6ED"/>
              </a:solidFill>
              <a:latin typeface="Book Antiqua" panose="02040602050305030304" pitchFamily="18" charset="0"/>
            </a:rPr>
            <a:t> of Activities Done</a:t>
          </a:r>
          <a:endParaRPr lang="en-GH" sz="1050" b="1">
            <a:solidFill>
              <a:srgbClr val="F8F6ED"/>
            </a:solidFill>
            <a:latin typeface="Book Antiqua" panose="02040602050305030304" pitchFamily="18" charset="0"/>
          </a:endParaRPr>
        </a:p>
      </xdr:txBody>
    </xdr:sp>
    <xdr:clientData/>
  </xdr:twoCellAnchor>
  <xdr:twoCellAnchor>
    <xdr:from>
      <xdr:col>6</xdr:col>
      <xdr:colOff>15240</xdr:colOff>
      <xdr:row>23</xdr:row>
      <xdr:rowOff>129540</xdr:rowOff>
    </xdr:from>
    <xdr:to>
      <xdr:col>7</xdr:col>
      <xdr:colOff>175260</xdr:colOff>
      <xdr:row>25</xdr:row>
      <xdr:rowOff>129540</xdr:rowOff>
    </xdr:to>
    <xdr:sp macro="" textlink="Charts!$C$25">
      <xdr:nvSpPr>
        <xdr:cNvPr id="25" name="TextBox 24">
          <a:extLst>
            <a:ext uri="{FF2B5EF4-FFF2-40B4-BE49-F238E27FC236}">
              <a16:creationId xmlns:a16="http://schemas.microsoft.com/office/drawing/2014/main" id="{F554EB58-13F2-412F-9A94-71026D54C948}"/>
            </a:ext>
          </a:extLst>
        </xdr:cNvPr>
        <xdr:cNvSpPr txBox="1"/>
      </xdr:nvSpPr>
      <xdr:spPr>
        <a:xfrm>
          <a:off x="3627120" y="4335780"/>
          <a:ext cx="762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1CBCA2-0CA6-49B1-A66C-3751A3733989}" type="TxLink">
            <a:rPr lang="en-US" sz="2000" b="1" i="0" u="none" strike="noStrike">
              <a:solidFill>
                <a:srgbClr val="F8F6ED"/>
              </a:solidFill>
              <a:latin typeface="Book Antiqua" panose="02040602050305030304" pitchFamily="18" charset="0"/>
              <a:cs typeface="Calibri"/>
            </a:rPr>
            <a:pPr algn="ctr"/>
            <a:t>36%</a:t>
          </a:fld>
          <a:endParaRPr lang="en-GH" sz="2400" b="1">
            <a:solidFill>
              <a:srgbClr val="F8F6ED"/>
            </a:solidFill>
            <a:latin typeface="Book Antiqua" panose="02040602050305030304" pitchFamily="18" charset="0"/>
          </a:endParaRPr>
        </a:p>
      </xdr:txBody>
    </xdr:sp>
    <xdr:clientData/>
  </xdr:twoCellAnchor>
  <xdr:twoCellAnchor>
    <xdr:from>
      <xdr:col>4</xdr:col>
      <xdr:colOff>60960</xdr:colOff>
      <xdr:row>18</xdr:row>
      <xdr:rowOff>22860</xdr:rowOff>
    </xdr:from>
    <xdr:to>
      <xdr:col>8</xdr:col>
      <xdr:colOff>373380</xdr:colOff>
      <xdr:row>19</xdr:row>
      <xdr:rowOff>129540</xdr:rowOff>
    </xdr:to>
    <xdr:sp macro="" textlink="">
      <xdr:nvSpPr>
        <xdr:cNvPr id="27" name="TextBox 26">
          <a:extLst>
            <a:ext uri="{FF2B5EF4-FFF2-40B4-BE49-F238E27FC236}">
              <a16:creationId xmlns:a16="http://schemas.microsoft.com/office/drawing/2014/main" id="{50B4F08D-2E81-4410-A934-D4FB28481F86}"/>
            </a:ext>
          </a:extLst>
        </xdr:cNvPr>
        <xdr:cNvSpPr txBox="1"/>
      </xdr:nvSpPr>
      <xdr:spPr>
        <a:xfrm>
          <a:off x="2468880" y="3314700"/>
          <a:ext cx="2720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rgbClr val="F8F6ED"/>
              </a:solidFill>
              <a:latin typeface="Book Antiqua" panose="02040602050305030304" pitchFamily="18" charset="0"/>
            </a:rPr>
            <a:t>Activities Completed by</a:t>
          </a:r>
          <a:r>
            <a:rPr lang="en-US" sz="1050" b="1" baseline="0">
              <a:solidFill>
                <a:srgbClr val="F8F6ED"/>
              </a:solidFill>
              <a:latin typeface="Book Antiqua" panose="02040602050305030304" pitchFamily="18" charset="0"/>
            </a:rPr>
            <a:t> Project Pillar</a:t>
          </a:r>
          <a:endParaRPr lang="en-GH" sz="1050" b="1">
            <a:solidFill>
              <a:srgbClr val="F8F6ED"/>
            </a:solidFill>
            <a:latin typeface="Book Antiqua" panose="02040602050305030304" pitchFamily="18" charset="0"/>
          </a:endParaRPr>
        </a:p>
      </xdr:txBody>
    </xdr:sp>
    <xdr:clientData/>
  </xdr:twoCellAnchor>
  <xdr:twoCellAnchor>
    <xdr:from>
      <xdr:col>12</xdr:col>
      <xdr:colOff>175260</xdr:colOff>
      <xdr:row>4</xdr:row>
      <xdr:rowOff>83820</xdr:rowOff>
    </xdr:from>
    <xdr:to>
      <xdr:col>14</xdr:col>
      <xdr:colOff>274320</xdr:colOff>
      <xdr:row>5</xdr:row>
      <xdr:rowOff>137160</xdr:rowOff>
    </xdr:to>
    <xdr:sp macro="" textlink="">
      <xdr:nvSpPr>
        <xdr:cNvPr id="28" name="TextBox 27">
          <a:extLst>
            <a:ext uri="{FF2B5EF4-FFF2-40B4-BE49-F238E27FC236}">
              <a16:creationId xmlns:a16="http://schemas.microsoft.com/office/drawing/2014/main" id="{22576AB8-D8C3-D85E-121F-54381CF7BA3D}"/>
            </a:ext>
          </a:extLst>
        </xdr:cNvPr>
        <xdr:cNvSpPr txBox="1"/>
      </xdr:nvSpPr>
      <xdr:spPr>
        <a:xfrm>
          <a:off x="7399020" y="815340"/>
          <a:ext cx="13030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rgbClr val="F8F6ED"/>
              </a:solidFill>
              <a:latin typeface="Book Antiqua" panose="02040602050305030304" pitchFamily="18" charset="0"/>
            </a:rPr>
            <a:t>Youth Reached</a:t>
          </a:r>
          <a:endParaRPr lang="en-GH" sz="1050" b="1">
            <a:solidFill>
              <a:srgbClr val="F8F6ED"/>
            </a:solidFill>
            <a:latin typeface="Book Antiqua" panose="02040602050305030304" pitchFamily="18" charset="0"/>
          </a:endParaRPr>
        </a:p>
      </xdr:txBody>
    </xdr:sp>
    <xdr:clientData/>
  </xdr:twoCellAnchor>
  <xdr:twoCellAnchor>
    <xdr:from>
      <xdr:col>14</xdr:col>
      <xdr:colOff>548640</xdr:colOff>
      <xdr:row>4</xdr:row>
      <xdr:rowOff>91440</xdr:rowOff>
    </xdr:from>
    <xdr:to>
      <xdr:col>17</xdr:col>
      <xdr:colOff>388620</xdr:colOff>
      <xdr:row>5</xdr:row>
      <xdr:rowOff>121920</xdr:rowOff>
    </xdr:to>
    <xdr:sp macro="" textlink="">
      <xdr:nvSpPr>
        <xdr:cNvPr id="29" name="TextBox 28">
          <a:extLst>
            <a:ext uri="{FF2B5EF4-FFF2-40B4-BE49-F238E27FC236}">
              <a16:creationId xmlns:a16="http://schemas.microsoft.com/office/drawing/2014/main" id="{EE8B17C5-ECD4-7FFC-7B4B-3BB308087ADB}"/>
            </a:ext>
          </a:extLst>
        </xdr:cNvPr>
        <xdr:cNvSpPr txBox="1"/>
      </xdr:nvSpPr>
      <xdr:spPr>
        <a:xfrm>
          <a:off x="8976360" y="822960"/>
          <a:ext cx="16459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rgbClr val="F8F6ED"/>
              </a:solidFill>
              <a:latin typeface="Book Antiqua" panose="02040602050305030304" pitchFamily="18" charset="0"/>
            </a:rPr>
            <a:t>Outsatnding Activities</a:t>
          </a:r>
          <a:endParaRPr lang="en-GH" sz="1050" b="1">
            <a:solidFill>
              <a:srgbClr val="F8F6ED"/>
            </a:solidFill>
            <a:latin typeface="Book Antiqua" panose="02040602050305030304" pitchFamily="18" charset="0"/>
          </a:endParaRPr>
        </a:p>
      </xdr:txBody>
    </xdr:sp>
    <xdr:clientData/>
  </xdr:twoCellAnchor>
  <xdr:twoCellAnchor editAs="oneCell">
    <xdr:from>
      <xdr:col>0</xdr:col>
      <xdr:colOff>220980</xdr:colOff>
      <xdr:row>4</xdr:row>
      <xdr:rowOff>76201</xdr:rowOff>
    </xdr:from>
    <xdr:to>
      <xdr:col>3</xdr:col>
      <xdr:colOff>243840</xdr:colOff>
      <xdr:row>8</xdr:row>
      <xdr:rowOff>45721</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C2F82F03-979E-81A7-9608-FCA300B954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0980" y="807721"/>
              <a:ext cx="1828800" cy="70104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10</xdr:row>
      <xdr:rowOff>30481</xdr:rowOff>
    </xdr:from>
    <xdr:to>
      <xdr:col>3</xdr:col>
      <xdr:colOff>243840</xdr:colOff>
      <xdr:row>15</xdr:row>
      <xdr:rowOff>53340</xdr:rowOff>
    </xdr:to>
    <mc:AlternateContent xmlns:mc="http://schemas.openxmlformats.org/markup-compatibility/2006" xmlns:a14="http://schemas.microsoft.com/office/drawing/2010/main">
      <mc:Choice Requires="a14">
        <xdr:graphicFrame macro="">
          <xdr:nvGraphicFramePr>
            <xdr:cNvPr id="31" name="PILLAR">
              <a:extLst>
                <a:ext uri="{FF2B5EF4-FFF2-40B4-BE49-F238E27FC236}">
                  <a16:creationId xmlns:a16="http://schemas.microsoft.com/office/drawing/2014/main" id="{9867B3F5-8F5A-9B22-91EF-D428C2841C42}"/>
                </a:ext>
              </a:extLst>
            </xdr:cNvPr>
            <xdr:cNvGraphicFramePr/>
          </xdr:nvGraphicFramePr>
          <xdr:xfrm>
            <a:off x="0" y="0"/>
            <a:ext cx="0" cy="0"/>
          </xdr:xfrm>
          <a:graphic>
            <a:graphicData uri="http://schemas.microsoft.com/office/drawing/2010/slicer">
              <sle:slicer xmlns:sle="http://schemas.microsoft.com/office/drawing/2010/slicer" name="PILLAR"/>
            </a:graphicData>
          </a:graphic>
        </xdr:graphicFrame>
      </mc:Choice>
      <mc:Fallback xmlns="">
        <xdr:sp macro="" textlink="">
          <xdr:nvSpPr>
            <xdr:cNvPr id="0" name=""/>
            <xdr:cNvSpPr>
              <a:spLocks noTextEdit="1"/>
            </xdr:cNvSpPr>
          </xdr:nvSpPr>
          <xdr:spPr>
            <a:xfrm>
              <a:off x="220980" y="1859281"/>
              <a:ext cx="1828800" cy="93725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17</xdr:row>
      <xdr:rowOff>30481</xdr:rowOff>
    </xdr:from>
    <xdr:to>
      <xdr:col>3</xdr:col>
      <xdr:colOff>228600</xdr:colOff>
      <xdr:row>28</xdr:row>
      <xdr:rowOff>60960</xdr:rowOff>
    </xdr:to>
    <mc:AlternateContent xmlns:mc="http://schemas.openxmlformats.org/markup-compatibility/2006" xmlns:a14="http://schemas.microsoft.com/office/drawing/2010/main">
      <mc:Choice Requires="a14">
        <xdr:graphicFrame macro="">
          <xdr:nvGraphicFramePr>
            <xdr:cNvPr id="32" name="ACTIVITY">
              <a:extLst>
                <a:ext uri="{FF2B5EF4-FFF2-40B4-BE49-F238E27FC236}">
                  <a16:creationId xmlns:a16="http://schemas.microsoft.com/office/drawing/2014/main" id="{CBF2174B-751F-2750-8E4E-882C5C0F8384}"/>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236220" y="3139441"/>
              <a:ext cx="1798320" cy="204215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556260</xdr:colOff>
      <xdr:row>4</xdr:row>
      <xdr:rowOff>152400</xdr:rowOff>
    </xdr:from>
    <xdr:to>
      <xdr:col>22</xdr:col>
      <xdr:colOff>289560</xdr:colOff>
      <xdr:row>6</xdr:row>
      <xdr:rowOff>83820</xdr:rowOff>
    </xdr:to>
    <xdr:sp macro="" textlink="">
      <xdr:nvSpPr>
        <xdr:cNvPr id="3" name="Rectangle: Rounded Corners 2">
          <a:extLst>
            <a:ext uri="{FF2B5EF4-FFF2-40B4-BE49-F238E27FC236}">
              <a16:creationId xmlns:a16="http://schemas.microsoft.com/office/drawing/2014/main" id="{F269ADE1-19F4-1492-36E3-34266EED1862}"/>
            </a:ext>
          </a:extLst>
        </xdr:cNvPr>
        <xdr:cNvSpPr/>
      </xdr:nvSpPr>
      <xdr:spPr>
        <a:xfrm>
          <a:off x="12595860" y="88392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21</xdr:col>
      <xdr:colOff>279540</xdr:colOff>
      <xdr:row>4</xdr:row>
      <xdr:rowOff>157620</xdr:rowOff>
    </xdr:from>
    <xdr:to>
      <xdr:col>21</xdr:col>
      <xdr:colOff>558660</xdr:colOff>
      <xdr:row>6</xdr:row>
      <xdr:rowOff>70980</xdr:rowOff>
    </xdr:to>
    <xdr:pic>
      <xdr:nvPicPr>
        <xdr:cNvPr id="6" name="Graphic 5" descr="Bar chart with solid fill">
          <a:hlinkClick xmlns:r="http://schemas.openxmlformats.org/officeDocument/2006/relationships" r:id="rId6"/>
          <a:extLst>
            <a:ext uri="{FF2B5EF4-FFF2-40B4-BE49-F238E27FC236}">
              <a16:creationId xmlns:a16="http://schemas.microsoft.com/office/drawing/2014/main" id="{1918A79E-FD78-A475-2EB4-413002CF2B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921120" y="889140"/>
          <a:ext cx="279120" cy="279120"/>
        </a:xfrm>
        <a:prstGeom prst="rect">
          <a:avLst/>
        </a:prstGeom>
      </xdr:spPr>
    </xdr:pic>
    <xdr:clientData/>
  </xdr:twoCellAnchor>
  <xdr:twoCellAnchor editAs="oneCell">
    <xdr:from>
      <xdr:col>21</xdr:col>
      <xdr:colOff>322860</xdr:colOff>
      <xdr:row>8</xdr:row>
      <xdr:rowOff>117120</xdr:rowOff>
    </xdr:from>
    <xdr:to>
      <xdr:col>22</xdr:col>
      <xdr:colOff>0</xdr:colOff>
      <xdr:row>10</xdr:row>
      <xdr:rowOff>30480</xdr:rowOff>
    </xdr:to>
    <xdr:pic>
      <xdr:nvPicPr>
        <xdr:cNvPr id="11" name="Graphic 10" descr="Presentation with pie chart with solid fill">
          <a:hlinkClick xmlns:r="http://schemas.openxmlformats.org/officeDocument/2006/relationships" r:id="rId9"/>
          <a:extLst>
            <a:ext uri="{FF2B5EF4-FFF2-40B4-BE49-F238E27FC236}">
              <a16:creationId xmlns:a16="http://schemas.microsoft.com/office/drawing/2014/main" id="{51BBB1D2-EE1E-4D67-E559-852B790BE98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964440" y="1580160"/>
          <a:ext cx="279120" cy="279120"/>
        </a:xfrm>
        <a:prstGeom prst="rect">
          <a:avLst/>
        </a:prstGeom>
      </xdr:spPr>
    </xdr:pic>
    <xdr:clientData/>
  </xdr:twoCellAnchor>
  <xdr:twoCellAnchor>
    <xdr:from>
      <xdr:col>21</xdr:col>
      <xdr:colOff>15240</xdr:colOff>
      <xdr:row>8</xdr:row>
      <xdr:rowOff>91440</xdr:rowOff>
    </xdr:from>
    <xdr:to>
      <xdr:col>22</xdr:col>
      <xdr:colOff>350520</xdr:colOff>
      <xdr:row>10</xdr:row>
      <xdr:rowOff>22860</xdr:rowOff>
    </xdr:to>
    <xdr:sp macro="" textlink="">
      <xdr:nvSpPr>
        <xdr:cNvPr id="12" name="Rectangle: Rounded Corners 11">
          <a:extLst>
            <a:ext uri="{FF2B5EF4-FFF2-40B4-BE49-F238E27FC236}">
              <a16:creationId xmlns:a16="http://schemas.microsoft.com/office/drawing/2014/main" id="{863B1318-E432-27F1-1EB4-C2B955C1551F}"/>
            </a:ext>
          </a:extLst>
        </xdr:cNvPr>
        <xdr:cNvSpPr/>
      </xdr:nvSpPr>
      <xdr:spPr>
        <a:xfrm>
          <a:off x="12656820" y="155448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144780</xdr:colOff>
      <xdr:row>2</xdr:row>
      <xdr:rowOff>114300</xdr:rowOff>
    </xdr:to>
    <xdr:sp macro="" textlink="">
      <xdr:nvSpPr>
        <xdr:cNvPr id="2" name="Rectangle: Rounded Corners 1">
          <a:extLst>
            <a:ext uri="{FF2B5EF4-FFF2-40B4-BE49-F238E27FC236}">
              <a16:creationId xmlns:a16="http://schemas.microsoft.com/office/drawing/2014/main" id="{C9121A42-9D27-4003-B88B-4C79B8ED3862}"/>
            </a:ext>
          </a:extLst>
        </xdr:cNvPr>
        <xdr:cNvSpPr/>
      </xdr:nvSpPr>
      <xdr:spPr>
        <a:xfrm>
          <a:off x="11780520" y="18288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12</xdr:col>
      <xdr:colOff>266700</xdr:colOff>
      <xdr:row>0</xdr:row>
      <xdr:rowOff>137160</xdr:rowOff>
    </xdr:from>
    <xdr:to>
      <xdr:col>12</xdr:col>
      <xdr:colOff>632460</xdr:colOff>
      <xdr:row>2</xdr:row>
      <xdr:rowOff>137160</xdr:rowOff>
    </xdr:to>
    <xdr:pic>
      <xdr:nvPicPr>
        <xdr:cNvPr id="4" name="Graphic 3" descr="Gauge with solid fill">
          <a:hlinkClick xmlns:r="http://schemas.openxmlformats.org/officeDocument/2006/relationships" r:id="rId1"/>
          <a:extLst>
            <a:ext uri="{FF2B5EF4-FFF2-40B4-BE49-F238E27FC236}">
              <a16:creationId xmlns:a16="http://schemas.microsoft.com/office/drawing/2014/main" id="{67F64692-26F9-6402-7B76-30ECED0283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047220" y="137160"/>
          <a:ext cx="365760" cy="365760"/>
        </a:xfrm>
        <a:prstGeom prst="rect">
          <a:avLst/>
        </a:prstGeom>
      </xdr:spPr>
    </xdr:pic>
    <xdr:clientData/>
  </xdr:twoCellAnchor>
  <xdr:twoCellAnchor>
    <xdr:from>
      <xdr:col>12</xdr:col>
      <xdr:colOff>7620</xdr:colOff>
      <xdr:row>3</xdr:row>
      <xdr:rowOff>160020</xdr:rowOff>
    </xdr:from>
    <xdr:to>
      <xdr:col>13</xdr:col>
      <xdr:colOff>152400</xdr:colOff>
      <xdr:row>5</xdr:row>
      <xdr:rowOff>91440</xdr:rowOff>
    </xdr:to>
    <xdr:sp macro="" textlink="">
      <xdr:nvSpPr>
        <xdr:cNvPr id="5" name="Rectangle: Rounded Corners 4">
          <a:extLst>
            <a:ext uri="{FF2B5EF4-FFF2-40B4-BE49-F238E27FC236}">
              <a16:creationId xmlns:a16="http://schemas.microsoft.com/office/drawing/2014/main" id="{30D9C008-4959-4DFF-A2B1-044E4EAAEDC5}"/>
            </a:ext>
          </a:extLst>
        </xdr:cNvPr>
        <xdr:cNvSpPr/>
      </xdr:nvSpPr>
      <xdr:spPr>
        <a:xfrm>
          <a:off x="11788140" y="70866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12</xdr:col>
      <xdr:colOff>320040</xdr:colOff>
      <xdr:row>4</xdr:row>
      <xdr:rowOff>22860</xdr:rowOff>
    </xdr:from>
    <xdr:to>
      <xdr:col>12</xdr:col>
      <xdr:colOff>599160</xdr:colOff>
      <xdr:row>5</xdr:row>
      <xdr:rowOff>119100</xdr:rowOff>
    </xdr:to>
    <xdr:pic>
      <xdr:nvPicPr>
        <xdr:cNvPr id="10" name="Graphic 9" descr="Presentation with pie chart with solid fill">
          <a:hlinkClick xmlns:r="http://schemas.openxmlformats.org/officeDocument/2006/relationships" r:id="rId4"/>
          <a:extLst>
            <a:ext uri="{FF2B5EF4-FFF2-40B4-BE49-F238E27FC236}">
              <a16:creationId xmlns:a16="http://schemas.microsoft.com/office/drawing/2014/main" id="{C318AA4A-9E0E-484B-9155-C82D2777D30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100560" y="754380"/>
          <a:ext cx="279120" cy="279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2</xdr:row>
      <xdr:rowOff>171450</xdr:rowOff>
    </xdr:from>
    <xdr:to>
      <xdr:col>10</xdr:col>
      <xdr:colOff>830580</xdr:colOff>
      <xdr:row>17</xdr:row>
      <xdr:rowOff>15240</xdr:rowOff>
    </xdr:to>
    <xdr:graphicFrame macro="">
      <xdr:nvGraphicFramePr>
        <xdr:cNvPr id="2" name="C_Youth_Reached">
          <a:extLst>
            <a:ext uri="{FF2B5EF4-FFF2-40B4-BE49-F238E27FC236}">
              <a16:creationId xmlns:a16="http://schemas.microsoft.com/office/drawing/2014/main" id="{E38B8BD1-21D2-F94A-1459-04E45CFE1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21</xdr:row>
      <xdr:rowOff>11430</xdr:rowOff>
    </xdr:from>
    <xdr:to>
      <xdr:col>7</xdr:col>
      <xdr:colOff>541020</xdr:colOff>
      <xdr:row>29</xdr:row>
      <xdr:rowOff>45720</xdr:rowOff>
    </xdr:to>
    <xdr:graphicFrame macro="">
      <xdr:nvGraphicFramePr>
        <xdr:cNvPr id="3" name="C_Activity_Done">
          <a:extLst>
            <a:ext uri="{FF2B5EF4-FFF2-40B4-BE49-F238E27FC236}">
              <a16:creationId xmlns:a16="http://schemas.microsoft.com/office/drawing/2014/main" id="{01D36687-4E22-2900-2443-F9854A794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236220</xdr:colOff>
      <xdr:row>24</xdr:row>
      <xdr:rowOff>137160</xdr:rowOff>
    </xdr:from>
    <xdr:to>
      <xdr:col>10</xdr:col>
      <xdr:colOff>563880</xdr:colOff>
      <xdr:row>26</xdr:row>
      <xdr:rowOff>152400</xdr:rowOff>
    </xdr:to>
    <xdr:sp macro="" textlink="$C$25">
      <xdr:nvSpPr>
        <xdr:cNvPr id="6" name="TextBox 5">
          <a:extLst>
            <a:ext uri="{FF2B5EF4-FFF2-40B4-BE49-F238E27FC236}">
              <a16:creationId xmlns:a16="http://schemas.microsoft.com/office/drawing/2014/main" id="{4B772C3C-9C9A-D1FF-1EC6-748E3284D87B}"/>
            </a:ext>
          </a:extLst>
        </xdr:cNvPr>
        <xdr:cNvSpPr txBox="1"/>
      </xdr:nvSpPr>
      <xdr:spPr>
        <a:xfrm>
          <a:off x="7909560" y="4526280"/>
          <a:ext cx="218694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848595-CC2F-4DE8-8F6F-817F086D83E8}" type="TxLink">
            <a:rPr lang="en-US" sz="1200" b="1" i="0" u="none" strike="noStrike">
              <a:solidFill>
                <a:srgbClr val="000000"/>
              </a:solidFill>
              <a:latin typeface="Book Antiqua" panose="02040602050305030304" pitchFamily="18" charset="0"/>
              <a:cs typeface="Calibri"/>
            </a:rPr>
            <a:pPr algn="ctr"/>
            <a:t>36%</a:t>
          </a:fld>
          <a:endParaRPr lang="en-GH" sz="1200" b="1">
            <a:latin typeface="Book Antiqua" panose="02040602050305030304" pitchFamily="18" charset="0"/>
          </a:endParaRPr>
        </a:p>
      </xdr:txBody>
    </xdr:sp>
    <xdr:clientData/>
  </xdr:twoCellAnchor>
  <xdr:twoCellAnchor>
    <xdr:from>
      <xdr:col>6</xdr:col>
      <xdr:colOff>510540</xdr:colOff>
      <xdr:row>31</xdr:row>
      <xdr:rowOff>160020</xdr:rowOff>
    </xdr:from>
    <xdr:to>
      <xdr:col>15</xdr:col>
      <xdr:colOff>68580</xdr:colOff>
      <xdr:row>48</xdr:row>
      <xdr:rowOff>91440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7B15F74-0010-3724-F79B-E5430826F0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66560" y="5829300"/>
              <a:ext cx="6789420" cy="304038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312420</xdr:colOff>
      <xdr:row>56</xdr:row>
      <xdr:rowOff>140970</xdr:rowOff>
    </xdr:from>
    <xdr:to>
      <xdr:col>10</xdr:col>
      <xdr:colOff>419100</xdr:colOff>
      <xdr:row>71</xdr:row>
      <xdr:rowOff>140970</xdr:rowOff>
    </xdr:to>
    <xdr:graphicFrame macro="">
      <xdr:nvGraphicFramePr>
        <xdr:cNvPr id="9" name="Chart 8">
          <a:extLst>
            <a:ext uri="{FF2B5EF4-FFF2-40B4-BE49-F238E27FC236}">
              <a16:creationId xmlns:a16="http://schemas.microsoft.com/office/drawing/2014/main" id="{76076E82-5720-84B0-BE63-E6407293A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327660</xdr:colOff>
      <xdr:row>1</xdr:row>
      <xdr:rowOff>167640</xdr:rowOff>
    </xdr:from>
    <xdr:to>
      <xdr:col>14</xdr:col>
      <xdr:colOff>45720</xdr:colOff>
      <xdr:row>3</xdr:row>
      <xdr:rowOff>99060</xdr:rowOff>
    </xdr:to>
    <xdr:sp macro="" textlink="">
      <xdr:nvSpPr>
        <xdr:cNvPr id="5" name="Rectangle: Rounded Corners 4">
          <a:extLst>
            <a:ext uri="{FF2B5EF4-FFF2-40B4-BE49-F238E27FC236}">
              <a16:creationId xmlns:a16="http://schemas.microsoft.com/office/drawing/2014/main" id="{52DC713E-2388-49A3-B512-178B0A5F196C}"/>
            </a:ext>
          </a:extLst>
        </xdr:cNvPr>
        <xdr:cNvSpPr/>
      </xdr:nvSpPr>
      <xdr:spPr>
        <a:xfrm>
          <a:off x="12275820" y="35052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12</xdr:col>
      <xdr:colOff>358140</xdr:colOff>
      <xdr:row>5</xdr:row>
      <xdr:rowOff>45720</xdr:rowOff>
    </xdr:from>
    <xdr:to>
      <xdr:col>14</xdr:col>
      <xdr:colOff>76200</xdr:colOff>
      <xdr:row>6</xdr:row>
      <xdr:rowOff>160020</xdr:rowOff>
    </xdr:to>
    <xdr:sp macro="" textlink="">
      <xdr:nvSpPr>
        <xdr:cNvPr id="10" name="Rectangle: Rounded Corners 9">
          <a:extLst>
            <a:ext uri="{FF2B5EF4-FFF2-40B4-BE49-F238E27FC236}">
              <a16:creationId xmlns:a16="http://schemas.microsoft.com/office/drawing/2014/main" id="{863BC6FA-3842-4AF9-89D3-7F70C8D7ECB3}"/>
            </a:ext>
          </a:extLst>
        </xdr:cNvPr>
        <xdr:cNvSpPr/>
      </xdr:nvSpPr>
      <xdr:spPr>
        <a:xfrm>
          <a:off x="12306300" y="960120"/>
          <a:ext cx="937260" cy="297180"/>
        </a:xfrm>
        <a:prstGeom prst="roundRect">
          <a:avLst>
            <a:gd name="adj" fmla="val 43786"/>
          </a:avLst>
        </a:prstGeom>
        <a:noFill/>
        <a:ln w="12700">
          <a:solidFill>
            <a:srgbClr val="EE5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13</xdr:col>
      <xdr:colOff>0</xdr:colOff>
      <xdr:row>1</xdr:row>
      <xdr:rowOff>106680</xdr:rowOff>
    </xdr:from>
    <xdr:to>
      <xdr:col>13</xdr:col>
      <xdr:colOff>365760</xdr:colOff>
      <xdr:row>3</xdr:row>
      <xdr:rowOff>106680</xdr:rowOff>
    </xdr:to>
    <xdr:pic>
      <xdr:nvPicPr>
        <xdr:cNvPr id="12" name="Graphic 11" descr="Gauge with solid fill">
          <a:hlinkClick xmlns:r="http://schemas.openxmlformats.org/officeDocument/2006/relationships" r:id="rId5"/>
          <a:extLst>
            <a:ext uri="{FF2B5EF4-FFF2-40B4-BE49-F238E27FC236}">
              <a16:creationId xmlns:a16="http://schemas.microsoft.com/office/drawing/2014/main" id="{DCFF0993-7917-494D-8ACF-960E1BC418C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557760" y="289560"/>
          <a:ext cx="365760" cy="365760"/>
        </a:xfrm>
        <a:prstGeom prst="rect">
          <a:avLst/>
        </a:prstGeom>
      </xdr:spPr>
    </xdr:pic>
    <xdr:clientData/>
  </xdr:twoCellAnchor>
  <xdr:twoCellAnchor editAs="oneCell">
    <xdr:from>
      <xdr:col>13</xdr:col>
      <xdr:colOff>45720</xdr:colOff>
      <xdr:row>5</xdr:row>
      <xdr:rowOff>45720</xdr:rowOff>
    </xdr:from>
    <xdr:to>
      <xdr:col>13</xdr:col>
      <xdr:colOff>324840</xdr:colOff>
      <xdr:row>6</xdr:row>
      <xdr:rowOff>141960</xdr:rowOff>
    </xdr:to>
    <xdr:pic>
      <xdr:nvPicPr>
        <xdr:cNvPr id="14" name="Graphic 13" descr="Bar chart with solid fill">
          <a:hlinkClick xmlns:r="http://schemas.openxmlformats.org/officeDocument/2006/relationships" r:id="rId8"/>
          <a:extLst>
            <a:ext uri="{FF2B5EF4-FFF2-40B4-BE49-F238E27FC236}">
              <a16:creationId xmlns:a16="http://schemas.microsoft.com/office/drawing/2014/main" id="{CC8B1953-93C5-499E-8B1E-11C9217679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603480" y="960120"/>
          <a:ext cx="279120" cy="2791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NEWTON BORTEY" refreshedDate="45081.672270254632" createdVersion="8" refreshedVersion="8" minRefreshableVersion="3" recordCount="33" xr:uid="{2E43788F-6AC0-40A3-9138-E601E59E8DD3}">
  <cacheSource type="worksheet">
    <worksheetSource name="Tbl_Data"/>
  </cacheSource>
  <cacheFields count="10">
    <cacheField name="YEAR" numFmtId="0">
      <sharedItems containsSemiMixedTypes="0" containsString="0" containsNumber="1" containsInteger="1" minValue="2023" maxValue="2025" count="3">
        <n v="2023"/>
        <n v="2024"/>
        <n v="2025"/>
      </sharedItems>
    </cacheField>
    <cacheField name="PILLAR" numFmtId="0">
      <sharedItems count="4">
        <s v="PILLAR 1"/>
        <s v="PILLAR 2"/>
        <s v="PILLAR 3"/>
        <s v="PILLAR 4"/>
      </sharedItems>
    </cacheField>
    <cacheField name="ACTIVITY" numFmtId="0">
      <sharedItems count="11">
        <s v="Youth Well being Report"/>
        <s v="Youth Advocacy"/>
        <s v="Y-Radio Show"/>
        <s v="Mental health"/>
        <s v="Sexual Reproductive"/>
        <s v="Cyber Hygeine"/>
        <s v="Design Thinking"/>
        <s v="Ho creative talent"/>
        <s v="Redevelopment of Park"/>
        <s v="NodeX"/>
        <s v="Virtaul Reality"/>
      </sharedItems>
    </cacheField>
    <cacheField name="TARGET" numFmtId="0">
      <sharedItems containsSemiMixedTypes="0" containsString="0" containsNumber="1" containsInteger="1" minValue="1" maxValue="5"/>
    </cacheField>
    <cacheField name="ACTUAL TARGET" numFmtId="0">
      <sharedItems containsSemiMixedTypes="0" containsString="0" containsNumber="1" containsInteger="1" minValue="1" maxValue="5"/>
    </cacheField>
    <cacheField name="OUTSTANDING" numFmtId="0">
      <sharedItems containsSemiMixedTypes="0" containsString="0" containsNumber="1" containsInteger="1" minValue="0" maxValue="3"/>
    </cacheField>
    <cacheField name="STATUS" numFmtId="0">
      <sharedItems count="2">
        <s v="Complete"/>
        <s v="Pending"/>
      </sharedItems>
    </cacheField>
    <cacheField name="COVERAGE" numFmtId="0">
      <sharedItems containsSemiMixedTypes="0" containsString="0" containsNumber="1" containsInteger="1" minValue="100" maxValue="500"/>
    </cacheField>
    <cacheField name="ACTUAL COVERAGE" numFmtId="0">
      <sharedItems containsSemiMixedTypes="0" containsString="0" containsNumber="1" containsInteger="1" minValue="200" maxValue="200"/>
    </cacheField>
    <cacheField name="DIFF" numFmtId="0">
      <sharedItems containsSemiMixedTypes="0" containsString="0" containsNumber="1" containsInteger="1" minValue="-100" maxValue="300"/>
    </cacheField>
  </cacheFields>
  <extLst>
    <ext xmlns:x14="http://schemas.microsoft.com/office/spreadsheetml/2009/9/main" uri="{725AE2AE-9491-48be-B2B4-4EB974FC3084}">
      <x14:pivotCacheDefinition pivotCacheId="414214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n v="1"/>
    <n v="1"/>
    <n v="0"/>
    <x v="0"/>
    <n v="500"/>
    <n v="200"/>
    <n v="300"/>
  </r>
  <r>
    <x v="0"/>
    <x v="0"/>
    <x v="1"/>
    <n v="3"/>
    <n v="3"/>
    <n v="0"/>
    <x v="0"/>
    <n v="500"/>
    <n v="200"/>
    <n v="300"/>
  </r>
  <r>
    <x v="0"/>
    <x v="0"/>
    <x v="2"/>
    <n v="5"/>
    <n v="5"/>
    <n v="0"/>
    <x v="0"/>
    <n v="300"/>
    <n v="200"/>
    <n v="100"/>
  </r>
  <r>
    <x v="0"/>
    <x v="1"/>
    <x v="3"/>
    <n v="5"/>
    <n v="4"/>
    <n v="1"/>
    <x v="1"/>
    <n v="400"/>
    <n v="200"/>
    <n v="200"/>
  </r>
  <r>
    <x v="0"/>
    <x v="1"/>
    <x v="4"/>
    <n v="5"/>
    <n v="2"/>
    <n v="3"/>
    <x v="1"/>
    <n v="200"/>
    <n v="200"/>
    <n v="0"/>
  </r>
  <r>
    <x v="0"/>
    <x v="1"/>
    <x v="5"/>
    <n v="4"/>
    <n v="1"/>
    <n v="3"/>
    <x v="1"/>
    <n v="100"/>
    <n v="200"/>
    <n v="-100"/>
  </r>
  <r>
    <x v="0"/>
    <x v="2"/>
    <x v="6"/>
    <n v="3"/>
    <n v="2"/>
    <n v="1"/>
    <x v="1"/>
    <n v="100"/>
    <n v="200"/>
    <n v="-100"/>
  </r>
  <r>
    <x v="0"/>
    <x v="2"/>
    <x v="7"/>
    <n v="5"/>
    <n v="2"/>
    <n v="3"/>
    <x v="1"/>
    <n v="200"/>
    <n v="200"/>
    <n v="0"/>
  </r>
  <r>
    <x v="0"/>
    <x v="2"/>
    <x v="8"/>
    <n v="1"/>
    <n v="1"/>
    <n v="0"/>
    <x v="0"/>
    <n v="300"/>
    <n v="200"/>
    <n v="100"/>
  </r>
  <r>
    <x v="0"/>
    <x v="3"/>
    <x v="9"/>
    <n v="4"/>
    <n v="3"/>
    <n v="1"/>
    <x v="1"/>
    <n v="200"/>
    <n v="200"/>
    <n v="0"/>
  </r>
  <r>
    <x v="0"/>
    <x v="3"/>
    <x v="10"/>
    <n v="4"/>
    <n v="3"/>
    <n v="1"/>
    <x v="1"/>
    <n v="300"/>
    <n v="200"/>
    <n v="100"/>
  </r>
  <r>
    <x v="1"/>
    <x v="0"/>
    <x v="0"/>
    <n v="1"/>
    <n v="1"/>
    <n v="0"/>
    <x v="0"/>
    <n v="500"/>
    <n v="200"/>
    <n v="300"/>
  </r>
  <r>
    <x v="1"/>
    <x v="0"/>
    <x v="1"/>
    <n v="3"/>
    <n v="3"/>
    <n v="0"/>
    <x v="0"/>
    <n v="500"/>
    <n v="200"/>
    <n v="300"/>
  </r>
  <r>
    <x v="1"/>
    <x v="0"/>
    <x v="2"/>
    <n v="5"/>
    <n v="5"/>
    <n v="0"/>
    <x v="0"/>
    <n v="300"/>
    <n v="200"/>
    <n v="100"/>
  </r>
  <r>
    <x v="1"/>
    <x v="1"/>
    <x v="3"/>
    <n v="5"/>
    <n v="4"/>
    <n v="1"/>
    <x v="1"/>
    <n v="400"/>
    <n v="200"/>
    <n v="200"/>
  </r>
  <r>
    <x v="1"/>
    <x v="1"/>
    <x v="4"/>
    <n v="5"/>
    <n v="2"/>
    <n v="3"/>
    <x v="1"/>
    <n v="200"/>
    <n v="200"/>
    <n v="0"/>
  </r>
  <r>
    <x v="1"/>
    <x v="1"/>
    <x v="5"/>
    <n v="4"/>
    <n v="1"/>
    <n v="3"/>
    <x v="1"/>
    <n v="100"/>
    <n v="200"/>
    <n v="-100"/>
  </r>
  <r>
    <x v="1"/>
    <x v="2"/>
    <x v="6"/>
    <n v="3"/>
    <n v="2"/>
    <n v="1"/>
    <x v="1"/>
    <n v="100"/>
    <n v="200"/>
    <n v="-100"/>
  </r>
  <r>
    <x v="1"/>
    <x v="2"/>
    <x v="7"/>
    <n v="5"/>
    <n v="2"/>
    <n v="3"/>
    <x v="1"/>
    <n v="200"/>
    <n v="200"/>
    <n v="0"/>
  </r>
  <r>
    <x v="1"/>
    <x v="2"/>
    <x v="8"/>
    <n v="1"/>
    <n v="1"/>
    <n v="0"/>
    <x v="0"/>
    <n v="300"/>
    <n v="200"/>
    <n v="100"/>
  </r>
  <r>
    <x v="1"/>
    <x v="3"/>
    <x v="9"/>
    <n v="4"/>
    <n v="3"/>
    <n v="1"/>
    <x v="1"/>
    <n v="200"/>
    <n v="200"/>
    <n v="0"/>
  </r>
  <r>
    <x v="1"/>
    <x v="3"/>
    <x v="10"/>
    <n v="4"/>
    <n v="3"/>
    <n v="1"/>
    <x v="1"/>
    <n v="300"/>
    <n v="200"/>
    <n v="100"/>
  </r>
  <r>
    <x v="2"/>
    <x v="0"/>
    <x v="0"/>
    <n v="1"/>
    <n v="1"/>
    <n v="0"/>
    <x v="0"/>
    <n v="500"/>
    <n v="200"/>
    <n v="300"/>
  </r>
  <r>
    <x v="2"/>
    <x v="0"/>
    <x v="1"/>
    <n v="3"/>
    <n v="3"/>
    <n v="0"/>
    <x v="0"/>
    <n v="500"/>
    <n v="200"/>
    <n v="300"/>
  </r>
  <r>
    <x v="2"/>
    <x v="0"/>
    <x v="2"/>
    <n v="5"/>
    <n v="5"/>
    <n v="0"/>
    <x v="0"/>
    <n v="300"/>
    <n v="200"/>
    <n v="100"/>
  </r>
  <r>
    <x v="2"/>
    <x v="1"/>
    <x v="3"/>
    <n v="5"/>
    <n v="4"/>
    <n v="1"/>
    <x v="1"/>
    <n v="400"/>
    <n v="200"/>
    <n v="200"/>
  </r>
  <r>
    <x v="2"/>
    <x v="1"/>
    <x v="4"/>
    <n v="5"/>
    <n v="2"/>
    <n v="3"/>
    <x v="1"/>
    <n v="200"/>
    <n v="200"/>
    <n v="0"/>
  </r>
  <r>
    <x v="2"/>
    <x v="1"/>
    <x v="5"/>
    <n v="4"/>
    <n v="1"/>
    <n v="3"/>
    <x v="1"/>
    <n v="100"/>
    <n v="200"/>
    <n v="-100"/>
  </r>
  <r>
    <x v="2"/>
    <x v="2"/>
    <x v="6"/>
    <n v="3"/>
    <n v="2"/>
    <n v="1"/>
    <x v="1"/>
    <n v="100"/>
    <n v="200"/>
    <n v="-100"/>
  </r>
  <r>
    <x v="2"/>
    <x v="2"/>
    <x v="7"/>
    <n v="5"/>
    <n v="2"/>
    <n v="3"/>
    <x v="1"/>
    <n v="200"/>
    <n v="200"/>
    <n v="0"/>
  </r>
  <r>
    <x v="2"/>
    <x v="2"/>
    <x v="8"/>
    <n v="1"/>
    <n v="1"/>
    <n v="0"/>
    <x v="0"/>
    <n v="300"/>
    <n v="200"/>
    <n v="100"/>
  </r>
  <r>
    <x v="2"/>
    <x v="3"/>
    <x v="9"/>
    <n v="4"/>
    <n v="3"/>
    <n v="1"/>
    <x v="1"/>
    <n v="200"/>
    <n v="200"/>
    <n v="0"/>
  </r>
  <r>
    <x v="2"/>
    <x v="3"/>
    <x v="10"/>
    <n v="4"/>
    <n v="3"/>
    <n v="1"/>
    <x v="1"/>
    <n v="300"/>
    <n v="2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4862D-E4CF-4710-9983-04F31AD1BEFA}" name="Coverage_Activit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C72" firstHeaderRow="0" firstDataRow="1" firstDataCol="1"/>
  <pivotFields count="10">
    <pivotField showAll="0">
      <items count="4">
        <item x="0"/>
        <item x="1"/>
        <item x="2"/>
        <item t="default"/>
      </items>
    </pivotField>
    <pivotField showAll="0"/>
    <pivotField axis="axisRow" showAll="0">
      <items count="12">
        <item x="5"/>
        <item x="6"/>
        <item x="7"/>
        <item x="3"/>
        <item x="9"/>
        <item x="8"/>
        <item x="4"/>
        <item x="10"/>
        <item x="1"/>
        <item x="0"/>
        <item x="2"/>
        <item t="default"/>
      </items>
    </pivotField>
    <pivotField dataField="1" showAll="0"/>
    <pivotField showAll="0"/>
    <pivotField dataField="1" showAll="0"/>
    <pivotField showAll="0"/>
    <pivotField showAll="0"/>
    <pivotField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TARGET No." fld="3" baseField="2" baseItem="2"/>
    <dataField name="OUTSTANDING No." fld="5" baseField="2" baseItem="2"/>
  </dataFields>
  <chartFormats count="4">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28870-160D-48E2-B98E-2FF26DCDCF74}" name="Total_Activ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2:C44" firstHeaderRow="1" firstDataRow="1" firstDataCol="1"/>
  <pivotFields count="10">
    <pivotField showAll="0">
      <items count="4">
        <item x="0"/>
        <item x="1"/>
        <item x="2"/>
        <item t="default"/>
      </items>
    </pivotField>
    <pivotField showAll="0"/>
    <pivotField axis="axisRow" showAll="0">
      <items count="12">
        <item x="5"/>
        <item x="6"/>
        <item x="7"/>
        <item x="3"/>
        <item x="9"/>
        <item x="8"/>
        <item x="4"/>
        <item x="10"/>
        <item x="1"/>
        <item x="0"/>
        <item x="2"/>
        <item t="default"/>
      </items>
    </pivotField>
    <pivotField showAll="0"/>
    <pivotField dataField="1"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NUMBER OF ACTIVITIES"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3D8676-9D52-4DD3-A6A6-B0AD0A3366FF}" name="Youth_Reach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20" firstHeaderRow="0" firstDataRow="1" firstDataCol="1"/>
  <pivotFields count="10">
    <pivotField axis="axisRow" showAll="0">
      <items count="4">
        <item x="0"/>
        <item x="1"/>
        <item x="2"/>
        <item t="default"/>
      </items>
    </pivotField>
    <pivotField axis="axisRow" showAll="0">
      <items count="5">
        <item x="0"/>
        <item x="1"/>
        <item x="2"/>
        <item x="3"/>
        <item t="default"/>
      </items>
    </pivotField>
    <pivotField showAll="0">
      <items count="12">
        <item x="5"/>
        <item x="6"/>
        <item x="7"/>
        <item x="3"/>
        <item x="9"/>
        <item x="8"/>
        <item x="4"/>
        <item x="10"/>
        <item x="1"/>
        <item x="0"/>
        <item x="2"/>
        <item t="default"/>
      </items>
    </pivotField>
    <pivotField showAll="0"/>
    <pivotField showAll="0"/>
    <pivotField showAll="0"/>
    <pivotField showAll="0"/>
    <pivotField dataField="1" showAll="0"/>
    <pivotField dataField="1" showAll="0"/>
    <pivotField showAll="0"/>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TARGET NUMBER OF YOUTH" fld="7" baseField="0" baseItem="0"/>
    <dataField name="ACTUAL NUMBER OF YOUTH"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FE1C4-E27C-4F32-A5B3-499C6BB62C66}" name="Activity_Done_Pill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27" firstHeaderRow="1" firstDataRow="1" firstDataCol="1"/>
  <pivotFields count="10">
    <pivotField showAll="0">
      <items count="4">
        <item x="0"/>
        <item x="1"/>
        <item x="2"/>
        <item t="default"/>
      </items>
    </pivotField>
    <pivotField showAll="0">
      <items count="5">
        <item x="0"/>
        <item x="1"/>
        <item x="2"/>
        <item x="3"/>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6"/>
  </rowFields>
  <rowItems count="3">
    <i>
      <x/>
    </i>
    <i>
      <x v="1"/>
    </i>
    <i t="grand">
      <x/>
    </i>
  </rowItems>
  <colItems count="1">
    <i/>
  </colItems>
  <dataFields count="1">
    <dataField name="Count of STATUS" fld="6"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E2A276-E926-4049-9565-9822B5436D95}" sourceName="YEAR">
  <pivotTables>
    <pivotTable tabId="5" name="Youth_Reached"/>
    <pivotTable tabId="5" name="Activity_Done_Pillar"/>
    <pivotTable tabId="5" name="Total_Activity"/>
    <pivotTable tabId="5" name="Coverage_Activities"/>
  </pivotTables>
  <data>
    <tabular pivotCacheId="4142149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LLAR" xr10:uid="{EF915946-F0BB-4E4C-A0E4-2853FEAAA7CA}" sourceName="PILLAR">
  <pivotTables>
    <pivotTable tabId="5" name="Youth_Reached"/>
    <pivotTable tabId="5" name="Activity_Done_Pillar"/>
  </pivotTables>
  <data>
    <tabular pivotCacheId="41421492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B8D8A99E-3087-492A-A6C2-611CD0091E0D}" sourceName="ACTIVITY">
  <pivotTables>
    <pivotTable tabId="5" name="Youth_Reached"/>
    <pivotTable tabId="5" name="Total_Activity"/>
    <pivotTable tabId="5" name="Coverage_Activities"/>
  </pivotTables>
  <data>
    <tabular pivotCacheId="414214921">
      <items count="11">
        <i x="5" s="1"/>
        <i x="6" s="1"/>
        <i x="7" s="1"/>
        <i x="3" s="1"/>
        <i x="9" s="1"/>
        <i x="8" s="1"/>
        <i x="4" s="1"/>
        <i x="10"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12563C-5548-4834-AA94-EACCC02B1D97}" cache="Slicer_YEAR" caption="YEAR" columnCount="3" style="Customised Slicer" rowHeight="234950"/>
  <slicer name="PILLAR" xr10:uid="{7E52EFE4-80DE-4580-9C46-5ED121BD0697}" cache="Slicer_PILLAR" caption="PILLAR" columnCount="2" style="Customised Slicer" rowHeight="234950"/>
  <slicer name="ACTIVITY" xr10:uid="{24A98337-CCA6-4D04-8031-EA09076DB228}" cache="Slicer_ACTIVITY" caption="ACTIVITY" style="Customised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0A752-8A59-2445-A08D-46B2EB039EB2}" name="Tbl_Data" displayName="Tbl_Data" ref="A1:J34" totalsRowShown="0">
  <autoFilter ref="A1:J34" xr:uid="{A9B0A752-8A59-2445-A08D-46B2EB039EB2}"/>
  <tableColumns count="10">
    <tableColumn id="1" xr3:uid="{FFA29EE1-52E1-A346-8052-239ABCF611B4}" name="YEAR"/>
    <tableColumn id="2" xr3:uid="{849A1E37-CF76-F940-9271-E94242A1BC08}" name="PILLAR"/>
    <tableColumn id="3" xr3:uid="{7E4BCCAA-305C-744A-A25C-2C2594AA77C1}" name="ACTIVITY"/>
    <tableColumn id="4" xr3:uid="{EC332AA7-E57F-4145-B4DC-2FFBB0866F67}" name="TARGET"/>
    <tableColumn id="5" xr3:uid="{2AEE38B9-B764-3B4B-B942-2E1BEC132687}" name="ACTUAL TARGET"/>
    <tableColumn id="8" xr3:uid="{43A8DC7B-0357-42E2-9103-40315341A21C}" name="OUTSTANDING" dataDxfId="2">
      <calculatedColumnFormula>Tbl_Data[[#This Row],[TARGET]]-Tbl_Data[[#This Row],[ACTUAL TARGET]]</calculatedColumnFormula>
    </tableColumn>
    <tableColumn id="9" xr3:uid="{3852840F-4BC7-4202-BEAE-35C1EF438648}" name="STATUS" dataDxfId="1">
      <calculatedColumnFormula>IF(Tbl_Data[[#This Row],[OUTSTANDING]]=0,"Complete","Pending")</calculatedColumnFormula>
    </tableColumn>
    <tableColumn id="6" xr3:uid="{D7C38C2A-483C-3F4A-81E9-9AA016160BFB}" name="COVERAGE"/>
    <tableColumn id="7" xr3:uid="{9E6B5739-3637-0B45-92A2-23DD0F097E00}" name="ACTUAL COVERAGE"/>
    <tableColumn id="10" xr3:uid="{F869271F-1433-4517-A9F6-3704F54FCC20}" name="DIFF" dataDxfId="0">
      <calculatedColumnFormula>Tbl_Data[[#This Row],[COVERAGE]]-Tbl_Data[[#This Row],[ACTUAL COVERAGE]]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AF86-A61A-481E-A5D8-12D6C100B931}">
  <dimension ref="W25"/>
  <sheetViews>
    <sheetView showGridLines="0" topLeftCell="A4" zoomScaleNormal="100" workbookViewId="0">
      <selection activeCell="D30" sqref="D30"/>
    </sheetView>
  </sheetViews>
  <sheetFormatPr defaultColWidth="8.77734375" defaultRowHeight="14.4" x14ac:dyDescent="0.3"/>
  <sheetData>
    <row r="25" spans="23:23" x14ac:dyDescent="0.3">
      <c r="W25" t="s">
        <v>37</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BBFAA-4A3C-2749-9355-1B42CADFA49C}">
  <dimension ref="A1:J34"/>
  <sheetViews>
    <sheetView tabSelected="1" workbookViewId="0">
      <selection activeCell="L9" sqref="L9"/>
    </sheetView>
  </sheetViews>
  <sheetFormatPr defaultColWidth="11.5546875" defaultRowHeight="14.4" x14ac:dyDescent="0.3"/>
  <cols>
    <col min="3" max="3" width="22.33203125" customWidth="1"/>
    <col min="5" max="7" width="15.77734375" customWidth="1"/>
    <col min="8" max="8" width="14.44140625" customWidth="1"/>
    <col min="9" max="9" width="18.33203125" customWidth="1"/>
  </cols>
  <sheetData>
    <row r="1" spans="1:10" x14ac:dyDescent="0.3">
      <c r="A1" t="s">
        <v>0</v>
      </c>
      <c r="B1" t="s">
        <v>1</v>
      </c>
      <c r="C1" t="s">
        <v>2</v>
      </c>
      <c r="D1" t="s">
        <v>6</v>
      </c>
      <c r="E1" t="s">
        <v>20</v>
      </c>
      <c r="F1" t="s">
        <v>22</v>
      </c>
      <c r="G1" t="s">
        <v>23</v>
      </c>
      <c r="H1" t="s">
        <v>19</v>
      </c>
      <c r="I1" t="s">
        <v>21</v>
      </c>
      <c r="J1" t="s">
        <v>36</v>
      </c>
    </row>
    <row r="2" spans="1:10" x14ac:dyDescent="0.3">
      <c r="A2">
        <v>2023</v>
      </c>
      <c r="B2" t="s">
        <v>10</v>
      </c>
      <c r="C2" t="s">
        <v>3</v>
      </c>
      <c r="D2">
        <v>1</v>
      </c>
      <c r="E2">
        <v>1</v>
      </c>
      <c r="F2">
        <f>Tbl_Data[[#This Row],[TARGET]]-Tbl_Data[[#This Row],[ACTUAL TARGET]]</f>
        <v>0</v>
      </c>
      <c r="G2" t="str">
        <f>IF(Tbl_Data[[#This Row],[OUTSTANDING]]=0,"Complete","Pending")</f>
        <v>Complete</v>
      </c>
      <c r="H2">
        <v>500</v>
      </c>
      <c r="I2">
        <v>200</v>
      </c>
      <c r="J2">
        <f>Tbl_Data[[#This Row],[COVERAGE]]-Tbl_Data[[#This Row],[ACTUAL COVERAGE]]</f>
        <v>300</v>
      </c>
    </row>
    <row r="3" spans="1:10" x14ac:dyDescent="0.3">
      <c r="A3">
        <v>2023</v>
      </c>
      <c r="B3" t="s">
        <v>10</v>
      </c>
      <c r="C3" t="s">
        <v>5</v>
      </c>
      <c r="D3">
        <v>3</v>
      </c>
      <c r="E3">
        <v>3</v>
      </c>
      <c r="F3">
        <f>Tbl_Data[[#This Row],[TARGET]]-Tbl_Data[[#This Row],[ACTUAL TARGET]]</f>
        <v>0</v>
      </c>
      <c r="G3" t="str">
        <f>IF(Tbl_Data[[#This Row],[OUTSTANDING]]=0,"Complete","Pending")</f>
        <v>Complete</v>
      </c>
      <c r="H3">
        <v>500</v>
      </c>
      <c r="I3">
        <v>200</v>
      </c>
      <c r="J3">
        <f>Tbl_Data[[#This Row],[COVERAGE]]-Tbl_Data[[#This Row],[ACTUAL COVERAGE]]</f>
        <v>300</v>
      </c>
    </row>
    <row r="4" spans="1:10" x14ac:dyDescent="0.3">
      <c r="A4">
        <v>2023</v>
      </c>
      <c r="B4" t="s">
        <v>10</v>
      </c>
      <c r="C4" t="s">
        <v>4</v>
      </c>
      <c r="D4">
        <v>5</v>
      </c>
      <c r="E4">
        <v>5</v>
      </c>
      <c r="F4">
        <f>Tbl_Data[[#This Row],[TARGET]]-Tbl_Data[[#This Row],[ACTUAL TARGET]]</f>
        <v>0</v>
      </c>
      <c r="G4" t="str">
        <f>IF(Tbl_Data[[#This Row],[OUTSTANDING]]=0,"Complete","Pending")</f>
        <v>Complete</v>
      </c>
      <c r="H4">
        <v>300</v>
      </c>
      <c r="I4">
        <v>200</v>
      </c>
      <c r="J4">
        <f>Tbl_Data[[#This Row],[COVERAGE]]-Tbl_Data[[#This Row],[ACTUAL COVERAGE]]</f>
        <v>100</v>
      </c>
    </row>
    <row r="5" spans="1:10" x14ac:dyDescent="0.3">
      <c r="A5">
        <v>2023</v>
      </c>
      <c r="B5" t="s">
        <v>16</v>
      </c>
      <c r="C5" t="s">
        <v>7</v>
      </c>
      <c r="D5">
        <v>5</v>
      </c>
      <c r="E5">
        <v>4</v>
      </c>
      <c r="F5">
        <f>Tbl_Data[[#This Row],[TARGET]]-Tbl_Data[[#This Row],[ACTUAL TARGET]]</f>
        <v>1</v>
      </c>
      <c r="G5" t="str">
        <f>IF(Tbl_Data[[#This Row],[OUTSTANDING]]=0,"Complete","Pending")</f>
        <v>Pending</v>
      </c>
      <c r="H5">
        <v>400</v>
      </c>
      <c r="I5">
        <v>200</v>
      </c>
      <c r="J5">
        <f>Tbl_Data[[#This Row],[COVERAGE]]-Tbl_Data[[#This Row],[ACTUAL COVERAGE]]</f>
        <v>200</v>
      </c>
    </row>
    <row r="6" spans="1:10" x14ac:dyDescent="0.3">
      <c r="A6">
        <v>2023</v>
      </c>
      <c r="B6" t="s">
        <v>16</v>
      </c>
      <c r="C6" t="s">
        <v>8</v>
      </c>
      <c r="D6">
        <v>5</v>
      </c>
      <c r="E6">
        <v>2</v>
      </c>
      <c r="F6">
        <f>Tbl_Data[[#This Row],[TARGET]]-Tbl_Data[[#This Row],[ACTUAL TARGET]]</f>
        <v>3</v>
      </c>
      <c r="G6" t="str">
        <f>IF(Tbl_Data[[#This Row],[OUTSTANDING]]=0,"Complete","Pending")</f>
        <v>Pending</v>
      </c>
      <c r="H6">
        <v>200</v>
      </c>
      <c r="I6">
        <v>200</v>
      </c>
      <c r="J6">
        <f>Tbl_Data[[#This Row],[COVERAGE]]-Tbl_Data[[#This Row],[ACTUAL COVERAGE]]</f>
        <v>0</v>
      </c>
    </row>
    <row r="7" spans="1:10" x14ac:dyDescent="0.3">
      <c r="A7">
        <v>2023</v>
      </c>
      <c r="B7" t="s">
        <v>16</v>
      </c>
      <c r="C7" t="s">
        <v>9</v>
      </c>
      <c r="D7">
        <v>4</v>
      </c>
      <c r="E7">
        <v>1</v>
      </c>
      <c r="F7">
        <f>Tbl_Data[[#This Row],[TARGET]]-Tbl_Data[[#This Row],[ACTUAL TARGET]]</f>
        <v>3</v>
      </c>
      <c r="G7" t="str">
        <f>IF(Tbl_Data[[#This Row],[OUTSTANDING]]=0,"Complete","Pending")</f>
        <v>Pending</v>
      </c>
      <c r="H7">
        <v>100</v>
      </c>
      <c r="I7">
        <v>200</v>
      </c>
      <c r="J7">
        <f>Tbl_Data[[#This Row],[COVERAGE]]-Tbl_Data[[#This Row],[ACTUAL COVERAGE]]</f>
        <v>-100</v>
      </c>
    </row>
    <row r="8" spans="1:10" x14ac:dyDescent="0.3">
      <c r="A8">
        <v>2023</v>
      </c>
      <c r="B8" t="s">
        <v>17</v>
      </c>
      <c r="C8" t="s">
        <v>11</v>
      </c>
      <c r="D8">
        <v>3</v>
      </c>
      <c r="E8">
        <v>2</v>
      </c>
      <c r="F8">
        <f>Tbl_Data[[#This Row],[TARGET]]-Tbl_Data[[#This Row],[ACTUAL TARGET]]</f>
        <v>1</v>
      </c>
      <c r="G8" t="str">
        <f>IF(Tbl_Data[[#This Row],[OUTSTANDING]]=0,"Complete","Pending")</f>
        <v>Pending</v>
      </c>
      <c r="H8">
        <v>100</v>
      </c>
      <c r="I8">
        <v>200</v>
      </c>
      <c r="J8">
        <f>Tbl_Data[[#This Row],[COVERAGE]]-Tbl_Data[[#This Row],[ACTUAL COVERAGE]]</f>
        <v>-100</v>
      </c>
    </row>
    <row r="9" spans="1:10" x14ac:dyDescent="0.3">
      <c r="A9">
        <v>2023</v>
      </c>
      <c r="B9" t="s">
        <v>17</v>
      </c>
      <c r="C9" t="s">
        <v>12</v>
      </c>
      <c r="D9">
        <v>5</v>
      </c>
      <c r="E9">
        <v>2</v>
      </c>
      <c r="F9">
        <f>Tbl_Data[[#This Row],[TARGET]]-Tbl_Data[[#This Row],[ACTUAL TARGET]]</f>
        <v>3</v>
      </c>
      <c r="G9" t="str">
        <f>IF(Tbl_Data[[#This Row],[OUTSTANDING]]=0,"Complete","Pending")</f>
        <v>Pending</v>
      </c>
      <c r="H9">
        <v>200</v>
      </c>
      <c r="I9">
        <v>200</v>
      </c>
      <c r="J9">
        <f>Tbl_Data[[#This Row],[COVERAGE]]-Tbl_Data[[#This Row],[ACTUAL COVERAGE]]</f>
        <v>0</v>
      </c>
    </row>
    <row r="10" spans="1:10" x14ac:dyDescent="0.3">
      <c r="A10">
        <v>2023</v>
      </c>
      <c r="B10" t="s">
        <v>17</v>
      </c>
      <c r="C10" t="s">
        <v>13</v>
      </c>
      <c r="D10">
        <v>1</v>
      </c>
      <c r="E10">
        <v>1</v>
      </c>
      <c r="F10">
        <f>Tbl_Data[[#This Row],[TARGET]]-Tbl_Data[[#This Row],[ACTUAL TARGET]]</f>
        <v>0</v>
      </c>
      <c r="G10" t="str">
        <f>IF(Tbl_Data[[#This Row],[OUTSTANDING]]=0,"Complete","Pending")</f>
        <v>Complete</v>
      </c>
      <c r="H10">
        <v>300</v>
      </c>
      <c r="I10">
        <v>200</v>
      </c>
      <c r="J10">
        <f>Tbl_Data[[#This Row],[COVERAGE]]-Tbl_Data[[#This Row],[ACTUAL COVERAGE]]</f>
        <v>100</v>
      </c>
    </row>
    <row r="11" spans="1:10" x14ac:dyDescent="0.3">
      <c r="A11">
        <v>2023</v>
      </c>
      <c r="B11" t="s">
        <v>18</v>
      </c>
      <c r="C11" t="s">
        <v>14</v>
      </c>
      <c r="D11">
        <v>4</v>
      </c>
      <c r="E11">
        <v>3</v>
      </c>
      <c r="F11">
        <f>Tbl_Data[[#This Row],[TARGET]]-Tbl_Data[[#This Row],[ACTUAL TARGET]]</f>
        <v>1</v>
      </c>
      <c r="G11" t="str">
        <f>IF(Tbl_Data[[#This Row],[OUTSTANDING]]=0,"Complete","Pending")</f>
        <v>Pending</v>
      </c>
      <c r="H11">
        <v>200</v>
      </c>
      <c r="I11">
        <v>200</v>
      </c>
      <c r="J11">
        <f>Tbl_Data[[#This Row],[COVERAGE]]-Tbl_Data[[#This Row],[ACTUAL COVERAGE]]</f>
        <v>0</v>
      </c>
    </row>
    <row r="12" spans="1:10" x14ac:dyDescent="0.3">
      <c r="A12">
        <v>2023</v>
      </c>
      <c r="B12" t="s">
        <v>18</v>
      </c>
      <c r="C12" t="s">
        <v>15</v>
      </c>
      <c r="D12">
        <v>4</v>
      </c>
      <c r="E12">
        <v>3</v>
      </c>
      <c r="F12">
        <f>Tbl_Data[[#This Row],[TARGET]]-Tbl_Data[[#This Row],[ACTUAL TARGET]]</f>
        <v>1</v>
      </c>
      <c r="G12" t="str">
        <f>IF(Tbl_Data[[#This Row],[OUTSTANDING]]=0,"Complete","Pending")</f>
        <v>Pending</v>
      </c>
      <c r="H12">
        <v>300</v>
      </c>
      <c r="I12">
        <v>200</v>
      </c>
      <c r="J12">
        <f>Tbl_Data[[#This Row],[COVERAGE]]-Tbl_Data[[#This Row],[ACTUAL COVERAGE]]</f>
        <v>100</v>
      </c>
    </row>
    <row r="13" spans="1:10" x14ac:dyDescent="0.3">
      <c r="A13">
        <v>2024</v>
      </c>
      <c r="B13" t="s">
        <v>10</v>
      </c>
      <c r="C13" t="s">
        <v>3</v>
      </c>
      <c r="D13">
        <v>1</v>
      </c>
      <c r="E13">
        <v>1</v>
      </c>
      <c r="F13">
        <f>Tbl_Data[[#This Row],[TARGET]]-Tbl_Data[[#This Row],[ACTUAL TARGET]]</f>
        <v>0</v>
      </c>
      <c r="G13" t="str">
        <f>IF(Tbl_Data[[#This Row],[OUTSTANDING]]=0,"Complete","Pending")</f>
        <v>Complete</v>
      </c>
      <c r="H13">
        <v>500</v>
      </c>
      <c r="I13">
        <v>200</v>
      </c>
      <c r="J13">
        <f>Tbl_Data[[#This Row],[COVERAGE]]-Tbl_Data[[#This Row],[ACTUAL COVERAGE]]</f>
        <v>300</v>
      </c>
    </row>
    <row r="14" spans="1:10" x14ac:dyDescent="0.3">
      <c r="A14">
        <v>2024</v>
      </c>
      <c r="B14" t="s">
        <v>10</v>
      </c>
      <c r="C14" t="s">
        <v>5</v>
      </c>
      <c r="D14">
        <v>3</v>
      </c>
      <c r="E14">
        <v>3</v>
      </c>
      <c r="F14">
        <f>Tbl_Data[[#This Row],[TARGET]]-Tbl_Data[[#This Row],[ACTUAL TARGET]]</f>
        <v>0</v>
      </c>
      <c r="G14" t="str">
        <f>IF(Tbl_Data[[#This Row],[OUTSTANDING]]=0,"Complete","Pending")</f>
        <v>Complete</v>
      </c>
      <c r="H14">
        <v>500</v>
      </c>
      <c r="I14">
        <v>200</v>
      </c>
      <c r="J14">
        <f>Tbl_Data[[#This Row],[COVERAGE]]-Tbl_Data[[#This Row],[ACTUAL COVERAGE]]</f>
        <v>300</v>
      </c>
    </row>
    <row r="15" spans="1:10" x14ac:dyDescent="0.3">
      <c r="A15">
        <v>2024</v>
      </c>
      <c r="B15" t="s">
        <v>10</v>
      </c>
      <c r="C15" t="s">
        <v>4</v>
      </c>
      <c r="D15">
        <v>5</v>
      </c>
      <c r="E15">
        <v>5</v>
      </c>
      <c r="F15">
        <f>Tbl_Data[[#This Row],[TARGET]]-Tbl_Data[[#This Row],[ACTUAL TARGET]]</f>
        <v>0</v>
      </c>
      <c r="G15" t="str">
        <f>IF(Tbl_Data[[#This Row],[OUTSTANDING]]=0,"Complete","Pending")</f>
        <v>Complete</v>
      </c>
      <c r="H15">
        <v>300</v>
      </c>
      <c r="I15">
        <v>200</v>
      </c>
      <c r="J15">
        <f>Tbl_Data[[#This Row],[COVERAGE]]-Tbl_Data[[#This Row],[ACTUAL COVERAGE]]</f>
        <v>100</v>
      </c>
    </row>
    <row r="16" spans="1:10" x14ac:dyDescent="0.3">
      <c r="A16">
        <v>2024</v>
      </c>
      <c r="B16" t="s">
        <v>16</v>
      </c>
      <c r="C16" t="s">
        <v>7</v>
      </c>
      <c r="D16">
        <v>5</v>
      </c>
      <c r="E16">
        <v>4</v>
      </c>
      <c r="F16">
        <f>Tbl_Data[[#This Row],[TARGET]]-Tbl_Data[[#This Row],[ACTUAL TARGET]]</f>
        <v>1</v>
      </c>
      <c r="G16" t="str">
        <f>IF(Tbl_Data[[#This Row],[OUTSTANDING]]=0,"Complete","Pending")</f>
        <v>Pending</v>
      </c>
      <c r="H16">
        <v>400</v>
      </c>
      <c r="I16">
        <v>200</v>
      </c>
      <c r="J16">
        <f>Tbl_Data[[#This Row],[COVERAGE]]-Tbl_Data[[#This Row],[ACTUAL COVERAGE]]</f>
        <v>200</v>
      </c>
    </row>
    <row r="17" spans="1:10" x14ac:dyDescent="0.3">
      <c r="A17">
        <v>2024</v>
      </c>
      <c r="B17" t="s">
        <v>16</v>
      </c>
      <c r="C17" t="s">
        <v>8</v>
      </c>
      <c r="D17">
        <v>5</v>
      </c>
      <c r="E17">
        <v>2</v>
      </c>
      <c r="F17">
        <f>Tbl_Data[[#This Row],[TARGET]]-Tbl_Data[[#This Row],[ACTUAL TARGET]]</f>
        <v>3</v>
      </c>
      <c r="G17" t="str">
        <f>IF(Tbl_Data[[#This Row],[OUTSTANDING]]=0,"Complete","Pending")</f>
        <v>Pending</v>
      </c>
      <c r="H17">
        <v>200</v>
      </c>
      <c r="I17">
        <v>200</v>
      </c>
      <c r="J17">
        <f>Tbl_Data[[#This Row],[COVERAGE]]-Tbl_Data[[#This Row],[ACTUAL COVERAGE]]</f>
        <v>0</v>
      </c>
    </row>
    <row r="18" spans="1:10" x14ac:dyDescent="0.3">
      <c r="A18">
        <v>2024</v>
      </c>
      <c r="B18" t="s">
        <v>16</v>
      </c>
      <c r="C18" t="s">
        <v>9</v>
      </c>
      <c r="D18">
        <v>4</v>
      </c>
      <c r="E18">
        <v>1</v>
      </c>
      <c r="F18">
        <f>Tbl_Data[[#This Row],[TARGET]]-Tbl_Data[[#This Row],[ACTUAL TARGET]]</f>
        <v>3</v>
      </c>
      <c r="G18" t="str">
        <f>IF(Tbl_Data[[#This Row],[OUTSTANDING]]=0,"Complete","Pending")</f>
        <v>Pending</v>
      </c>
      <c r="H18">
        <v>100</v>
      </c>
      <c r="I18">
        <v>200</v>
      </c>
      <c r="J18">
        <f>Tbl_Data[[#This Row],[COVERAGE]]-Tbl_Data[[#This Row],[ACTUAL COVERAGE]]</f>
        <v>-100</v>
      </c>
    </row>
    <row r="19" spans="1:10" x14ac:dyDescent="0.3">
      <c r="A19">
        <v>2024</v>
      </c>
      <c r="B19" t="s">
        <v>17</v>
      </c>
      <c r="C19" t="s">
        <v>11</v>
      </c>
      <c r="D19">
        <v>3</v>
      </c>
      <c r="E19">
        <v>2</v>
      </c>
      <c r="F19">
        <f>Tbl_Data[[#This Row],[TARGET]]-Tbl_Data[[#This Row],[ACTUAL TARGET]]</f>
        <v>1</v>
      </c>
      <c r="G19" t="str">
        <f>IF(Tbl_Data[[#This Row],[OUTSTANDING]]=0,"Complete","Pending")</f>
        <v>Pending</v>
      </c>
      <c r="H19">
        <v>100</v>
      </c>
      <c r="I19">
        <v>200</v>
      </c>
      <c r="J19">
        <f>Tbl_Data[[#This Row],[COVERAGE]]-Tbl_Data[[#This Row],[ACTUAL COVERAGE]]</f>
        <v>-100</v>
      </c>
    </row>
    <row r="20" spans="1:10" x14ac:dyDescent="0.3">
      <c r="A20">
        <v>2024</v>
      </c>
      <c r="B20" t="s">
        <v>17</v>
      </c>
      <c r="C20" t="s">
        <v>12</v>
      </c>
      <c r="D20">
        <v>5</v>
      </c>
      <c r="E20">
        <v>2</v>
      </c>
      <c r="F20">
        <f>Tbl_Data[[#This Row],[TARGET]]-Tbl_Data[[#This Row],[ACTUAL TARGET]]</f>
        <v>3</v>
      </c>
      <c r="G20" t="str">
        <f>IF(Tbl_Data[[#This Row],[OUTSTANDING]]=0,"Complete","Pending")</f>
        <v>Pending</v>
      </c>
      <c r="H20">
        <v>200</v>
      </c>
      <c r="I20">
        <v>200</v>
      </c>
      <c r="J20">
        <f>Tbl_Data[[#This Row],[COVERAGE]]-Tbl_Data[[#This Row],[ACTUAL COVERAGE]]</f>
        <v>0</v>
      </c>
    </row>
    <row r="21" spans="1:10" x14ac:dyDescent="0.3">
      <c r="A21">
        <v>2024</v>
      </c>
      <c r="B21" t="s">
        <v>17</v>
      </c>
      <c r="C21" t="s">
        <v>13</v>
      </c>
      <c r="D21">
        <v>1</v>
      </c>
      <c r="E21">
        <v>1</v>
      </c>
      <c r="F21">
        <f>Tbl_Data[[#This Row],[TARGET]]-Tbl_Data[[#This Row],[ACTUAL TARGET]]</f>
        <v>0</v>
      </c>
      <c r="G21" t="str">
        <f>IF(Tbl_Data[[#This Row],[OUTSTANDING]]=0,"Complete","Pending")</f>
        <v>Complete</v>
      </c>
      <c r="H21">
        <v>300</v>
      </c>
      <c r="I21">
        <v>200</v>
      </c>
      <c r="J21">
        <f>Tbl_Data[[#This Row],[COVERAGE]]-Tbl_Data[[#This Row],[ACTUAL COVERAGE]]</f>
        <v>100</v>
      </c>
    </row>
    <row r="22" spans="1:10" x14ac:dyDescent="0.3">
      <c r="A22">
        <v>2024</v>
      </c>
      <c r="B22" t="s">
        <v>18</v>
      </c>
      <c r="C22" t="s">
        <v>14</v>
      </c>
      <c r="D22">
        <v>4</v>
      </c>
      <c r="E22">
        <v>3</v>
      </c>
      <c r="F22">
        <f>Tbl_Data[[#This Row],[TARGET]]-Tbl_Data[[#This Row],[ACTUAL TARGET]]</f>
        <v>1</v>
      </c>
      <c r="G22" t="str">
        <f>IF(Tbl_Data[[#This Row],[OUTSTANDING]]=0,"Complete","Pending")</f>
        <v>Pending</v>
      </c>
      <c r="H22">
        <v>200</v>
      </c>
      <c r="I22">
        <v>200</v>
      </c>
      <c r="J22">
        <f>Tbl_Data[[#This Row],[COVERAGE]]-Tbl_Data[[#This Row],[ACTUAL COVERAGE]]</f>
        <v>0</v>
      </c>
    </row>
    <row r="23" spans="1:10" x14ac:dyDescent="0.3">
      <c r="A23">
        <v>2024</v>
      </c>
      <c r="B23" t="s">
        <v>18</v>
      </c>
      <c r="C23" t="s">
        <v>15</v>
      </c>
      <c r="D23">
        <v>4</v>
      </c>
      <c r="E23">
        <v>3</v>
      </c>
      <c r="F23">
        <f>Tbl_Data[[#This Row],[TARGET]]-Tbl_Data[[#This Row],[ACTUAL TARGET]]</f>
        <v>1</v>
      </c>
      <c r="G23" t="str">
        <f>IF(Tbl_Data[[#This Row],[OUTSTANDING]]=0,"Complete","Pending")</f>
        <v>Pending</v>
      </c>
      <c r="H23">
        <v>300</v>
      </c>
      <c r="I23">
        <v>200</v>
      </c>
      <c r="J23">
        <f>Tbl_Data[[#This Row],[COVERAGE]]-Tbl_Data[[#This Row],[ACTUAL COVERAGE]]</f>
        <v>100</v>
      </c>
    </row>
    <row r="24" spans="1:10" x14ac:dyDescent="0.3">
      <c r="A24">
        <v>2025</v>
      </c>
      <c r="B24" t="s">
        <v>10</v>
      </c>
      <c r="C24" t="s">
        <v>3</v>
      </c>
      <c r="D24">
        <v>1</v>
      </c>
      <c r="E24">
        <v>1</v>
      </c>
      <c r="F24">
        <f>Tbl_Data[[#This Row],[TARGET]]-Tbl_Data[[#This Row],[ACTUAL TARGET]]</f>
        <v>0</v>
      </c>
      <c r="G24" t="str">
        <f>IF(Tbl_Data[[#This Row],[OUTSTANDING]]=0,"Complete","Pending")</f>
        <v>Complete</v>
      </c>
      <c r="H24">
        <v>500</v>
      </c>
      <c r="I24">
        <v>200</v>
      </c>
      <c r="J24">
        <f>Tbl_Data[[#This Row],[COVERAGE]]-Tbl_Data[[#This Row],[ACTUAL COVERAGE]]</f>
        <v>300</v>
      </c>
    </row>
    <row r="25" spans="1:10" x14ac:dyDescent="0.3">
      <c r="A25">
        <v>2025</v>
      </c>
      <c r="B25" t="s">
        <v>10</v>
      </c>
      <c r="C25" t="s">
        <v>5</v>
      </c>
      <c r="D25">
        <v>3</v>
      </c>
      <c r="E25">
        <v>3</v>
      </c>
      <c r="F25">
        <f>Tbl_Data[[#This Row],[TARGET]]-Tbl_Data[[#This Row],[ACTUAL TARGET]]</f>
        <v>0</v>
      </c>
      <c r="G25" t="str">
        <f>IF(Tbl_Data[[#This Row],[OUTSTANDING]]=0,"Complete","Pending")</f>
        <v>Complete</v>
      </c>
      <c r="H25">
        <v>500</v>
      </c>
      <c r="I25">
        <v>200</v>
      </c>
      <c r="J25">
        <f>Tbl_Data[[#This Row],[COVERAGE]]-Tbl_Data[[#This Row],[ACTUAL COVERAGE]]</f>
        <v>300</v>
      </c>
    </row>
    <row r="26" spans="1:10" x14ac:dyDescent="0.3">
      <c r="A26">
        <v>2025</v>
      </c>
      <c r="B26" t="s">
        <v>10</v>
      </c>
      <c r="C26" t="s">
        <v>4</v>
      </c>
      <c r="D26">
        <v>5</v>
      </c>
      <c r="E26">
        <v>5</v>
      </c>
      <c r="F26">
        <f>Tbl_Data[[#This Row],[TARGET]]-Tbl_Data[[#This Row],[ACTUAL TARGET]]</f>
        <v>0</v>
      </c>
      <c r="G26" t="str">
        <f>IF(Tbl_Data[[#This Row],[OUTSTANDING]]=0,"Complete","Pending")</f>
        <v>Complete</v>
      </c>
      <c r="H26">
        <v>300</v>
      </c>
      <c r="I26">
        <v>200</v>
      </c>
      <c r="J26">
        <f>Tbl_Data[[#This Row],[COVERAGE]]-Tbl_Data[[#This Row],[ACTUAL COVERAGE]]</f>
        <v>100</v>
      </c>
    </row>
    <row r="27" spans="1:10" x14ac:dyDescent="0.3">
      <c r="A27">
        <v>2025</v>
      </c>
      <c r="B27" t="s">
        <v>16</v>
      </c>
      <c r="C27" t="s">
        <v>7</v>
      </c>
      <c r="D27">
        <v>5</v>
      </c>
      <c r="E27">
        <v>4</v>
      </c>
      <c r="F27">
        <f>Tbl_Data[[#This Row],[TARGET]]-Tbl_Data[[#This Row],[ACTUAL TARGET]]</f>
        <v>1</v>
      </c>
      <c r="G27" t="str">
        <f>IF(Tbl_Data[[#This Row],[OUTSTANDING]]=0,"Complete","Pending")</f>
        <v>Pending</v>
      </c>
      <c r="H27">
        <v>400</v>
      </c>
      <c r="I27">
        <v>200</v>
      </c>
      <c r="J27">
        <f>Tbl_Data[[#This Row],[COVERAGE]]-Tbl_Data[[#This Row],[ACTUAL COVERAGE]]</f>
        <v>200</v>
      </c>
    </row>
    <row r="28" spans="1:10" x14ac:dyDescent="0.3">
      <c r="A28">
        <v>2025</v>
      </c>
      <c r="B28" t="s">
        <v>16</v>
      </c>
      <c r="C28" t="s">
        <v>8</v>
      </c>
      <c r="D28">
        <v>5</v>
      </c>
      <c r="E28">
        <v>2</v>
      </c>
      <c r="F28">
        <f>Tbl_Data[[#This Row],[TARGET]]-Tbl_Data[[#This Row],[ACTUAL TARGET]]</f>
        <v>3</v>
      </c>
      <c r="G28" t="str">
        <f>IF(Tbl_Data[[#This Row],[OUTSTANDING]]=0,"Complete","Pending")</f>
        <v>Pending</v>
      </c>
      <c r="H28">
        <v>200</v>
      </c>
      <c r="I28">
        <v>200</v>
      </c>
      <c r="J28">
        <f>Tbl_Data[[#This Row],[COVERAGE]]-Tbl_Data[[#This Row],[ACTUAL COVERAGE]]</f>
        <v>0</v>
      </c>
    </row>
    <row r="29" spans="1:10" x14ac:dyDescent="0.3">
      <c r="A29">
        <v>2025</v>
      </c>
      <c r="B29" t="s">
        <v>16</v>
      </c>
      <c r="C29" t="s">
        <v>9</v>
      </c>
      <c r="D29">
        <v>4</v>
      </c>
      <c r="E29">
        <v>1</v>
      </c>
      <c r="F29">
        <f>Tbl_Data[[#This Row],[TARGET]]-Tbl_Data[[#This Row],[ACTUAL TARGET]]</f>
        <v>3</v>
      </c>
      <c r="G29" t="str">
        <f>IF(Tbl_Data[[#This Row],[OUTSTANDING]]=0,"Complete","Pending")</f>
        <v>Pending</v>
      </c>
      <c r="H29">
        <v>100</v>
      </c>
      <c r="I29">
        <v>200</v>
      </c>
      <c r="J29">
        <f>Tbl_Data[[#This Row],[COVERAGE]]-Tbl_Data[[#This Row],[ACTUAL COVERAGE]]</f>
        <v>-100</v>
      </c>
    </row>
    <row r="30" spans="1:10" x14ac:dyDescent="0.3">
      <c r="A30">
        <v>2025</v>
      </c>
      <c r="B30" t="s">
        <v>17</v>
      </c>
      <c r="C30" t="s">
        <v>11</v>
      </c>
      <c r="D30">
        <v>3</v>
      </c>
      <c r="E30">
        <v>2</v>
      </c>
      <c r="F30">
        <f>Tbl_Data[[#This Row],[TARGET]]-Tbl_Data[[#This Row],[ACTUAL TARGET]]</f>
        <v>1</v>
      </c>
      <c r="G30" t="str">
        <f>IF(Tbl_Data[[#This Row],[OUTSTANDING]]=0,"Complete","Pending")</f>
        <v>Pending</v>
      </c>
      <c r="H30">
        <v>100</v>
      </c>
      <c r="I30">
        <v>200</v>
      </c>
      <c r="J30">
        <f>Tbl_Data[[#This Row],[COVERAGE]]-Tbl_Data[[#This Row],[ACTUAL COVERAGE]]</f>
        <v>-100</v>
      </c>
    </row>
    <row r="31" spans="1:10" x14ac:dyDescent="0.3">
      <c r="A31">
        <v>2025</v>
      </c>
      <c r="B31" t="s">
        <v>17</v>
      </c>
      <c r="C31" t="s">
        <v>12</v>
      </c>
      <c r="D31">
        <v>5</v>
      </c>
      <c r="E31">
        <v>2</v>
      </c>
      <c r="F31">
        <f>Tbl_Data[[#This Row],[TARGET]]-Tbl_Data[[#This Row],[ACTUAL TARGET]]</f>
        <v>3</v>
      </c>
      <c r="G31" t="str">
        <f>IF(Tbl_Data[[#This Row],[OUTSTANDING]]=0,"Complete","Pending")</f>
        <v>Pending</v>
      </c>
      <c r="H31">
        <v>200</v>
      </c>
      <c r="I31">
        <v>200</v>
      </c>
      <c r="J31">
        <f>Tbl_Data[[#This Row],[COVERAGE]]-Tbl_Data[[#This Row],[ACTUAL COVERAGE]]</f>
        <v>0</v>
      </c>
    </row>
    <row r="32" spans="1:10" x14ac:dyDescent="0.3">
      <c r="A32">
        <v>2025</v>
      </c>
      <c r="B32" t="s">
        <v>17</v>
      </c>
      <c r="C32" t="s">
        <v>13</v>
      </c>
      <c r="D32">
        <v>1</v>
      </c>
      <c r="E32">
        <v>1</v>
      </c>
      <c r="F32">
        <f>Tbl_Data[[#This Row],[TARGET]]-Tbl_Data[[#This Row],[ACTUAL TARGET]]</f>
        <v>0</v>
      </c>
      <c r="G32" t="str">
        <f>IF(Tbl_Data[[#This Row],[OUTSTANDING]]=0,"Complete","Pending")</f>
        <v>Complete</v>
      </c>
      <c r="H32">
        <v>300</v>
      </c>
      <c r="I32">
        <v>200</v>
      </c>
      <c r="J32">
        <f>Tbl_Data[[#This Row],[COVERAGE]]-Tbl_Data[[#This Row],[ACTUAL COVERAGE]]</f>
        <v>100</v>
      </c>
    </row>
    <row r="33" spans="1:10" x14ac:dyDescent="0.3">
      <c r="A33">
        <v>2025</v>
      </c>
      <c r="B33" t="s">
        <v>18</v>
      </c>
      <c r="C33" t="s">
        <v>14</v>
      </c>
      <c r="D33">
        <v>4</v>
      </c>
      <c r="E33">
        <v>3</v>
      </c>
      <c r="F33">
        <f>Tbl_Data[[#This Row],[TARGET]]-Tbl_Data[[#This Row],[ACTUAL TARGET]]</f>
        <v>1</v>
      </c>
      <c r="G33" t="str">
        <f>IF(Tbl_Data[[#This Row],[OUTSTANDING]]=0,"Complete","Pending")</f>
        <v>Pending</v>
      </c>
      <c r="H33">
        <v>200</v>
      </c>
      <c r="I33">
        <v>200</v>
      </c>
      <c r="J33">
        <f>Tbl_Data[[#This Row],[COVERAGE]]-Tbl_Data[[#This Row],[ACTUAL COVERAGE]]</f>
        <v>0</v>
      </c>
    </row>
    <row r="34" spans="1:10" x14ac:dyDescent="0.3">
      <c r="A34">
        <v>2025</v>
      </c>
      <c r="B34" t="s">
        <v>18</v>
      </c>
      <c r="C34" t="s">
        <v>15</v>
      </c>
      <c r="D34">
        <v>4</v>
      </c>
      <c r="E34">
        <v>3</v>
      </c>
      <c r="F34">
        <f>Tbl_Data[[#This Row],[TARGET]]-Tbl_Data[[#This Row],[ACTUAL TARGET]]</f>
        <v>1</v>
      </c>
      <c r="G34" t="str">
        <f>IF(Tbl_Data[[#This Row],[OUTSTANDING]]=0,"Complete","Pending")</f>
        <v>Pending</v>
      </c>
      <c r="H34">
        <v>300</v>
      </c>
      <c r="I34">
        <v>200</v>
      </c>
      <c r="J34">
        <f>Tbl_Data[[#This Row],[COVERAGE]]-Tbl_Data[[#This Row],[ACTUAL COVERAGE]]</f>
        <v>100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916E-BAAC-4C31-ACFE-E96E82DD451B}">
  <dimension ref="A4:F72"/>
  <sheetViews>
    <sheetView topLeftCell="A7" workbookViewId="0">
      <selection activeCell="M20" sqref="M20"/>
    </sheetView>
  </sheetViews>
  <sheetFormatPr defaultRowHeight="14.4" x14ac:dyDescent="0.3"/>
  <cols>
    <col min="1" max="1" width="12.5546875" bestFit="1" customWidth="1"/>
    <col min="2" max="2" width="15.44140625" bestFit="1" customWidth="1"/>
    <col min="3" max="3" width="25.21875" bestFit="1" customWidth="1"/>
    <col min="4" max="5" width="8.21875" bestFit="1" customWidth="1"/>
    <col min="6" max="6" width="21.5546875" bestFit="1" customWidth="1"/>
    <col min="7" max="9" width="8.21875" bestFit="1" customWidth="1"/>
    <col min="10" max="10" width="18.88671875" bestFit="1" customWidth="1"/>
    <col min="11" max="11" width="26.33203125" bestFit="1" customWidth="1"/>
  </cols>
  <sheetData>
    <row r="4" spans="1:3" x14ac:dyDescent="0.3">
      <c r="A4" s="1" t="s">
        <v>24</v>
      </c>
      <c r="B4" t="s">
        <v>26</v>
      </c>
      <c r="C4" t="s">
        <v>27</v>
      </c>
    </row>
    <row r="5" spans="1:3" x14ac:dyDescent="0.3">
      <c r="A5" s="2">
        <v>2023</v>
      </c>
      <c r="B5">
        <v>3100</v>
      </c>
      <c r="C5">
        <v>2200</v>
      </c>
    </row>
    <row r="6" spans="1:3" x14ac:dyDescent="0.3">
      <c r="A6" s="3" t="s">
        <v>10</v>
      </c>
      <c r="B6">
        <v>1300</v>
      </c>
      <c r="C6">
        <v>600</v>
      </c>
    </row>
    <row r="7" spans="1:3" x14ac:dyDescent="0.3">
      <c r="A7" s="3" t="s">
        <v>16</v>
      </c>
      <c r="B7">
        <v>700</v>
      </c>
      <c r="C7">
        <v>600</v>
      </c>
    </row>
    <row r="8" spans="1:3" x14ac:dyDescent="0.3">
      <c r="A8" s="3" t="s">
        <v>17</v>
      </c>
      <c r="B8">
        <v>600</v>
      </c>
      <c r="C8">
        <v>600</v>
      </c>
    </row>
    <row r="9" spans="1:3" x14ac:dyDescent="0.3">
      <c r="A9" s="3" t="s">
        <v>18</v>
      </c>
      <c r="B9">
        <v>500</v>
      </c>
      <c r="C9">
        <v>400</v>
      </c>
    </row>
    <row r="10" spans="1:3" x14ac:dyDescent="0.3">
      <c r="A10" s="2">
        <v>2024</v>
      </c>
      <c r="B10">
        <v>3100</v>
      </c>
      <c r="C10">
        <v>2200</v>
      </c>
    </row>
    <row r="11" spans="1:3" x14ac:dyDescent="0.3">
      <c r="A11" s="3" t="s">
        <v>10</v>
      </c>
      <c r="B11">
        <v>1300</v>
      </c>
      <c r="C11">
        <v>600</v>
      </c>
    </row>
    <row r="12" spans="1:3" x14ac:dyDescent="0.3">
      <c r="A12" s="3" t="s">
        <v>16</v>
      </c>
      <c r="B12">
        <v>700</v>
      </c>
      <c r="C12">
        <v>600</v>
      </c>
    </row>
    <row r="13" spans="1:3" x14ac:dyDescent="0.3">
      <c r="A13" s="3" t="s">
        <v>17</v>
      </c>
      <c r="B13">
        <v>600</v>
      </c>
      <c r="C13">
        <v>600</v>
      </c>
    </row>
    <row r="14" spans="1:3" x14ac:dyDescent="0.3">
      <c r="A14" s="3" t="s">
        <v>18</v>
      </c>
      <c r="B14">
        <v>500</v>
      </c>
      <c r="C14">
        <v>400</v>
      </c>
    </row>
    <row r="15" spans="1:3" x14ac:dyDescent="0.3">
      <c r="A15" s="2">
        <v>2025</v>
      </c>
      <c r="B15">
        <v>3100</v>
      </c>
      <c r="C15">
        <v>2200</v>
      </c>
    </row>
    <row r="16" spans="1:3" x14ac:dyDescent="0.3">
      <c r="A16" s="3" t="s">
        <v>10</v>
      </c>
      <c r="B16">
        <v>1300</v>
      </c>
      <c r="C16">
        <v>600</v>
      </c>
    </row>
    <row r="17" spans="1:3" x14ac:dyDescent="0.3">
      <c r="A17" s="3" t="s">
        <v>16</v>
      </c>
      <c r="B17">
        <v>700</v>
      </c>
      <c r="C17">
        <v>600</v>
      </c>
    </row>
    <row r="18" spans="1:3" x14ac:dyDescent="0.3">
      <c r="A18" s="3" t="s">
        <v>17</v>
      </c>
      <c r="B18">
        <v>600</v>
      </c>
      <c r="C18">
        <v>600</v>
      </c>
    </row>
    <row r="19" spans="1:3" x14ac:dyDescent="0.3">
      <c r="A19" s="3" t="s">
        <v>18</v>
      </c>
      <c r="B19">
        <v>500</v>
      </c>
      <c r="C19">
        <v>400</v>
      </c>
    </row>
    <row r="20" spans="1:3" x14ac:dyDescent="0.3">
      <c r="A20" s="2" t="s">
        <v>25</v>
      </c>
      <c r="B20">
        <v>9300</v>
      </c>
      <c r="C20">
        <v>6600</v>
      </c>
    </row>
    <row r="24" spans="1:3" x14ac:dyDescent="0.3">
      <c r="A24" s="1" t="s">
        <v>24</v>
      </c>
      <c r="B24" t="s">
        <v>30</v>
      </c>
    </row>
    <row r="25" spans="1:3" x14ac:dyDescent="0.3">
      <c r="A25" s="2" t="s">
        <v>28</v>
      </c>
      <c r="B25">
        <v>12</v>
      </c>
      <c r="C25" s="4">
        <f>IFERROR(GETPIVOTDATA("STATUS",$A$24,"STATUS","Complete")/GETPIVOTDATA("STATUS",$A$24),"0%")</f>
        <v>0.36363636363636365</v>
      </c>
    </row>
    <row r="26" spans="1:3" x14ac:dyDescent="0.3">
      <c r="A26" s="2" t="s">
        <v>29</v>
      </c>
      <c r="B26">
        <v>21</v>
      </c>
    </row>
    <row r="27" spans="1:3" x14ac:dyDescent="0.3">
      <c r="A27" s="2" t="s">
        <v>25</v>
      </c>
      <c r="B27">
        <v>33</v>
      </c>
    </row>
    <row r="32" spans="1:3" x14ac:dyDescent="0.3">
      <c r="B32" s="1" t="s">
        <v>24</v>
      </c>
      <c r="C32" t="s">
        <v>31</v>
      </c>
    </row>
    <row r="33" spans="2:6" x14ac:dyDescent="0.3">
      <c r="B33" s="2" t="s">
        <v>9</v>
      </c>
      <c r="C33">
        <v>3</v>
      </c>
      <c r="E33" t="s">
        <v>33</v>
      </c>
      <c r="F33">
        <f>GETPIVOTDATA("ACTUAL TARGET",$B$32,"ACTIVITY","Youth Advocacy")</f>
        <v>9</v>
      </c>
    </row>
    <row r="34" spans="2:6" x14ac:dyDescent="0.3">
      <c r="B34" s="2" t="s">
        <v>11</v>
      </c>
      <c r="C34">
        <v>6</v>
      </c>
      <c r="E34" t="s">
        <v>34</v>
      </c>
      <c r="F34">
        <f>GETPIVOTDATA("ACTUAL TARGET",$B$32,"ACTIVITY","Youth Well being Report")</f>
        <v>3</v>
      </c>
    </row>
    <row r="35" spans="2:6" x14ac:dyDescent="0.3">
      <c r="B35" s="2" t="s">
        <v>12</v>
      </c>
      <c r="C35">
        <v>6</v>
      </c>
      <c r="E35" t="s">
        <v>4</v>
      </c>
      <c r="F35">
        <f>GETPIVOTDATA("ACTUAL TARGET",$B$32,"ACTIVITY","Y-Radio Show")</f>
        <v>15</v>
      </c>
    </row>
    <row r="36" spans="2:6" x14ac:dyDescent="0.3">
      <c r="B36" s="2" t="s">
        <v>7</v>
      </c>
      <c r="C36">
        <v>12</v>
      </c>
      <c r="E36" t="s">
        <v>7</v>
      </c>
      <c r="F36">
        <f>GETPIVOTDATA("ACTUAL TARGET",$B$32,"ACTIVITY","Mental health")</f>
        <v>12</v>
      </c>
    </row>
    <row r="37" spans="2:6" x14ac:dyDescent="0.3">
      <c r="B37" s="2" t="s">
        <v>14</v>
      </c>
      <c r="C37">
        <v>9</v>
      </c>
      <c r="E37" t="s">
        <v>35</v>
      </c>
      <c r="F37">
        <f>GETPIVOTDATA("ACTUAL TARGET",$B$32,"ACTIVITY","Sexual Reproductive")</f>
        <v>6</v>
      </c>
    </row>
    <row r="38" spans="2:6" x14ac:dyDescent="0.3">
      <c r="B38" s="2" t="s">
        <v>13</v>
      </c>
      <c r="C38">
        <v>3</v>
      </c>
      <c r="E38" t="s">
        <v>9</v>
      </c>
      <c r="F38">
        <f>GETPIVOTDATA("ACTUAL TARGET",$B$32,"ACTIVITY","Cyber Hygeine")</f>
        <v>3</v>
      </c>
    </row>
    <row r="39" spans="2:6" x14ac:dyDescent="0.3">
      <c r="B39" s="2" t="s">
        <v>8</v>
      </c>
      <c r="C39">
        <v>6</v>
      </c>
      <c r="E39" t="s">
        <v>11</v>
      </c>
      <c r="F39">
        <f>GETPIVOTDATA("ACTUAL TARGET",$B$32,"ACTIVITY","Design Thinking")</f>
        <v>6</v>
      </c>
    </row>
    <row r="40" spans="2:6" x14ac:dyDescent="0.3">
      <c r="B40" s="2" t="s">
        <v>15</v>
      </c>
      <c r="C40">
        <v>9</v>
      </c>
      <c r="E40" t="s">
        <v>12</v>
      </c>
      <c r="F40">
        <f>GETPIVOTDATA("ACTUAL TARGET",$B$32,"ACTIVITY","Ho creative talent")</f>
        <v>6</v>
      </c>
    </row>
    <row r="41" spans="2:6" x14ac:dyDescent="0.3">
      <c r="B41" s="2" t="s">
        <v>5</v>
      </c>
      <c r="C41">
        <v>9</v>
      </c>
      <c r="E41" t="s">
        <v>13</v>
      </c>
      <c r="F41">
        <f>GETPIVOTDATA("ACTUAL TARGET",$B$32,"ACTIVITY","Redevelopment of Park")</f>
        <v>3</v>
      </c>
    </row>
    <row r="42" spans="2:6" x14ac:dyDescent="0.3">
      <c r="B42" s="2" t="s">
        <v>3</v>
      </c>
      <c r="C42">
        <v>3</v>
      </c>
      <c r="E42" t="s">
        <v>14</v>
      </c>
      <c r="F42">
        <f>GETPIVOTDATA("ACTUAL TARGET",$B$32,"ACTIVITY","NodeX")</f>
        <v>9</v>
      </c>
    </row>
    <row r="43" spans="2:6" x14ac:dyDescent="0.3">
      <c r="B43" s="2" t="s">
        <v>4</v>
      </c>
      <c r="C43">
        <v>15</v>
      </c>
      <c r="E43" t="s">
        <v>15</v>
      </c>
      <c r="F43">
        <f>GETPIVOTDATA("ACTUAL TARGET",$B$32,"ACTIVITY","Virtaul Reality")</f>
        <v>9</v>
      </c>
    </row>
    <row r="44" spans="2:6" x14ac:dyDescent="0.3">
      <c r="B44" s="2" t="s">
        <v>25</v>
      </c>
      <c r="C44">
        <v>81</v>
      </c>
      <c r="E44" t="s">
        <v>32</v>
      </c>
      <c r="F44">
        <f>GETPIVOTDATA("ACTUAL TARGET",$B$32)</f>
        <v>81</v>
      </c>
    </row>
    <row r="60" spans="1:3" x14ac:dyDescent="0.3">
      <c r="A60" s="1" t="s">
        <v>24</v>
      </c>
      <c r="B60" t="s">
        <v>38</v>
      </c>
      <c r="C60" t="s">
        <v>39</v>
      </c>
    </row>
    <row r="61" spans="1:3" x14ac:dyDescent="0.3">
      <c r="A61" s="2" t="s">
        <v>9</v>
      </c>
      <c r="B61">
        <v>12</v>
      </c>
      <c r="C61">
        <v>9</v>
      </c>
    </row>
    <row r="62" spans="1:3" x14ac:dyDescent="0.3">
      <c r="A62" s="2" t="s">
        <v>11</v>
      </c>
      <c r="B62">
        <v>9</v>
      </c>
      <c r="C62">
        <v>3</v>
      </c>
    </row>
    <row r="63" spans="1:3" x14ac:dyDescent="0.3">
      <c r="A63" s="2" t="s">
        <v>12</v>
      </c>
      <c r="B63">
        <v>15</v>
      </c>
      <c r="C63">
        <v>9</v>
      </c>
    </row>
    <row r="64" spans="1:3" x14ac:dyDescent="0.3">
      <c r="A64" s="2" t="s">
        <v>7</v>
      </c>
      <c r="B64">
        <v>15</v>
      </c>
      <c r="C64">
        <v>3</v>
      </c>
    </row>
    <row r="65" spans="1:3" x14ac:dyDescent="0.3">
      <c r="A65" s="2" t="s">
        <v>14</v>
      </c>
      <c r="B65">
        <v>12</v>
      </c>
      <c r="C65">
        <v>3</v>
      </c>
    </row>
    <row r="66" spans="1:3" x14ac:dyDescent="0.3">
      <c r="A66" s="2" t="s">
        <v>13</v>
      </c>
      <c r="B66">
        <v>3</v>
      </c>
      <c r="C66">
        <v>0</v>
      </c>
    </row>
    <row r="67" spans="1:3" x14ac:dyDescent="0.3">
      <c r="A67" s="2" t="s">
        <v>8</v>
      </c>
      <c r="B67">
        <v>15</v>
      </c>
      <c r="C67">
        <v>9</v>
      </c>
    </row>
    <row r="68" spans="1:3" x14ac:dyDescent="0.3">
      <c r="A68" s="2" t="s">
        <v>15</v>
      </c>
      <c r="B68">
        <v>12</v>
      </c>
      <c r="C68">
        <v>3</v>
      </c>
    </row>
    <row r="69" spans="1:3" x14ac:dyDescent="0.3">
      <c r="A69" s="2" t="s">
        <v>5</v>
      </c>
      <c r="B69">
        <v>9</v>
      </c>
      <c r="C69">
        <v>0</v>
      </c>
    </row>
    <row r="70" spans="1:3" x14ac:dyDescent="0.3">
      <c r="A70" s="2" t="s">
        <v>3</v>
      </c>
      <c r="B70">
        <v>3</v>
      </c>
      <c r="C70">
        <v>0</v>
      </c>
    </row>
    <row r="71" spans="1:3" x14ac:dyDescent="0.3">
      <c r="A71" s="2" t="s">
        <v>4</v>
      </c>
      <c r="B71">
        <v>15</v>
      </c>
      <c r="C71">
        <v>0</v>
      </c>
    </row>
    <row r="72" spans="1:3" x14ac:dyDescent="0.3">
      <c r="A72" s="2" t="s">
        <v>25</v>
      </c>
      <c r="B72">
        <v>120</v>
      </c>
      <c r="C72">
        <v>39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NEWTON BORTEY</dc:creator>
  <cp:lastModifiedBy>Annonymous</cp:lastModifiedBy>
  <dcterms:created xsi:type="dcterms:W3CDTF">2023-05-30T15:48:38Z</dcterms:created>
  <dcterms:modified xsi:type="dcterms:W3CDTF">2023-07-17T13:35:02Z</dcterms:modified>
</cp:coreProperties>
</file>