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G:\Shared drives\Optimising ChatGPT for creativity\Workflow and Template\Annotations per language\"/>
    </mc:Choice>
  </mc:AlternateContent>
  <bookViews>
    <workbookView xWindow="-120" yWindow="-120" windowWidth="20730" windowHeight="11160" tabRatio="500"/>
  </bookViews>
  <sheets>
    <sheet name="Analysis" sheetId="1" r:id="rId1"/>
  </sheets>
  <definedNames>
    <definedName name="_xlnm._FilterDatabase" localSheetId="0" hidden="1">Analysis!$A$1:$AMM$59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H56" i="1" l="1"/>
  <c r="AJ58" i="1" s="1"/>
  <c r="AC56" i="1"/>
  <c r="AH59" i="1"/>
  <c r="AH58" i="1"/>
  <c r="AH57" i="1"/>
  <c r="AJ56" i="1"/>
  <c r="AI56" i="1"/>
  <c r="AC59" i="1"/>
  <c r="AC58" i="1"/>
  <c r="AC57" i="1"/>
  <c r="AE56" i="1"/>
  <c r="AD56" i="1"/>
  <c r="X59" i="1"/>
  <c r="X58" i="1"/>
  <c r="X57" i="1"/>
  <c r="Z56" i="1"/>
  <c r="Y56" i="1"/>
  <c r="X56" i="1"/>
  <c r="AJ55" i="1"/>
  <c r="AE55" i="1"/>
  <c r="Z55" i="1"/>
  <c r="AE51" i="1"/>
  <c r="Z51" i="1"/>
  <c r="AE50" i="1"/>
  <c r="Z50" i="1"/>
  <c r="AJ49" i="1"/>
  <c r="AE49" i="1"/>
  <c r="Z49" i="1"/>
  <c r="Z47" i="1"/>
  <c r="AE46" i="1"/>
  <c r="Z46" i="1"/>
  <c r="AJ44" i="1"/>
  <c r="AE44" i="1"/>
  <c r="Z44" i="1"/>
  <c r="AE43" i="1"/>
  <c r="AJ35" i="1"/>
  <c r="AJ34" i="1"/>
  <c r="AE34" i="1"/>
  <c r="Z34" i="1"/>
  <c r="AJ33" i="1"/>
  <c r="AE30" i="1"/>
  <c r="AE23" i="1"/>
  <c r="AJ23" i="1"/>
  <c r="Z23" i="1"/>
  <c r="AE20" i="1"/>
  <c r="Z20" i="1"/>
  <c r="AJ20" i="1"/>
  <c r="AE18" i="1"/>
  <c r="Z18" i="1"/>
  <c r="AJ13" i="1"/>
  <c r="AE13" i="1"/>
  <c r="Z13" i="1"/>
  <c r="AJ11" i="1"/>
  <c r="Z9" i="1"/>
  <c r="AJ9" i="1"/>
  <c r="S59" i="1"/>
  <c r="N59" i="1"/>
  <c r="S58" i="1"/>
  <c r="N58" i="1"/>
  <c r="S57" i="1"/>
  <c r="N57" i="1"/>
  <c r="D57" i="1"/>
  <c r="Y1048576" i="1"/>
  <c r="T56" i="1"/>
  <c r="S56" i="1"/>
  <c r="O56" i="1"/>
  <c r="N56" i="1"/>
  <c r="J56" i="1"/>
  <c r="I56" i="1"/>
  <c r="I57" i="1" s="1"/>
  <c r="E56" i="1"/>
  <c r="D56" i="1"/>
  <c r="U55" i="1"/>
  <c r="P55" i="1"/>
  <c r="F55" i="1"/>
  <c r="U51" i="1"/>
  <c r="F51" i="1"/>
  <c r="U50" i="1"/>
  <c r="P50" i="1"/>
  <c r="K50" i="1"/>
  <c r="U49" i="1"/>
  <c r="P49" i="1"/>
  <c r="K49" i="1"/>
  <c r="F49" i="1"/>
  <c r="U47" i="1"/>
  <c r="P47" i="1"/>
  <c r="K47" i="1"/>
  <c r="F47" i="1"/>
  <c r="U46" i="1"/>
  <c r="P46" i="1"/>
  <c r="K46" i="1"/>
  <c r="F46" i="1"/>
  <c r="U44" i="1"/>
  <c r="P44" i="1"/>
  <c r="K44" i="1"/>
  <c r="F44" i="1"/>
  <c r="U35" i="1"/>
  <c r="U34" i="1"/>
  <c r="P34" i="1"/>
  <c r="K34" i="1"/>
  <c r="F34" i="1"/>
  <c r="U33" i="1"/>
  <c r="P33" i="1"/>
  <c r="F33" i="1"/>
  <c r="U23" i="1"/>
  <c r="P23" i="1"/>
  <c r="K23" i="1"/>
  <c r="F23" i="1"/>
  <c r="U20" i="1"/>
  <c r="P20" i="1"/>
  <c r="K20" i="1"/>
  <c r="F20" i="1"/>
  <c r="U18" i="1"/>
  <c r="P18" i="1"/>
  <c r="F18" i="1"/>
  <c r="U17" i="1"/>
  <c r="U13" i="1"/>
  <c r="P13" i="1"/>
  <c r="K13" i="1"/>
  <c r="F13" i="1"/>
  <c r="P9" i="1"/>
  <c r="F9" i="1"/>
  <c r="Z58" i="1" l="1"/>
  <c r="AE58" i="1"/>
  <c r="P56" i="1"/>
  <c r="P58" i="1" s="1"/>
  <c r="K56" i="1"/>
  <c r="K58" i="1" s="1"/>
  <c r="U56" i="1"/>
  <c r="U58" i="1" s="1"/>
  <c r="F56" i="1"/>
  <c r="F58" i="1" s="1"/>
</calcChain>
</file>

<file path=xl/sharedStrings.xml><?xml version="1.0" encoding="utf-8"?>
<sst xmlns="http://schemas.openxmlformats.org/spreadsheetml/2006/main" count="1098" uniqueCount="514">
  <si>
    <t>Sentence</t>
  </si>
  <si>
    <t>Unit</t>
  </si>
  <si>
    <t xml:space="preserve">1a </t>
  </si>
  <si>
    <t>Annotation of UCPs</t>
  </si>
  <si>
    <t>number of errors</t>
  </si>
  <si>
    <t>points of errors</t>
  </si>
  <si>
    <t>Error type</t>
  </si>
  <si>
    <t>1b</t>
  </si>
  <si>
    <t xml:space="preserve">2a </t>
  </si>
  <si>
    <t>Error typ</t>
  </si>
  <si>
    <t>2b</t>
  </si>
  <si>
    <t xml:space="preserve">3a </t>
  </si>
  <si>
    <t>3b</t>
  </si>
  <si>
    <t>3c</t>
  </si>
  <si>
    <t>X</t>
  </si>
  <si>
    <t>2BR02B</t>
  </si>
  <si>
    <t>The title "2BR02B" is a play on words that sounds like "to be or not to be." In Spanish, a similar translation could be "Ser o no ser." However, note that "2BR02B" is a specific artistic or literary title and may not need literal translation while maintaining its intended play on words.</t>
  </si>
  <si>
    <t>E</t>
  </si>
  <si>
    <t>Left in English with an incorrect explanation.</t>
  </si>
  <si>
    <t>**2BR02B**</t>
  </si>
  <si>
    <t>R</t>
  </si>
  <si>
    <t>Left in English</t>
  </si>
  <si>
    <t>Everything was perfectly swell.</t>
  </si>
  <si>
    <t>perfectly swell</t>
  </si>
  <si>
    <t>Todo estaba perfectamente bien.</t>
  </si>
  <si>
    <t>Todo era absolutamente maravilloso.</t>
  </si>
  <si>
    <t>Todo era perfecto.</t>
  </si>
  <si>
    <t>So was old age.</t>
  </si>
  <si>
    <t>So was old age</t>
  </si>
  <si>
    <t>También lo fue la vejez.</t>
  </si>
  <si>
    <t>Mistranslation: another meaning.</t>
  </si>
  <si>
    <t>También la vejez.</t>
  </si>
  <si>
    <t>Grammar: Comma missing. También, la vejez.</t>
  </si>
  <si>
    <t>Lo mismo sucedía con la vejez.</t>
  </si>
  <si>
    <t>La vejez también.</t>
  </si>
  <si>
    <t>One bright morning in the Chicago Lying-in Hospital, a man named Edward K. Wehling, Jr., waited for his wife to give birth.</t>
  </si>
  <si>
    <t>Chicago Lying-in Hospital</t>
  </si>
  <si>
    <t>Una mañana luminosa en el Hospital Chicago Lying-in, un hombre llamado Edward K. Wehling, Jr., esperaba que su esposa diera a luz.</t>
  </si>
  <si>
    <t>Grammar or Mistranslation. "esperar a que"</t>
  </si>
  <si>
    <t>Una mañana brillante en el Hospital de Maternidad de Chicago, un hombre llamado Edward K. Wehling, Jr., esperaba que su esposa diera a luz.</t>
  </si>
  <si>
    <t>Una brillante mañana en el Hospital de Maternidad de Chicago, un hombre llamado Edward K. Wehling, Jr., esperaba a que su esposa diera a luz.</t>
  </si>
  <si>
    <t>Una luminosa mañana en el Hospital Lying-in de Chicago, un hombre llamado Edward K. Wehling, Jr., esperaba a que su esposa diera a luz.</t>
  </si>
  <si>
    <t>Una luminosa mañana, en el hospital de Chicago, un hombre llamado Edward K. Wehling Jr. esperaba a que su mujer diera a luz.</t>
  </si>
  <si>
    <t>He was the only man waiting.</t>
  </si>
  <si>
    <t>the only man waiting</t>
  </si>
  <si>
    <t>Era el único hombre esperando.</t>
  </si>
  <si>
    <t>Era el único hombre que esperaba.</t>
  </si>
  <si>
    <t>Wehling was fifty-six, a mere stripling in a population whose average age was one hundred and twenty-nine.</t>
  </si>
  <si>
    <t>a mere stripling</t>
  </si>
  <si>
    <t>Wehling tenía cincuenta y seis años, un mero jovenzuelo en una población cuya edad promedio era de ciento veintinueve.</t>
  </si>
  <si>
    <t>Wehling tenía cincuenta y seis años, un mero jovenzuelo en una población cuya edad media era de ciento veintinueve años.</t>
  </si>
  <si>
    <t>Wehling tenía cincuenta y seis años, un mero jovenzuelo en una población cuya edad promedio era de ciento veintinueve años.</t>
  </si>
  <si>
    <t>Wehling tenía cincuenta y seis años, un simple jovencito en una población cuya edad promedio era de ciento veintinueve años.</t>
  </si>
  <si>
    <t>Wehling tenía cincuenta y seis años, un mero joven en una población cuya edad media era de ciento veintinueve.</t>
  </si>
  <si>
    <t>Wehling tenía cincuenta y seis años, un mero mocoso en una población cuya edad promedio era de ciento veintinueve.</t>
  </si>
  <si>
    <t>Wehling tenía cincuenta y seis años, un jovenzuelo en una población cuya edad media era de ciento veintinueve años.</t>
  </si>
  <si>
    <t>His camouflage was perfect, since the waiting room had a disorderly and demoralized air, too.</t>
  </si>
  <si>
    <t>disorderly and demoralized air</t>
  </si>
  <si>
    <t>Su camuflaje era perfecto, ya que la sala de espera también tenía un aire desordenado y desmoralizado.</t>
  </si>
  <si>
    <t xml:space="preserve">Terminology: desmoralizador </t>
  </si>
  <si>
    <t>Terminology: desmoralizador</t>
  </si>
  <si>
    <t>Su camuflaje era perfecto, dado que la sala de espera también tenía un aire desordenado y desmoralizado.</t>
  </si>
  <si>
    <t>The floor was paved with spattered dropcloths.</t>
  </si>
  <si>
    <t>spattered dropcloths</t>
  </si>
  <si>
    <t>El suelo estaba cubierto con lonas salpicadas.</t>
  </si>
  <si>
    <t>Terminology and style. "telas salpicadas de pintura" or "telas machadas"</t>
  </si>
  <si>
    <t>El suelo estaba cubierto de telas protectoras salpicadas.</t>
  </si>
  <si>
    <t>Style/Grammar. "telas protectoras salpicadas de pintura"</t>
  </si>
  <si>
    <t>El suelo estaba cubierto de lonas salpicadas.</t>
  </si>
  <si>
    <t>Terminology and style. "telas salpicadas de pintura" or "telas machadas".</t>
  </si>
  <si>
    <t>El suelo estaba cubierto de telas salpicadas.</t>
  </si>
  <si>
    <t>Style/Grammar. "telas protectoras salpicadas de pintura".</t>
  </si>
  <si>
    <t>El suelo estaba pavimentado con lienzos salpicados.</t>
  </si>
  <si>
    <t>El suelo estaba cubierto de bayetas salpicadas.</t>
  </si>
  <si>
    <t>Every plant had all the loam, light, water, air and nourishment it could use.</t>
  </si>
  <si>
    <t>loam, light, water, air and nourishment</t>
  </si>
  <si>
    <t>Cada planta tenía toda la tierra, luz, agua, aire y nutrientes que podía necesitar.</t>
  </si>
  <si>
    <t>Cada planta tenía toda la tierra, luz, agua, aire y alimento que podría usar.</t>
  </si>
  <si>
    <t>Grammar: Verb tense, not conditional but past tense. "podía"</t>
  </si>
  <si>
    <t>Cada planta tenía toda la tierra, luz, agua, aire y nutrientes que podía usar.</t>
  </si>
  <si>
    <t>Cada planta tenía toda la tierra, luz, agua, aire y nutrientes que podría usar.</t>
  </si>
  <si>
    <t>Cada planta tenía todo el mantillo, luz, agua, aire y alimento que podía usar.</t>
  </si>
  <si>
    <t>Cada planta tenía toda la tierra, luz, agua, aire y nutrientes que podía desear.</t>
  </si>
  <si>
    <t>Cada planta tenía toda la tierra, la luz, el agua, el aire y el alimento que podía necesitar.</t>
  </si>
  <si>
    <t>Kiss this sad world toodle-oo.</t>
  </si>
  <si>
    <t>Besemos adiós a este triste mundo.</t>
  </si>
  <si>
    <t>Mistranslation: Besemos adiós does not exist. Perhaps, despedirse con un beso, but not besar adios.</t>
  </si>
  <si>
    <t>Adiós a este mundo triste.</t>
  </si>
  <si>
    <t>Y a este triste mundo le diré adiós.</t>
  </si>
  <si>
    <t>CSC</t>
  </si>
  <si>
    <t>y a este triste mundo diré adiós.</t>
  </si>
  <si>
    <t>Despido a este triste mundo.</t>
  </si>
  <si>
    <t>Besaré este triste mundo toodle-oo.</t>
  </si>
  <si>
    <t>He gave a satiric smile.</t>
  </si>
  <si>
    <t>satiric smile</t>
  </si>
  <si>
    <t>Esbozó una sonrisa sarcástica.</t>
  </si>
  <si>
    <t>Dedicó una sonrisa irónica.</t>
  </si>
  <si>
    <t>Mistranslation: In Spanish "dedicar" has a positive connotation. Here it should be "esbozar" or simply "sonreír".</t>
  </si>
  <si>
    <t>Sonrió con sarcasmo.</t>
  </si>
  <si>
    <t>Dio una sonrisa sarcástica.</t>
  </si>
  <si>
    <t>Style/Grammar. "dar una sonrisa" does not exist in Spanish.</t>
  </si>
  <si>
    <t>Esbozó una sonrisa satírica.</t>
  </si>
  <si>
    <t>"It's called 'The Happy Garden of Life,' you know."</t>
  </si>
  <si>
    <t>The Happy Garden of Life</t>
  </si>
  <si>
    <t>"Se llama 'El Jardín Feliz de la Vida,' ¿sabes?"</t>
  </si>
  <si>
    <t>Spelling: Upper cases. Format: dialog (Critical for all instances)</t>
  </si>
  <si>
    <t>"Se llama 'El Jardín Feliz de la Vida', ¿sabes?"</t>
  </si>
  <si>
    <t>"Se llama 'El Feliz Jardín de la Vida', sabes."</t>
  </si>
  <si>
    <t>Spelling: Upper cases. Format: dialog (Critical for all instances). Spelling: interrogation marks.</t>
  </si>
  <si>
    <t>“Se llama ‘El feliz jardín de la vida’, ¿sabes?”.</t>
  </si>
  <si>
    <t>“Se llama ‘El Feliz Jardín de la Vida’, ya sabes.”</t>
  </si>
  <si>
    <t>«Se llama 'El jardín feliz de la vida', ¿sabe?».</t>
  </si>
  <si>
    <t>Hitz was a blindingly handsome man.</t>
  </si>
  <si>
    <t>a blindingly handsome man</t>
  </si>
  <si>
    <t>Hitz era un hombre deslumbrantemente apuesto.</t>
  </si>
  <si>
    <t>Hitz era un hombre deslumbrantemente guapo.</t>
  </si>
  <si>
    <t>Hitz era un hombre cegadoramente guapo.</t>
  </si>
  <si>
    <t>All blanks were to be filled with portraits of important people on either the hospital staff or from the Chicago Office of the Federal Bureau of Termination.</t>
  </si>
  <si>
    <t>Chicago Office of the Federal Bureau of Termination</t>
  </si>
  <si>
    <t>Todos los espacios en blanco debían llenarse con retratos de personas importantes, ya sea del personal del hospital o de la Oficina de Terminación Federal de Chicago.</t>
  </si>
  <si>
    <t>Mistranslation: Even if Federal is used it should be Oficina Federal de Terminación de Chicago.</t>
  </si>
  <si>
    <t>Todos los espacios en blanco se llenarían con retratos de personas importantes del personal del hospital o de la Oficina Federal de Terminación de Chicago.</t>
  </si>
  <si>
    <t>Todos los espacios en blanco debían llenarse con retratos de personas importantes del personal del hospital o de la Oficina Federal de Terminación de Chicago.</t>
  </si>
  <si>
    <t>Todos los espacios en blanco debían llenarse con retratos de personas importantes, ya sea del personal del hospital o de la Oficina Federal de Terminación de Chicago.</t>
  </si>
  <si>
    <t>Todos esos espacios vacíos se llenarían con retratos de personas importantes, ya sea del personal del hospital o de la Oficina Federal de Terminación de Chicago.</t>
  </si>
  <si>
    <t>Todos los espacios en blanco debían rellenarse con retratos de personas importantes del personal del hospital o de la Oficina Federal de Exterminio de Chicago.</t>
  </si>
  <si>
    <t xml:space="preserve">"You think I'm proud of this daub?" he said. </t>
  </si>
  <si>
    <t>this daub</t>
  </si>
  <si>
    <t>"¿Crees que estoy orgulloso de este garabato?" dijo.</t>
  </si>
  <si>
    <t>"¿Crees que estoy orgulloso de esta chapuza?" dijo.</t>
  </si>
  <si>
    <t>CSA</t>
  </si>
  <si>
    <t>"¿Crees que estoy orgulloso de esta chapucería?" dijo.</t>
  </si>
  <si>
    <t>CSM</t>
  </si>
  <si>
    <t>“¿Crees que estoy orgulloso de esta chapuza?” dijo.</t>
  </si>
  <si>
    <t>“¿Crees que me siento orgulloso de esta mancha?” dijo.</t>
  </si>
  <si>
    <t>«¿Cree que estoy orgulloso de esta chapuza?», dijo.</t>
  </si>
  <si>
    <t>The painter gestured at a foul dropcloth.</t>
  </si>
  <si>
    <t>foul dropcloth</t>
  </si>
  <si>
    <t>El pintor señaló un lienzo sucio.</t>
  </si>
  <si>
    <t>Mistranslation: Dropcloth is a protective sheet and not a canvas.</t>
  </si>
  <si>
    <t>El pintor señaló una tela manchada.</t>
  </si>
  <si>
    <t>El pintor señaló una lona sucia.</t>
  </si>
  <si>
    <t>Mistranslation: Dropcloth is a protective sheet that has paint on it.</t>
  </si>
  <si>
    <t>El pintor gesticuló hacia una tela caída sucia.</t>
  </si>
  <si>
    <t>Mistranslation: Dropcloth is a protective sheet that has paint on it, and not a sheet that has actually dropped and it is dirty. Grammar: "gesticuló hacia" is not correct. Gesticular means to gesture but not as to point at something.</t>
  </si>
  <si>
    <t>El pintor señaló una tela sucia.</t>
  </si>
  <si>
    <t>El pintor señaló un mantel sucio.</t>
  </si>
  <si>
    <t>"Frame that, and you'll have a picture a damn sight more honest than this one."</t>
  </si>
  <si>
    <t>damn sight more honest</t>
  </si>
  <si>
    <t>"Enmarca eso, y tendrás una imagen mucho más honesta que esta."</t>
  </si>
  <si>
    <t>O</t>
  </si>
  <si>
    <t xml:space="preserve">Mistranslation: "picture" is not an image here, but a picture, "cuadro".  </t>
  </si>
  <si>
    <t>"Enmarca eso, y tendrás una imagen muchísimo más honesta que esta."</t>
  </si>
  <si>
    <t xml:space="preserve">Mistranslation: "picture" is not an image here, but a picture, "cuadro". </t>
  </si>
  <si>
    <t>"Enmárcala, y tendrás una imagen mucho más honesta que esta."</t>
  </si>
  <si>
    <t>"Enmárcala, y tendrás una imagen más honesta que esta."</t>
  </si>
  <si>
    <t>“Enmárquela, y tendrás una imagen bastante más honesta que esta”.</t>
  </si>
  <si>
    <t>“Enmárcala y tendrás una imagen mucho más honesta que esta.”</t>
  </si>
  <si>
    <t>«Enmárquelo y tendrá un cuadro mucho más honesto que éste».</t>
  </si>
  <si>
    <t>"You're a gloomy old duck, aren't you?" said the orderly.</t>
  </si>
  <si>
    <t>gloomy old duck</t>
  </si>
  <si>
    <t>"¿Eres un viejo pato sombrío, no es así?" dijo el ordenanza.</t>
  </si>
  <si>
    <t xml:space="preserve">Mistranslation: A duck here is out of context. </t>
  </si>
  <si>
    <t>"Eres un viejo lúgubre, ¿verdad?" dijo el ordenanza.</t>
  </si>
  <si>
    <t>"Eres un viejo sombrío, ¿verdad?" dijo el ordenanza.</t>
  </si>
  <si>
    <t>"Eres un viejo aguafiestas, ¿no?" dijo el ayudante.</t>
  </si>
  <si>
    <t>“Eres un viejo triste, ¿no?” dijo el ordenanza.</t>
  </si>
  <si>
    <t>“Eres un viejo llorón, ¿no?” dijo el ordenanza.</t>
  </si>
  <si>
    <t>«Eres un viejo pato sombrío, ¿verdad?», dijo el ordenanza.</t>
  </si>
  <si>
    <t>"If you don't like it here, Grandpa..." he said, and he finished the thought with the trick telephone number that people who didn't want to live any more were supposed to call.</t>
  </si>
  <si>
    <t>Grandpa</t>
  </si>
  <si>
    <t>"Si no te gusta aquí, abuelo—" dijo, y terminó el pensamiento con el número de teléfono trampificado que se suponía debían llamar las personas que no querían seguir viviendo.</t>
  </si>
  <si>
    <t xml:space="preserve">Mistranslation: "terminar el pensamiento" does not exist in Spanish. Mistranslation: Trampificado does not exist in Spanish. Style: The apelative "abuelo" would suggest using "usted". </t>
  </si>
  <si>
    <t>"Si no te gusta aquí, abuelo—" dijo, y terminó el pensamiento con el número de teléfono con truco al que debían llamar las personas que ya no querían vivir.</t>
  </si>
  <si>
    <t xml:space="preserve">Mistranslation: "terminar el pensamiento" does not exist in Spanish. Perhaps "completar una idea". Style: The apelative "abuelo" would suggest using "usted". </t>
  </si>
  <si>
    <t>"Si no te gusta aquí, abuelo—" dijo, y terminó el pensamiento con el número de teléfono truco que se suponía que debían llamar las personas que ya no querían vivir.</t>
  </si>
  <si>
    <t xml:space="preserve">Mistranslation: "terminar el pensamiento" does not exist in Spanish. Perhaps "completar una idea". Grammar: teléfono truco should be teléfono con tructo. Style: The apelative "abuelo" would suggest using "usted". </t>
  </si>
  <si>
    <t>"Si no te gusta aquí, abuelo—" dijo, y terminó el pensamiento con el número de teléfono en clave que debían marcar las personas que ya no querían vivir.</t>
  </si>
  <si>
    <t>“Si no te gusta aquí, abuelo—” dijo, y terminó el pensamiento con el número telefónico truco que las personas que no querían vivir más debían llamar.</t>
  </si>
  <si>
    <t>“Si no te gusta aquí, abuelo—” dijo, y terminó el pensamiento con el número de teléfono truco que las personas que ya no querían vivir más debían llamar.</t>
  </si>
  <si>
    <t>«Si no te gusta estar aquí, abuelo...», dijo, y terminó la frase con el número de teléfono trucado al que se suponía que debían llamar las personas que no querían seguir viviendo.</t>
  </si>
  <si>
    <t>The zero in the telephone number he pronounced "naught."</t>
  </si>
  <si>
    <t>Pronunció el cero del número de teléfono como "cero".</t>
  </si>
  <si>
    <t>Mistranslation: The whole play on words is lost.</t>
  </si>
  <si>
    <t>El cero en el número de teléfono lo pronunció como "nada".</t>
  </si>
  <si>
    <t>El cero en el número de teléfono lo pronunció "nada."</t>
  </si>
  <si>
    <t>El cero en el número de teléfono lo pronunciaba "cero".</t>
  </si>
  <si>
    <t>El cero en el número telefónico lo pronunció “nada”.</t>
  </si>
  <si>
    <t>El cero en el número de teléfono lo pronunciaba “nada”.</t>
  </si>
  <si>
    <t>El cero del número de teléfono lo pronunció «nada».</t>
  </si>
  <si>
    <t>The number was: "2 B R 0 2 B."</t>
  </si>
  <si>
    <t>El número era: "2 B R 0 2 B."</t>
  </si>
  <si>
    <t>Mistranslation</t>
  </si>
  <si>
    <t>Mistranslation.</t>
  </si>
  <si>
    <t>El número era: “2 B R 0 2 B”.</t>
  </si>
  <si>
    <t>El número era: “2 B R 0 2 B.”</t>
  </si>
  <si>
    <t>El número era: «2 B R 0 2 B.»</t>
  </si>
  <si>
    <t>It was the telephone number of an institution whose fanciful sobriquets included: "Automat," "Birdland," "Cannery," "Catbox," "De-louser," "Easy-go," "Good-by, Mother," "Happy Hooligan," "Kiss-me-quick," "Lucky Pierre," "Sheepdip," "Waring Blendor," "Weep-no-more" and "Why Worry?"</t>
  </si>
  <si>
    <t>sobriquets</t>
  </si>
  <si>
    <t>Era el número de teléfono de una institución cuyos apodos fantasiosos incluían: "Automat," "Birdland," "Cannery," "Catbox," "De-louser," "Easy-go," "Good-by, Mother," "Happy Hooligan," "Kiss-me-quick," "Lucky Pierre," "Sheepdip," "Waring Blendor," "Weep-no-more" y "Why Worry?"</t>
  </si>
  <si>
    <t>Too many mistranslations: undertranslation</t>
  </si>
  <si>
    <t>Era el número de teléfono de una institución cuyos sobrenombres fantasiosos incluían: "Automat", "Birdland", "Cannery", "Catbox", "De-louser", "Easy-go", "Good-by, Mother", "Happy Hooligan", "Kiss-me-quick", "Lucky Pierre", "Sheepdip", "Waring Blendor", "Weep-no-more" y "Why Worry?"</t>
  </si>
  <si>
    <t>Too many mistranslation: undertanslation</t>
  </si>
  <si>
    <t>Era el número de teléfono de una institución cuyos sobrenombres fantasiosos incluían: "Automat," "Birdland," "Cannery," "Catbox," "De-louser," "Easy-go," "Good-by, Mother," "Happy Hooligan," "Kiss-me-quick," "Lucky Pierre," "Sheepdip," "Waring Blendor," "Weep-no-more" y "Why Worry?"</t>
  </si>
  <si>
    <t>Era el número de teléfono de una institución cuyos apodos imaginativos incluían: "Automat", "Pajarerío", "Conserva", "Caja de Gatos", "Limpiador", "Fácil", "Adiós, Madre", "Feliz Compañero", "Beso-Rápido", "Pedro Suerte", "Baño de Ovejas", "Licuadora Waring", "No llores más" y "¿Por qué preocuparse?"</t>
  </si>
  <si>
    <t>Spelling/Grammar: Automat should be Autómata, Beso-Rápido should be Beso rápido. The use of upper cases here is questionnable but I will not count them as errors since they are made up names.</t>
  </si>
  <si>
    <t>Era el número telefónico de una institución cuyos sobrenombres caprichosos incluían: “Automat”, “Birdland”, “Cannery”, “Catbox”, “De-louser”, “Easy-go”, “Good-by, Mother”, “Happy Hooligan”, “Kiss-me-quick”, “Lucky Pierre”, “Sheepdip”, “Waring Blendor”, “Weep-no-more” y “Why Worry?”</t>
  </si>
  <si>
    <t>Era el número de teléfono de una institución cuyos sobrenombres incluían: “Autómata,” “Birdland,” “Enlatadora,” “Cajón de Gatos,” “Desinsectadora,” “Fácil marcha,” “Adiós, mamá,” “Feliz Hooligan,” “Bésame rápido,” “Pierre afortunado,” “Baño de ovejas,” “Batidora Waring,” “Llora no más,” y “¿Por qué preocuparse?”</t>
  </si>
  <si>
    <t>Era el número de teléfono de una institución cuyos sobrenombres extravagantes incluían: «Automat», “Birdland”, “Cannery”, “Catbox”, “De-louser”, “Easy-go”, “Good-by, Mother”, “Happy Hooligan”, “Kiss-me-quick”, “Lucky Pierre”, “Sheepdip”, “Waring Blendor”, “Weep-no-more” y “Why Worry”.</t>
  </si>
  <si>
    <t>Easy-go</t>
  </si>
  <si>
    <t>Fácil</t>
  </si>
  <si>
    <t>Good-by, Mother</t>
  </si>
  <si>
    <t>Adiós, Madre</t>
  </si>
  <si>
    <t>Kiss-me-quick</t>
  </si>
  <si>
    <t>Beso-Rápido</t>
  </si>
  <si>
    <t>Weep-no-more</t>
  </si>
  <si>
    <t>No llores más</t>
  </si>
  <si>
    <t>Why Worry?</t>
  </si>
  <si>
    <t>¿Por qué preocuparse?</t>
  </si>
  <si>
    <t>"To be or not to be" was the telephone number of the municipal gas chambers of the Federal Bureau of Termination.</t>
  </si>
  <si>
    <t>"To be or not to be"</t>
  </si>
  <si>
    <t>'Ser o no ser' era el número de teléfono de las cámaras de gas municipales de la Oficina Federal de Terminación.</t>
  </si>
  <si>
    <t>Format - single inverted commas are not used in Spanish in this context. Either double or chevron.</t>
  </si>
  <si>
    <t>"Ser o no ser" era el número de teléfono de las cámaras de gas municipales de la Oficina Federal de Terminación.</t>
  </si>
  <si>
    <t>"Ser o no ser" era el número de teléfono de las cámaras de gas municipales del Buró Federal de Terminación.</t>
  </si>
  <si>
    <t>Terminology: inconsistent translation Buró and Oficina before.</t>
  </si>
  <si>
    <t>“Ser o no ser” era el número telefónico de las cámaras de gas municipales de la Oficina Federal de Terminación.</t>
  </si>
  <si>
    <t>“Ser o no ser” era el número de teléfono de las cámaras de gas municipales de la Oficina Federal de Terminación.</t>
  </si>
  <si>
    <t>«Ser o no ser» era el número de teléfono de las cámaras de gas municipales de la Oficina Federal de Exterminio.</t>
  </si>
  <si>
    <t>"Messy business, Grandpa.</t>
  </si>
  <si>
    <t>Messy business, Granpa</t>
  </si>
  <si>
    <t>"Es un asunto complicado, abuelo.</t>
  </si>
  <si>
    <t>"Asunto desordenado, abuelo.</t>
  </si>
  <si>
    <t xml:space="preserve">Mistranslation: desordenado does not have this meaning in Spanish, it literally refers to a messy room. </t>
  </si>
  <si>
    <t>"Negocio desordenado, abuelo.</t>
  </si>
  <si>
    <t>"Negocio sucio, abuelo.</t>
  </si>
  <si>
    <t>“Un asunto desordenado, abuelo.</t>
  </si>
  <si>
    <t>“Asunto desordenado, abuelo.</t>
  </si>
  <si>
    <t>«Qué lío, abuelo.</t>
  </si>
  <si>
    <t>The painter expressed with an obscenity his lack of concern for the tribulations of his survivors.</t>
  </si>
  <si>
    <t>expressed with an obscenity</t>
  </si>
  <si>
    <t>El pintor expresó con una obscenidad su falta de preocupación por las tribulaciones de sus sobrevivientes.</t>
  </si>
  <si>
    <t>El pintor expresó con una obscenidad su falta de preocupación por las tribulaciones de sus supervivientes.</t>
  </si>
  <si>
    <t>A coarse, formidable woman strode into the waiting room on spike heels.</t>
  </si>
  <si>
    <t>coarse, formidable woman</t>
  </si>
  <si>
    <t>Una mujer tosca y formidable entró con paso firme en la sala de espera con tacones de aguja.</t>
  </si>
  <si>
    <t>Una mujer tosca y formidable entró en la sala de espera con tacones de aguja.</t>
  </si>
  <si>
    <t>Mistranslation: Enter and stride have different meanings that here is not captured.</t>
  </si>
  <si>
    <t>Una mujer ruda y formidable irrumpió en la sala de espera con tacones de aguja.</t>
  </si>
  <si>
    <t>Una mujer tosca y formidable se adentró en la sala de espera con tacones de aguja.</t>
  </si>
  <si>
    <t>Una mujer tosca y formidable entró en la sala de espera sobre tacones de aguja.</t>
  </si>
  <si>
    <t>The medallion on her purple musette bag was the seal of the Service Division of the Federal Bureau of Termination, an eagle perched on a turnstile.</t>
  </si>
  <si>
    <t>musette bag</t>
  </si>
  <si>
    <t>El medallón en su bolsa musette morada era el sello de la División de Servicio del Buró Federal de Terminación, un águila posada sobre un torniquete.</t>
  </si>
  <si>
    <t>Undertranslation: "musette", Mistranslation: seal here means "escudo and not "sello". Inconsistency: before it was Oficina Federal and now is Buró.</t>
  </si>
  <si>
    <t>La medalla en su bolsa morada era el sello de la División de Servicio de la Oficina Federal de Terminación, un águila posada en un torniquete.</t>
  </si>
  <si>
    <t>Mistranslation: Here "medallion" means "medallón" and not "medalla".</t>
  </si>
  <si>
    <t>El medallón en su bolso musette púrpura era el sello de la División de Servicio de la Oficina Federal de Terminación, un águila posada en un torniquete.</t>
  </si>
  <si>
    <t>Undertranslation: "musette", Mistranslation: seal here means "escudo and not "sello".</t>
  </si>
  <si>
    <t>El medallón en su bolso musette morado era el sello de la División de Servicio del Buró Federal de Terminación, un águila posada en un torniquete.</t>
  </si>
  <si>
    <t>El medallón en su bolso morado era el sello de la División de Servicios de la Oficina Federal de Terminación, un águila posada sobre un torniquete.</t>
  </si>
  <si>
    <t>El medallón en su bolso violáceo era el sello de la División de Servicio de la Oficina Federal de Terminación: un águila apoyada en un torniquete.</t>
  </si>
  <si>
    <t>El medallón de su bolso musette morado era el sello de la División de Servicios de la Oficina Federal de Extinción, un águila posada en un torniquete.</t>
  </si>
  <si>
    <t>"A lot would depend on what your business was," he said.</t>
  </si>
  <si>
    <t>what your business was</t>
  </si>
  <si>
    <t>"Mucho dependería de cuál fuera tu negocio," dijo él.</t>
  </si>
  <si>
    <t>Mistranslation: business has been literally translated.  Grammar: Verb tense.</t>
  </si>
  <si>
    <t>"Mucho dependería de cuál sea tu negocio", dijo él.</t>
  </si>
  <si>
    <t>"Mucho dependería de cuál sea tu negocio," dijo él.</t>
  </si>
  <si>
    <t>“Mucho dependería de cuál sea tu negocio”, dijo él.</t>
  </si>
  <si>
    <t>“Mucho dependerá de cuál sea tu negocio,” dijo.</t>
  </si>
  <si>
    <t>«Dependería mucho de cuál fuera tu negocio», respondió él.</t>
  </si>
  <si>
    <t>"And you dunk people," he said.</t>
  </si>
  <si>
    <t>dunk people</t>
  </si>
  <si>
    <t>"Y tú sumerges a la gente," dijo él.</t>
  </si>
  <si>
    <t>Mistranslation: Play on words lost.</t>
  </si>
  <si>
    <t>"Y hundes a la gente", dijo él.</t>
  </si>
  <si>
    <t>"Y tú sumerges personas," él dijo.</t>
  </si>
  <si>
    <t>Mistranslation: Play on words lost. Grammar: sumergir a alguien y sumergir algo.</t>
  </si>
  <si>
    <t>“Y tú ahogas a la gente”, dijo él.</t>
  </si>
  <si>
    <t>“Y hundes a la gente,” dijo él.</t>
  </si>
  <si>
    <t>«Y mojas a la gente», dijo él.</t>
  </si>
  <si>
    <t>You're entitled to be immortalized.</t>
  </si>
  <si>
    <t>entitled to be immortalized</t>
  </si>
  <si>
    <t>Tienes derecho a ser inmortalizado.</t>
  </si>
  <si>
    <t>Grammar: gender</t>
  </si>
  <si>
    <t>Tienes derecho a ser inmortalizada.</t>
  </si>
  <si>
    <t>Estás destinada a ser inmortalizada.</t>
  </si>
  <si>
    <t>"Gee," she said, "they're all the same to me."</t>
  </si>
  <si>
    <t>Gee</t>
  </si>
  <si>
    <t>"Vaya," dijo, "para mí todos son iguales.</t>
  </si>
  <si>
    <t>"Caray", dijo, "todos me parecen iguales.</t>
  </si>
  <si>
    <t>"Vaya," dijo, "todos me parecen iguales.</t>
  </si>
  <si>
    <t>"Vaya," dijo, "son todos iguales para mí.</t>
  </si>
  <si>
    <t>Grammar: "son todos iguales para mí" is a borrowing from English, "me parecen todos iguales" is the Spanish translation.</t>
  </si>
  <si>
    <t>“Caramba”, dijo, “para mí son todas iguales.</t>
  </si>
  <si>
    <t>“Vaya,” dijo, “todos son iguales para mí.</t>
  </si>
  <si>
    <t>«Caramba», dijo, »para mí son todos iguales.</t>
  </si>
  <si>
    <t>"A body's a body, eh?" he said, "All righty.</t>
  </si>
  <si>
    <t>A body's a body, eh?</t>
  </si>
  <si>
    <t>"Un cuerpo es un cuerpo, ¿eh?" dijo él.</t>
  </si>
  <si>
    <t>"Un cuerpo es un cuerpo, ¿eh?" dijo él. "Muy bien.</t>
  </si>
  <si>
    <t>Omission: All righty is translated as All right.</t>
  </si>
  <si>
    <t>“Un cuerpo es un cuerpo, ¿eh?” dijo él. “Muy bien.</t>
  </si>
  <si>
    <t>«Un cuerpo es un cuerpo, ¿eh?», dijo él. «Muy bien.</t>
  </si>
  <si>
    <t>He indicated a faceless figure of a woman who was carrying dried stalks to a trash-burner.</t>
  </si>
  <si>
    <t>faceless figure</t>
  </si>
  <si>
    <t>Señaló a una figura sin rostro de una mujer que llevaba tallos secos a un incinerador de basura.</t>
  </si>
  <si>
    <t>Style: Icinerador implies already rubbish.</t>
  </si>
  <si>
    <t>Señaló una figura sin rostro de una mujer que llevaba tallos secos a una incineradora.</t>
  </si>
  <si>
    <t>Señaló una figura sin rostro de una mujer que llevaba tallos secos a un incinerador.</t>
  </si>
  <si>
    <t>Señaló una figura sin rostro de una mujer que llevaba ramas secas a un incinerador.</t>
  </si>
  <si>
    <t>Señaló una figura sin rostro de una mujer que transportaba tallos secos a un incinerador de basura.</t>
  </si>
  <si>
    <t>Indicó la figura sin rostro de una mujer que llevaba tallos secos a un quemador de basura.</t>
  </si>
  <si>
    <t>"Well," said Leora Duncan, "that's more the disposal people, isn't it?</t>
  </si>
  <si>
    <t>disposal people</t>
  </si>
  <si>
    <t>"Bueno," dijo Leora Duncan, "eso es más cosa de los encargados de eliminación, ¿no?</t>
  </si>
  <si>
    <t>"Bueno", dijo Leora Duncan, "eso es más bien para la gente que se encarga de la eliminación, ¿no?</t>
  </si>
  <si>
    <t>"Bueno," dijo Leora Duncan, "eso es más para la gente de eliminación, ¿no?</t>
  </si>
  <si>
    <t>"Bueno," dijo Leora Duncan, "eso es más para la gente de eliminación, ¿verdad?</t>
  </si>
  <si>
    <t>“Bueno,” dijo Leora Duncan, “eso es más para los encargados de la eliminación, ¿no?</t>
  </si>
  <si>
    <t>“Bueno,” dijo Leora Duncan, “eso es más bien el personal de eliminación, ¿verdad?</t>
  </si>
  <si>
    <t>«Bueno», dijo Leora Duncan, »eso es más de la gente de la basura, ¿no?</t>
  </si>
  <si>
    <t>The painter clapped his hands in mock delight.</t>
  </si>
  <si>
    <t>in mock delight</t>
  </si>
  <si>
    <t>El pintor aplaudió con fingido deleite.</t>
  </si>
  <si>
    <t>El pintor aplaudió con burla.</t>
  </si>
  <si>
    <t>Grammar: con burla is not the collocation in Spanish. We would say "aplaudió burlándose"</t>
  </si>
  <si>
    <t>El pintor aplaudió con deleite fingido.</t>
  </si>
  <si>
    <t>El pintor aplaudió con falsa alegría.</t>
  </si>
  <si>
    <t>El pintor aplaudió con fingido regocijo.</t>
  </si>
  <si>
    <t>Of course the sheave-carrier is wrong for a hostess!</t>
  </si>
  <si>
    <t>sheave-carrier</t>
  </si>
  <si>
    <t>¡Por supuesto que el portador de gavillas es incorrecto para una anfitriona!</t>
  </si>
  <si>
    <t>¡Por supuesto, el portador de gavillas es equivocado para una anfitriona!</t>
  </si>
  <si>
    <t>¡Por supuesto que la portadora de gavillas es incorrecta para una anfitriona!</t>
  </si>
  <si>
    <t>Por supuesto, ¡la portadora de ramas es incorrecta para una anfitriona!</t>
  </si>
  <si>
    <t>Accuracy: gavilla</t>
  </si>
  <si>
    <t>¡Por supuesto que la portadora del haz es incorrecta para una anfitriona!</t>
  </si>
  <si>
    <t>¡Por supuesto que la portadora de haces está mal para una anfitriona!</t>
  </si>
  <si>
    <t>¡Claro que la portadora de gavillas no es una buena anfitriona!</t>
  </si>
  <si>
    <t>A snipper, a pruner—that's more your line."</t>
  </si>
  <si>
    <t>a pruner</t>
  </si>
  <si>
    <t>Un cortador, un podador—eso va más con tu estilo."</t>
  </si>
  <si>
    <t xml:space="preserve">Grammar: gender. </t>
  </si>
  <si>
    <t>Un cortador, un podador—eso es más tu línea."</t>
  </si>
  <si>
    <t>Un cortador, un podador, ¡eso es más tu línea.”</t>
  </si>
  <si>
    <t>Un cortante, un podador—esa es más tu línea.”</t>
  </si>
  <si>
    <t>Una cortadora, una podadora, eso es más de tu estilo».</t>
  </si>
  <si>
    <t>"Gosh—" she said, and she blushed and became humble—"that—that puts me right next to Dr. Hitz."</t>
  </si>
  <si>
    <t>Gosh</t>
  </si>
  <si>
    <t>«Vaya—» dijo ella, y se sonrojó y se volvió humilde—«eso—eso me pone justo al lado del Dr. Hitz».</t>
  </si>
  <si>
    <t>Mistranslation: "volverse humilde". Mistranslation "me pone".</t>
  </si>
  <si>
    <t>"Vaya—" dijo ella, y se ruborizó y se volvió humilde—"eso … eso me pone justo al lado del Dr. Hitz."</t>
  </si>
  <si>
    <t>"Vaya—" dijo ella, y se sonrojó y se volvió humilde—"eso—eso me pone justo al lado del Dr. Hitz."</t>
  </si>
  <si>
    <t>"Vaya—" ella dijo, y se sonrojó y se puso humilde—"eso—eso me pone justo al lado del Dr. Hitz."</t>
  </si>
  <si>
    <t>Grammar: ella dijo. Mistranslation: "volverse humilde". Mistranslation "me pone".</t>
  </si>
  <si>
    <t>“Caramba—” dijo ella, y se sonrojó y se volvió humilde—“eso—eso me pone justo al lado del Dr. Hitz.”</t>
  </si>
  <si>
    <t>“Dios—” dijo, y se ruborizó y se quedó humilde—“eso—eso me pone justo al lado del Dr. Hitz.”</t>
  </si>
  <si>
    <t>«Caramba-» dijo ella, y se sonrojó y se volvió humilde- “eso-eso me pone justo al lado del Dr. Hitz”.</t>
  </si>
  <si>
    <t>"Good gravy, no!" she said.</t>
  </si>
  <si>
    <t>Good gravy</t>
  </si>
  <si>
    <t>"¡Dios mío, no!" dijo ella.</t>
  </si>
  <si>
    <t>"¡Por Dios, no!" dijo ella. "</t>
  </si>
  <si>
    <t>"¡Por Dios, no!" dijo ella.</t>
  </si>
  <si>
    <t>"¡Por Dios, no!" ella dijo.</t>
  </si>
  <si>
    <t>Grammar: ella dijo</t>
  </si>
  <si>
    <t>“¡Por Dios, no!” dijo ella.</t>
  </si>
  <si>
    <t>“¡Dios mío, no!” dijo ella.</t>
  </si>
  <si>
    <t>«¡Santo cielo, no!», dijo ella.</t>
  </si>
  <si>
    <t>He was seven feet tall, and he boomed with importance, accomplishments, and the joy of living.</t>
  </si>
  <si>
    <t>seven feet tall</t>
  </si>
  <si>
    <t>Medía siete pies de altura y resonaba con importancia, logros y la alegría de vivir.</t>
  </si>
  <si>
    <t>Format: conversion. Mistranslation: "resonaba con importancia".</t>
  </si>
  <si>
    <t>Medía más de dos metros, y rebosaba importancia, logros y la alegría de vivir.</t>
  </si>
  <si>
    <t>Grammar: article in a parallel construction. Style: rebosar importancia.</t>
  </si>
  <si>
    <t>Medía siete pies de altura, y resonaba con importancia, logros y la alegría de vivir.</t>
  </si>
  <si>
    <t>Medía siete pies de alto, y resonaba con importancia, logros y la alegría de vivir.</t>
  </si>
  <si>
    <t>Medía siete pies de alto y retumbaba con la importancia, los logros y la alegría de vivir.</t>
  </si>
  <si>
    <t>Medía dos metros quince, y exudaba importancia, logros y la alegría de vivir.</t>
  </si>
  <si>
    <t>Medía dos metros y medio y rebosaba importancia, logros y alegría de vivir.</t>
  </si>
  <si>
    <t>She was exclaiming over the legal implications of triplets.</t>
  </si>
  <si>
    <t>exclaiming over the legal implications of triplets</t>
  </si>
  <si>
    <t>Estaba exclamando sobre las implicaciones legales de los trillizos.</t>
  </si>
  <si>
    <t>Grammar: wrong preposition. Grammar: de los trillizos.</t>
  </si>
  <si>
    <t>Estaba exclamando por las implicaciones legales de los trillizos.</t>
  </si>
  <si>
    <t>Ella exclamaba por las implicaciones legales de los trillizos.</t>
  </si>
  <si>
    <t>"Last I heard," said Dr. Hitz, "they had one, and were trying to scrape another two up."</t>
  </si>
  <si>
    <t>to scrape another two up</t>
  </si>
  <si>
    <t>"La última vez que supe," dijo el Dr. Hitz, "tenían uno y estaban tratando de reunir otros dos."</t>
  </si>
  <si>
    <t>Grammar: wrong tense (supe) or wrong expression</t>
  </si>
  <si>
    <t>"La última vez que escuché," dijo el Dr. Hitz, "tenían uno, y estaban intentando conseguir otros dos."</t>
  </si>
  <si>
    <t>Grammar: wrong tense (escuché) and direct object missing; otherwise, "oí" or Lo útimo que oí</t>
  </si>
  <si>
    <t>"Lo último que escuché," dijo el Dr. Hitz, "tenían uno, y estaban tratando de conseguir otros dos."</t>
  </si>
  <si>
    <t>Grammar: Lo útimo que oí</t>
  </si>
  <si>
    <t>“La última vez que lo oí,” dijo el Dr. Hitz, “tenían uno, y estaban tratando de encontrar otros dos.”</t>
  </si>
  <si>
    <t>“Lo último que supe,” dijo el Dr. Hitz, “tenían uno, y estaban tratando de obtener otros dos.”</t>
  </si>
  <si>
    <t>«Lo último que supe», dijo el doctor Hitz, “es que tenían uno y estaban intentando reunir otros dos”.</t>
  </si>
  <si>
    <t>Nothing but singles going through today, unless somebody called in after I left.</t>
  </si>
  <si>
    <t>singles going through</t>
  </si>
  <si>
    <t>Hoy solo hay personas individuales pasando, a menos que alguien haya llamado después de que me fui.</t>
  </si>
  <si>
    <t>Grammar: personas individuales, redundancy. Mistranslation: pasando. Grammar: wrong mode (subjunctive)</t>
  </si>
  <si>
    <t>Solo solteros pasando hoy, a menos que alguien llamara después de que me fui.</t>
  </si>
  <si>
    <t>Mistranslation: single is not "soltero" here. Mistranslation; pasando. Grammar: wrong mode (subjunctive).</t>
  </si>
  <si>
    <t>Nada más que solteros pasando hoy, a menos que alguien llamara después de que me fui.</t>
  </si>
  <si>
    <t>Solo hay individuales pasando hoy, a menos que alguien llamara después de que me fui.</t>
  </si>
  <si>
    <t>Nada más solteros hoy, a menos que alguien haya llamado después de que me fui.</t>
  </si>
  <si>
    <t>Nada más que solteros pasando por hoy, a menos que alguien llamó después de que me fui.</t>
  </si>
  <si>
    <t>He raised his right hand, looked at a spot on the wall, gave a hoarsely wretched chuckle.</t>
  </si>
  <si>
    <t>hoarsely wretched chuckle</t>
  </si>
  <si>
    <t>Él levantó la mano derecha, miró un punto en la pared y soltó una risa ronca y miserable.</t>
  </si>
  <si>
    <t>Grammar: article is redundant.</t>
  </si>
  <si>
    <t>Levantó su mano derecha, miró un punto en la pared, y dio un indigente y ronco reír.</t>
  </si>
  <si>
    <t>Grammar: wrong possesive pronoun. Mistranslation: indigente y ronco reír.</t>
  </si>
  <si>
    <t>Levantó su mano derecha, miró un punto en la pared, soltó una risa ronca y miserable.</t>
  </si>
  <si>
    <t>Grammar: wrong possesive pronoun. Mistranslation: "and" is missing.</t>
  </si>
  <si>
    <t>Levantó la mano derecha, miró un punto en la pared, dio una risa ronca y miserable.</t>
  </si>
  <si>
    <t>Mistranslation: "and" is missing. Grammar: "dar una risa" is not Spanish.</t>
  </si>
  <si>
    <t>Levantó su mano derecha, miró un lugar en la pared, soltó una carcajada hozquemente lastimera.</t>
  </si>
  <si>
    <t>Levantó su mano derecha, miró un punto en la pared, y soltó una risita áspera y desdichada.</t>
  </si>
  <si>
    <t>Levantó la mano derecha, miró un punto de la pared, soltó una risita ronca y desdichada.</t>
  </si>
  <si>
    <t>"I think it's perfectly keen," said Wehling tautly.</t>
  </si>
  <si>
    <t>it's perflect keen</t>
  </si>
  <si>
    <t>"Creo que es perfectamente entusiasta," dijo Wehling tensamente.</t>
  </si>
  <si>
    <t xml:space="preserve">Mistranslation: perfectamente entusiasta. Style: dijo tensamente. </t>
  </si>
  <si>
    <t>"Creo que es perfectamente estupendo," dijo Wehling con tensión.</t>
  </si>
  <si>
    <t xml:space="preserve">Grammar: perfectamente estupendo. </t>
  </si>
  <si>
    <t>"Creo que es perfectamente genial," dijo Wehling con tensión.</t>
  </si>
  <si>
    <t xml:space="preserve">Grammar: perfectamente genial. </t>
  </si>
  <si>
    <t>"Creo que es perfectamente genial," dijo Wehling tensamente.</t>
  </si>
  <si>
    <t xml:space="preserve">Grammar: perfectamente genial.  Style: dijo tensamente. </t>
  </si>
  <si>
    <t>“Creo que es perfectamente maravilloso,” dijo Wehling con fortaleza.</t>
  </si>
  <si>
    <t>“Creo que es perfectamente estupendo,” dijo Wehling con tensión.</t>
  </si>
  <si>
    <t>«Creo que es perfectamente razonable», dijo Wehling tajantemente.</t>
  </si>
  <si>
    <t>tautly</t>
  </si>
  <si>
    <t>"I should have said, 'Ethical Suicide Studios,'" he said.</t>
  </si>
  <si>
    <t>Ethical Suicide Studios</t>
  </si>
  <si>
    <t>"Debí haber dicho, 'Estudios de Suicidio Ético,'" dijo.</t>
  </si>
  <si>
    <t>"Debí haber dicho, 'Estudios Éticos de Suicidio,'" dijo.</t>
  </si>
  <si>
    <t xml:space="preserve"> Mistranslation: ethical refers to the suicide.</t>
  </si>
  <si>
    <t>"Debería haber dicho, 'Estudios de Suicidio Ético,'" dijo.</t>
  </si>
  <si>
    <t>"Debería haber dicho, 'Estudios de Suicidio Ético,'" dijo él.</t>
  </si>
  <si>
    <t>“Debería haber dicho, ‘Estudios Éticamente Suicidas,’” dijo.</t>
  </si>
  <si>
    <t>“Debí haber dicho, ‘Estudios de Suicidio Ético,’” dijo.</t>
  </si>
  <si>
    <t>«Debería haber dicho 'Estudios de Suicidio Ético'», dijo.</t>
  </si>
  <si>
    <t>"It's only death," he said to her as she fell.</t>
  </si>
  <si>
    <t>It's only death</t>
  </si>
  <si>
    <t>"Es solo la muerte", le dijo mientras caía.</t>
  </si>
  <si>
    <t>"Es solo la muerte," le dijo mientras caía.</t>
  </si>
  <si>
    <t>"Es solo muerte," le dijo mientras caía.</t>
  </si>
  <si>
    <t>Grammar: article missing</t>
  </si>
  <si>
    <t>"Es solo muerte," le dijo al caer ella.</t>
  </si>
  <si>
    <t>“Es solo la muerte,” le dijo a ella mientras caía.</t>
  </si>
  <si>
    <t>“Es solo la muerte,” le dijo cuando ella cayó.</t>
  </si>
  <si>
    <t>«Es sólo la muerte», le dijo mientras ella caía.</t>
  </si>
  <si>
    <t>The painter pondered the mournful puzzle of life demanding to be born and, once born, demanding to be fruitful ... to multiply and to live as long as possible—to do all that on a very small planet that would have to last forever.</t>
  </si>
  <si>
    <t>the mournful puzzle of life</t>
  </si>
  <si>
    <t>El pintor reflexionó sobre el melancólico enigma de la vida que exige nacer y, una vez nacida, exige ser fecunda... multiplicarse y vivir el mayor tiempo posible, hacer todo eso en un planeta muy pequeño que tendría que durar para siempre.</t>
  </si>
  <si>
    <t>El pintor ponderó el rompecabezas sombrío de la vida que exige nacer y, una vez nacida, exige fructificar...multiplicar y vivir el mayor tiempo posible—hacer todo eso en un planeta muy pequeño que tendría que durar para siempre.</t>
  </si>
  <si>
    <t>El pintor reflexionó sobre el triste enigma de la vida que exige nacer y, una vez nacida, exige ser fructífera... multiplicarse y vivir el mayor tiempo posible—hacer todo eso en un planeta muy pequeño que tendría que durar para siempre.</t>
  </si>
  <si>
    <t>El pintor reflexionó sobre el misterio melancólico de la vida que exige nacer y, una vez nacida, exige ser fructífera... multiplicarse y vivir tanto como sea posible—hacer todo eso en un planeta muy pequeño que tendría que durar para siempre.</t>
  </si>
  <si>
    <t>El pintor reflexionó sobre el enigma lúgubre de la vida demandando nacer y, una vez nacida, demandando ser fructuosa… multiplicarse y vivir el mayor tiempo posible—hacer todo eso en un planeta muy pequeño que tendría que durar para siempre.</t>
  </si>
  <si>
    <t>El pintor ponderó el triste enigma de la vida demandando nacer y, una vez nacida, demandando ser fructífera... multiplicarse y vivir tanto tiempo como sea posible—hacer todo eso en un planeta muy pequeño que tiene que durar para siempre.</t>
  </si>
  <si>
    <t>El pintor meditaba sobre el lúgubre rompecabezas de la vida que exige nacer y, una vez nacida, exige ser fecunda... multiplicarse y vivir el mayor tiempo posible... hacer todo eso en un planeta muy pequeño que tendría que durar para siempre.</t>
  </si>
  <si>
    <t>Units of Creative potential</t>
  </si>
  <si>
    <t>Word count</t>
  </si>
  <si>
    <t>Creativity Index</t>
  </si>
  <si>
    <t>Omission: the meaning is lost</t>
  </si>
  <si>
    <t>Grammar: Comma missing. La vejez, también.</t>
  </si>
  <si>
    <t>Mistranslation: Lying-in left in English</t>
  </si>
  <si>
    <t>Omission: Lying-in is omitted.</t>
  </si>
  <si>
    <t>Omission: "mere" has been omitted here.</t>
  </si>
  <si>
    <t>Mistranslation: "mocoso" is not the correct translation for stripling.</t>
  </si>
  <si>
    <t>Terminology and accuracy. "paved" means here "cubierto" and "lienzos" is not a canvas but "telas machadas"</t>
  </si>
  <si>
    <t>Style: "salpicadas de pintura".</t>
  </si>
  <si>
    <t>Mistranslation: "bayetas" gives a different meaning "telas" . "salpicadas de pintura".</t>
  </si>
  <si>
    <t>Mistranslation: loam as mantillo instead of tierra.</t>
  </si>
  <si>
    <t>Grammar: besar plus preposition, Mistranslation: toodle-oo does not exist in Spanish.</t>
  </si>
  <si>
    <t>Mistranslation: satiric smile is sonrisa sarcástica.</t>
  </si>
  <si>
    <t>Format: dialog (Critical for all instances)</t>
  </si>
  <si>
    <t>Mistranslation: it is not a "mantel" but a "tela salpicada de pintura".</t>
  </si>
  <si>
    <t xml:space="preserve">Accuracy: un teléfono trucado means that the phone itself has been tampered, but here it means that the number has a trick. Style: The apelative "abuelo" would suggest using "usted". </t>
  </si>
  <si>
    <t>Mistranslation: "terminar el pensamiento" does not exist in Spanish. Perhaps "completar una idea". Grammar: teléfono truco should be teléfono con tructo. Style: The apelative "abuelo" would suggest using "usted". Grammar: "al que debían llamar"  missing preposition.</t>
  </si>
  <si>
    <t xml:space="preserve">Mistranslation/Grammar: Birdland is left in English, Pierre left in English, Llora no más is not grammatically correct. </t>
  </si>
  <si>
    <t xml:space="preserve">Grammar: article is missing. Mistranslation: desordenado does not have this meaning in Spanish, it literally refers to a messy room. </t>
  </si>
  <si>
    <t xml:space="preserve">Mistranslation: in this context, it is referring to a complex situation, this exclamation here without exclamation marks, it not really appropiate in the context. </t>
  </si>
  <si>
    <t>Mistranslation: "adentrarse" does not hav ethe same meaning as to stride.</t>
  </si>
  <si>
    <t>Mistranslation: seal here means "escudo and not "sello".</t>
  </si>
  <si>
    <t xml:space="preserve">Undertranslation: "musette", Mistranslation: seal here means "escudo and not "sello". </t>
  </si>
  <si>
    <t xml:space="preserve">Mistranslation: business has been literally translated. </t>
  </si>
  <si>
    <t>Mistranslation: Play on words lost. Grammar: here the pronoun is necessary. Accuracy: mojar is only to wet people and not to dunk.</t>
  </si>
  <si>
    <t>Grammar: a comma "para mí, son todos iguales"</t>
  </si>
  <si>
    <t>Mistranslation: a quemador de basura is called icinerador in Spanish.</t>
  </si>
  <si>
    <t>Mistranslation: in this context disposal is not basura but eliminación.</t>
  </si>
  <si>
    <t>Mistranslation: it does not mean that she is not a good hostess but that it is not good for a hostess.</t>
  </si>
  <si>
    <t xml:space="preserve">Mistranslation: cortante instead of cortador. Grammar: gender. </t>
  </si>
  <si>
    <t>Mistranslation: "quedarse humilde". Mistranslation "me pone".</t>
  </si>
  <si>
    <t>Santo cielo is not an expression is used.</t>
  </si>
  <si>
    <t>Grammar: collocation excudar importancia, logros, y la alegría de vivir  is not correct. Sytle: the article is placed only at the end and this is incorrect in Spanish.</t>
  </si>
  <si>
    <t>Grammar: collocation rebosar importancia.</t>
  </si>
  <si>
    <t>Grammar: de los trillizos.</t>
  </si>
  <si>
    <t>Grammar: wrong expression "Lo último que oí".</t>
  </si>
  <si>
    <t>Mistranslation: pasando. Grammar: wrong mode (subjunctive)</t>
  </si>
  <si>
    <t>Mistranslation: single is not "soltero" here. Grammar: wrong mode (subjunctive).</t>
  </si>
  <si>
    <t>Mistranslation: single is not "soltero" here. Grammar: wrong mode (subjunctive). Grammar: pasando.</t>
  </si>
  <si>
    <t>Grammar: wrong possesive pronoun. Mistranslation: hozquemente is not Spanish. Mistranslation: chuckle is more subtle than carcajada.</t>
  </si>
  <si>
    <t>Grammar: wrong possesive pronoun. Mistranslation: risita áspera is not a collocation in Spanish.</t>
  </si>
  <si>
    <t xml:space="preserve">Mistranslation: perfectamente maravilloso. Style: dijo con fortaleza. </t>
  </si>
  <si>
    <t xml:space="preserve">Mistranslation: perfectamente estupendo. </t>
  </si>
  <si>
    <t>Mistranslation: tautly in this context is not tajantemente but with a certain tension.</t>
  </si>
  <si>
    <t>Mistranslation: Ethical here refers to Suicide. The play on words does not really work.</t>
  </si>
  <si>
    <t>Grammar: as she fell has a continuity, so the tense here is wrong.</t>
  </si>
  <si>
    <t>Grammar: gender and gerund (demandando)</t>
  </si>
  <si>
    <t>Grammar: ponderar sobre, preposition missing, wrong gender and wrong gerund.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</si>
</sst>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font>
      <sz val="11"/>
      <color rgb="FF000000"/>
      <name val="Aptos Narrow"/>
      <family val="2"/>
      <charset val="134"/>
    </font>
    <font>
      <sz val="11"/>
      <color rgb="FF000000"/>
      <name val="Times New Roman"/>
      <family val="1"/>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0" xfId="0" applyFont="1" applyAlignment="1">
      <alignment vertical="top"/>
    </xf>
    <xf numFmtId="0" fontId="1" fillId="0" borderId="0" xfId="0" applyFont="1" applyFill="1" applyAlignment="1">
      <alignment vertical="top"/>
    </xf>
    <xf numFmtId="0" fontId="1" fillId="0" borderId="0" xfId="0" applyFont="1" applyAlignment="1"/>
    <xf numFmtId="0" fontId="1" fillId="0" borderId="1" xfId="0" applyFont="1" applyFill="1" applyBorder="1" applyAlignment="1">
      <alignment vertical="top"/>
    </xf>
    <xf numFmtId="2" fontId="1" fillId="0" borderId="1" xfId="0" applyNumberFormat="1" applyFont="1" applyFill="1" applyBorder="1" applyAlignment="1">
      <alignment vertical="top"/>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BE5D6"/>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M1048576"/>
  <sheetViews>
    <sheetView tabSelected="1" zoomScale="80" zoomScaleNormal="80" workbookViewId="0">
      <pane ySplit="1" topLeftCell="A2" activePane="bottomLeft" state="frozen"/>
      <selection pane="bottomLeft" activeCell="H21" sqref="H21"/>
    </sheetView>
  </sheetViews>
  <sheetFormatPr defaultColWidth="8.5" defaultRowHeight="15"/>
  <cols>
    <col min="1" max="1" width="25" style="1" customWidth="1"/>
    <col min="2" max="2" width="16.375" style="1" customWidth="1"/>
    <col min="3" max="3" width="30.25" style="1" customWidth="1"/>
    <col min="4" max="4" width="4.75" style="1" customWidth="1"/>
    <col min="5" max="5" width="4.875" style="1" customWidth="1"/>
    <col min="6" max="6" width="4.75" style="1" customWidth="1"/>
    <col min="7" max="7" width="13.25" style="1" customWidth="1"/>
    <col min="8" max="8" width="32.625" style="1" customWidth="1"/>
    <col min="9" max="11" width="4.75" style="1" customWidth="1"/>
    <col min="12" max="12" width="22" style="1" customWidth="1"/>
    <col min="13" max="13" width="42.25" style="2" customWidth="1"/>
    <col min="14" max="16" width="4.75" style="2" customWidth="1"/>
    <col min="17" max="17" width="24" style="2" customWidth="1"/>
    <col min="18" max="18" width="21.125" style="2" customWidth="1"/>
    <col min="19" max="21" width="4.75" style="2" customWidth="1"/>
    <col min="22" max="22" width="4.125" style="2" customWidth="1"/>
    <col min="23" max="23" width="28.875" style="1" customWidth="1"/>
    <col min="24" max="26" width="4.75" style="1" customWidth="1"/>
    <col min="27" max="27" width="13.625" style="1" customWidth="1"/>
    <col min="28" max="28" width="20.5" style="1" customWidth="1"/>
    <col min="29" max="30" width="4.75" style="1" customWidth="1"/>
    <col min="31" max="31" width="10.875" style="1" customWidth="1"/>
    <col min="32" max="32" width="14.125" style="1" customWidth="1"/>
    <col min="33" max="33" width="20" style="1" customWidth="1"/>
    <col min="34" max="34" width="5.625" style="1" customWidth="1"/>
    <col min="35" max="35" width="13.125" style="1" customWidth="1"/>
    <col min="36" max="36" width="8.625" style="1" customWidth="1"/>
    <col min="37" max="37" width="21.125" style="1" customWidth="1"/>
    <col min="38" max="38" width="19.625" style="1" customWidth="1"/>
    <col min="39" max="40" width="4.75" style="1" customWidth="1"/>
    <col min="41" max="41" width="5.125" style="1" customWidth="1"/>
    <col min="42" max="1027" width="8.5" style="1"/>
    <col min="1028" max="16384" width="8.5" style="3"/>
  </cols>
  <sheetData>
    <row r="1" spans="1:41">
      <c r="A1" s="1" t="s">
        <v>0</v>
      </c>
      <c r="B1" s="1" t="s">
        <v>1</v>
      </c>
      <c r="C1" s="1" t="s">
        <v>2</v>
      </c>
      <c r="D1" s="1" t="s">
        <v>3</v>
      </c>
      <c r="E1" s="1" t="s">
        <v>4</v>
      </c>
      <c r="F1" s="1" t="s">
        <v>5</v>
      </c>
      <c r="G1" s="1" t="s">
        <v>6</v>
      </c>
      <c r="H1" s="1" t="s">
        <v>7</v>
      </c>
      <c r="I1" s="1" t="s">
        <v>3</v>
      </c>
      <c r="J1" s="1" t="s">
        <v>4</v>
      </c>
      <c r="K1" s="1" t="s">
        <v>5</v>
      </c>
      <c r="L1" s="1" t="s">
        <v>6</v>
      </c>
      <c r="M1" s="2" t="s">
        <v>8</v>
      </c>
      <c r="N1" s="2" t="s">
        <v>3</v>
      </c>
      <c r="O1" s="2" t="s">
        <v>4</v>
      </c>
      <c r="P1" s="2" t="s">
        <v>5</v>
      </c>
      <c r="Q1" s="2" t="s">
        <v>9</v>
      </c>
      <c r="R1" s="2" t="s">
        <v>10</v>
      </c>
      <c r="S1" s="2" t="s">
        <v>3</v>
      </c>
      <c r="T1" s="2" t="s">
        <v>4</v>
      </c>
      <c r="U1" s="2" t="s">
        <v>5</v>
      </c>
      <c r="V1" s="2" t="s">
        <v>6</v>
      </c>
      <c r="W1" s="1" t="s">
        <v>11</v>
      </c>
      <c r="X1" s="1" t="s">
        <v>3</v>
      </c>
      <c r="Y1" s="1" t="s">
        <v>4</v>
      </c>
      <c r="Z1" s="1" t="s">
        <v>5</v>
      </c>
      <c r="AB1" s="1" t="s">
        <v>12</v>
      </c>
      <c r="AC1" s="1" t="s">
        <v>3</v>
      </c>
      <c r="AD1" s="1" t="s">
        <v>4</v>
      </c>
      <c r="AE1" s="1" t="s">
        <v>5</v>
      </c>
      <c r="AG1" s="1" t="s">
        <v>13</v>
      </c>
      <c r="AH1" s="1" t="s">
        <v>3</v>
      </c>
      <c r="AI1" s="1" t="s">
        <v>4</v>
      </c>
      <c r="AJ1" s="1" t="s">
        <v>5</v>
      </c>
      <c r="AL1" s="1" t="s">
        <v>14</v>
      </c>
      <c r="AM1" s="1" t="s">
        <v>3</v>
      </c>
      <c r="AN1" s="1" t="s">
        <v>4</v>
      </c>
      <c r="AO1" s="1" t="s">
        <v>5</v>
      </c>
    </row>
    <row r="2" spans="1:41" ht="16.5" customHeight="1">
      <c r="A2" s="1" t="s">
        <v>15</v>
      </c>
      <c r="B2" s="1" t="s">
        <v>15</v>
      </c>
      <c r="C2" s="1" t="s">
        <v>16</v>
      </c>
      <c r="D2" s="1" t="s">
        <v>17</v>
      </c>
      <c r="E2" s="1">
        <v>1</v>
      </c>
      <c r="F2" s="1">
        <v>15</v>
      </c>
      <c r="G2" s="1" t="s">
        <v>18</v>
      </c>
      <c r="H2" s="1" t="s">
        <v>19</v>
      </c>
      <c r="I2" s="1" t="s">
        <v>20</v>
      </c>
      <c r="J2" s="1">
        <v>1</v>
      </c>
      <c r="K2" s="1">
        <v>15</v>
      </c>
      <c r="L2" s="1" t="s">
        <v>21</v>
      </c>
      <c r="M2" s="2" t="s">
        <v>15</v>
      </c>
      <c r="N2" s="2" t="s">
        <v>20</v>
      </c>
      <c r="O2" s="2">
        <v>1</v>
      </c>
      <c r="P2" s="2">
        <v>15</v>
      </c>
      <c r="Q2" s="2" t="s">
        <v>21</v>
      </c>
      <c r="R2" s="2" t="s">
        <v>15</v>
      </c>
      <c r="S2" s="2" t="s">
        <v>20</v>
      </c>
      <c r="T2" s="2">
        <v>1</v>
      </c>
      <c r="U2" s="2">
        <v>15</v>
      </c>
      <c r="V2" s="2" t="s">
        <v>21</v>
      </c>
      <c r="W2" s="1" t="s">
        <v>15</v>
      </c>
      <c r="X2" s="1" t="s">
        <v>20</v>
      </c>
      <c r="Y2" s="1">
        <v>1</v>
      </c>
      <c r="Z2" s="1">
        <v>15</v>
      </c>
      <c r="AA2" s="1" t="s">
        <v>21</v>
      </c>
      <c r="AB2" s="1" t="s">
        <v>19</v>
      </c>
      <c r="AC2" s="1" t="s">
        <v>20</v>
      </c>
      <c r="AD2" s="1">
        <v>1</v>
      </c>
      <c r="AE2" s="1">
        <v>15</v>
      </c>
      <c r="AF2" s="1" t="s">
        <v>21</v>
      </c>
      <c r="AG2" s="1" t="s">
        <v>15</v>
      </c>
      <c r="AH2" s="1" t="s">
        <v>20</v>
      </c>
      <c r="AI2" s="1">
        <v>1</v>
      </c>
      <c r="AJ2" s="1">
        <v>15</v>
      </c>
      <c r="AK2" s="1" t="s">
        <v>21</v>
      </c>
    </row>
    <row r="3" spans="1:41">
      <c r="A3" s="1" t="s">
        <v>22</v>
      </c>
      <c r="B3" s="1" t="s">
        <v>23</v>
      </c>
      <c r="C3" s="1" t="s">
        <v>24</v>
      </c>
      <c r="D3" s="1" t="s">
        <v>20</v>
      </c>
      <c r="H3" s="1" t="s">
        <v>24</v>
      </c>
      <c r="I3" s="1" t="s">
        <v>20</v>
      </c>
      <c r="M3" s="2" t="s">
        <v>24</v>
      </c>
      <c r="N3" s="2" t="s">
        <v>20</v>
      </c>
      <c r="R3" s="2" t="s">
        <v>24</v>
      </c>
      <c r="S3" s="2" t="s">
        <v>20</v>
      </c>
      <c r="W3" s="1" t="s">
        <v>24</v>
      </c>
      <c r="X3" s="1" t="s">
        <v>20</v>
      </c>
      <c r="AB3" s="1" t="s">
        <v>25</v>
      </c>
      <c r="AC3" s="1" t="s">
        <v>132</v>
      </c>
      <c r="AG3" s="1" t="s">
        <v>26</v>
      </c>
      <c r="AH3" s="1" t="s">
        <v>150</v>
      </c>
      <c r="AI3" s="1">
        <v>1</v>
      </c>
      <c r="AJ3" s="1">
        <v>5</v>
      </c>
      <c r="AK3" s="1" t="s">
        <v>467</v>
      </c>
    </row>
    <row r="4" spans="1:41">
      <c r="A4" s="1" t="s">
        <v>27</v>
      </c>
      <c r="B4" s="1" t="s">
        <v>28</v>
      </c>
      <c r="C4" s="1" t="s">
        <v>29</v>
      </c>
      <c r="D4" s="1" t="s">
        <v>20</v>
      </c>
      <c r="E4" s="1">
        <v>1</v>
      </c>
      <c r="F4" s="1">
        <v>5</v>
      </c>
      <c r="G4" s="1" t="s">
        <v>30</v>
      </c>
      <c r="H4" s="1" t="s">
        <v>31</v>
      </c>
      <c r="I4" s="1" t="s">
        <v>20</v>
      </c>
      <c r="J4" s="1">
        <v>1</v>
      </c>
      <c r="K4" s="1">
        <v>1</v>
      </c>
      <c r="L4" s="1" t="s">
        <v>32</v>
      </c>
      <c r="M4" s="2" t="s">
        <v>31</v>
      </c>
      <c r="N4" s="2" t="s">
        <v>20</v>
      </c>
      <c r="O4" s="2">
        <v>1</v>
      </c>
      <c r="P4" s="2">
        <v>1</v>
      </c>
      <c r="Q4" s="2" t="s">
        <v>32</v>
      </c>
      <c r="R4" s="2" t="s">
        <v>31</v>
      </c>
      <c r="S4" s="2" t="s">
        <v>20</v>
      </c>
      <c r="T4" s="2">
        <v>1</v>
      </c>
      <c r="U4" s="2">
        <v>1</v>
      </c>
      <c r="V4" s="2" t="s">
        <v>32</v>
      </c>
      <c r="W4" s="1" t="s">
        <v>31</v>
      </c>
      <c r="X4" s="1" t="s">
        <v>20</v>
      </c>
      <c r="Y4" s="1">
        <v>1</v>
      </c>
      <c r="Z4" s="1">
        <v>1</v>
      </c>
      <c r="AA4" s="2" t="s">
        <v>32</v>
      </c>
      <c r="AB4" s="1" t="s">
        <v>33</v>
      </c>
      <c r="AC4" s="1" t="s">
        <v>132</v>
      </c>
      <c r="AG4" s="1" t="s">
        <v>34</v>
      </c>
      <c r="AH4" s="1" t="s">
        <v>20</v>
      </c>
      <c r="AI4" s="1">
        <v>1</v>
      </c>
      <c r="AJ4" s="1">
        <v>1</v>
      </c>
      <c r="AK4" s="2" t="s">
        <v>468</v>
      </c>
    </row>
    <row r="5" spans="1:41">
      <c r="A5" s="1" t="s">
        <v>35</v>
      </c>
      <c r="B5" s="1" t="s">
        <v>36</v>
      </c>
      <c r="C5" s="1" t="s">
        <v>37</v>
      </c>
      <c r="D5" s="1" t="s">
        <v>17</v>
      </c>
      <c r="E5" s="1">
        <v>1</v>
      </c>
      <c r="F5" s="1">
        <v>1</v>
      </c>
      <c r="G5" s="1" t="s">
        <v>38</v>
      </c>
      <c r="H5" s="1" t="s">
        <v>39</v>
      </c>
      <c r="I5" s="1" t="s">
        <v>20</v>
      </c>
      <c r="J5" s="1">
        <v>1</v>
      </c>
      <c r="K5" s="1">
        <v>1</v>
      </c>
      <c r="L5" s="1" t="s">
        <v>38</v>
      </c>
      <c r="M5" s="2" t="s">
        <v>40</v>
      </c>
      <c r="N5" s="2" t="s">
        <v>20</v>
      </c>
      <c r="R5" s="2" t="s">
        <v>40</v>
      </c>
      <c r="S5" s="2" t="s">
        <v>20</v>
      </c>
      <c r="W5" s="1" t="s">
        <v>40</v>
      </c>
      <c r="X5" s="1" t="s">
        <v>20</v>
      </c>
      <c r="AB5" s="1" t="s">
        <v>41</v>
      </c>
      <c r="AC5" s="1" t="s">
        <v>17</v>
      </c>
      <c r="AD5" s="1">
        <v>1</v>
      </c>
      <c r="AE5" s="1">
        <v>5</v>
      </c>
      <c r="AF5" s="1" t="s">
        <v>469</v>
      </c>
      <c r="AG5" s="1" t="s">
        <v>42</v>
      </c>
      <c r="AH5" s="1" t="s">
        <v>150</v>
      </c>
      <c r="AI5" s="1">
        <v>1</v>
      </c>
      <c r="AJ5" s="1">
        <v>1</v>
      </c>
      <c r="AK5" s="1" t="s">
        <v>470</v>
      </c>
    </row>
    <row r="6" spans="1:41">
      <c r="A6" s="1" t="s">
        <v>43</v>
      </c>
      <c r="B6" s="1" t="s">
        <v>44</v>
      </c>
      <c r="C6" s="1" t="s">
        <v>45</v>
      </c>
      <c r="D6" s="1" t="s">
        <v>20</v>
      </c>
      <c r="H6" s="1" t="s">
        <v>45</v>
      </c>
      <c r="I6" s="1" t="s">
        <v>20</v>
      </c>
      <c r="M6" s="2" t="s">
        <v>45</v>
      </c>
      <c r="N6" s="2" t="s">
        <v>20</v>
      </c>
      <c r="R6" s="2" t="s">
        <v>45</v>
      </c>
      <c r="S6" s="2" t="s">
        <v>20</v>
      </c>
      <c r="W6" s="1" t="s">
        <v>45</v>
      </c>
      <c r="X6" s="1" t="s">
        <v>20</v>
      </c>
      <c r="AB6" s="1" t="s">
        <v>45</v>
      </c>
      <c r="AC6" s="1" t="s">
        <v>20</v>
      </c>
      <c r="AG6" s="1" t="s">
        <v>46</v>
      </c>
      <c r="AH6" s="1" t="s">
        <v>20</v>
      </c>
    </row>
    <row r="7" spans="1:41">
      <c r="A7" s="1" t="s">
        <v>47</v>
      </c>
      <c r="B7" s="1" t="s">
        <v>48</v>
      </c>
      <c r="C7" s="1" t="s">
        <v>49</v>
      </c>
      <c r="D7" s="1" t="s">
        <v>20</v>
      </c>
      <c r="H7" s="1" t="s">
        <v>50</v>
      </c>
      <c r="I7" s="1" t="s">
        <v>20</v>
      </c>
      <c r="M7" s="2" t="s">
        <v>51</v>
      </c>
      <c r="N7" s="2" t="s">
        <v>20</v>
      </c>
      <c r="R7" s="2" t="s">
        <v>52</v>
      </c>
      <c r="S7" s="2" t="s">
        <v>20</v>
      </c>
      <c r="W7" s="1" t="s">
        <v>53</v>
      </c>
      <c r="X7" s="1" t="s">
        <v>20</v>
      </c>
      <c r="AB7" s="1" t="s">
        <v>54</v>
      </c>
      <c r="AC7" s="1" t="s">
        <v>20</v>
      </c>
      <c r="AD7" s="1">
        <v>1</v>
      </c>
      <c r="AE7" s="1">
        <v>1</v>
      </c>
      <c r="AF7" s="1" t="s">
        <v>472</v>
      </c>
      <c r="AG7" s="1" t="s">
        <v>55</v>
      </c>
      <c r="AH7" s="1" t="s">
        <v>20</v>
      </c>
      <c r="AI7" s="1">
        <v>1</v>
      </c>
      <c r="AJ7" s="1">
        <v>1</v>
      </c>
      <c r="AK7" s="1" t="s">
        <v>471</v>
      </c>
    </row>
    <row r="8" spans="1:41">
      <c r="A8" s="1" t="s">
        <v>56</v>
      </c>
      <c r="B8" s="1" t="s">
        <v>57</v>
      </c>
      <c r="C8" s="1" t="s">
        <v>58</v>
      </c>
      <c r="D8" s="1" t="s">
        <v>20</v>
      </c>
      <c r="E8" s="1">
        <v>1</v>
      </c>
      <c r="F8" s="1">
        <v>1</v>
      </c>
      <c r="G8" s="1" t="s">
        <v>59</v>
      </c>
      <c r="H8" s="1" t="s">
        <v>58</v>
      </c>
      <c r="I8" s="1" t="s">
        <v>20</v>
      </c>
      <c r="J8" s="1">
        <v>1</v>
      </c>
      <c r="K8" s="1">
        <v>1</v>
      </c>
      <c r="L8" s="1" t="s">
        <v>60</v>
      </c>
      <c r="M8" s="2" t="s">
        <v>58</v>
      </c>
      <c r="N8" s="2" t="s">
        <v>20</v>
      </c>
      <c r="O8" s="2">
        <v>1</v>
      </c>
      <c r="P8" s="2">
        <v>1</v>
      </c>
      <c r="Q8" s="2" t="s">
        <v>60</v>
      </c>
      <c r="R8" s="2" t="s">
        <v>58</v>
      </c>
      <c r="S8" s="2" t="s">
        <v>20</v>
      </c>
      <c r="T8" s="2">
        <v>1</v>
      </c>
      <c r="U8" s="2">
        <v>1</v>
      </c>
      <c r="V8" s="2" t="s">
        <v>60</v>
      </c>
      <c r="W8" s="1" t="s">
        <v>61</v>
      </c>
      <c r="X8" s="1" t="s">
        <v>20</v>
      </c>
      <c r="Y8" s="1">
        <v>1</v>
      </c>
      <c r="Z8" s="1">
        <v>1</v>
      </c>
      <c r="AA8" s="1" t="s">
        <v>59</v>
      </c>
      <c r="AB8" s="1" t="s">
        <v>58</v>
      </c>
      <c r="AC8" s="1" t="s">
        <v>20</v>
      </c>
      <c r="AD8" s="1">
        <v>1</v>
      </c>
      <c r="AE8" s="1">
        <v>1</v>
      </c>
      <c r="AF8" s="1" t="s">
        <v>59</v>
      </c>
      <c r="AG8" s="1" t="s">
        <v>58</v>
      </c>
      <c r="AH8" s="1" t="s">
        <v>20</v>
      </c>
      <c r="AI8" s="1">
        <v>1</v>
      </c>
      <c r="AJ8" s="1">
        <v>1</v>
      </c>
      <c r="AK8" s="1" t="s">
        <v>59</v>
      </c>
    </row>
    <row r="9" spans="1:41">
      <c r="A9" s="1" t="s">
        <v>62</v>
      </c>
      <c r="B9" s="1" t="s">
        <v>63</v>
      </c>
      <c r="C9" s="1" t="s">
        <v>64</v>
      </c>
      <c r="D9" s="1" t="s">
        <v>20</v>
      </c>
      <c r="E9" s="1">
        <v>2</v>
      </c>
      <c r="F9" s="1">
        <f>1+1</f>
        <v>2</v>
      </c>
      <c r="G9" s="1" t="s">
        <v>65</v>
      </c>
      <c r="H9" s="1" t="s">
        <v>66</v>
      </c>
      <c r="I9" s="1" t="s">
        <v>20</v>
      </c>
      <c r="J9" s="1">
        <v>1</v>
      </c>
      <c r="K9" s="1">
        <v>1</v>
      </c>
      <c r="L9" s="1" t="s">
        <v>67</v>
      </c>
      <c r="M9" s="2" t="s">
        <v>68</v>
      </c>
      <c r="N9" s="2" t="s">
        <v>20</v>
      </c>
      <c r="O9" s="2">
        <v>2</v>
      </c>
      <c r="P9" s="2">
        <f>1+1</f>
        <v>2</v>
      </c>
      <c r="Q9" s="2" t="s">
        <v>69</v>
      </c>
      <c r="R9" s="2" t="s">
        <v>70</v>
      </c>
      <c r="S9" s="2" t="s">
        <v>20</v>
      </c>
      <c r="T9" s="2">
        <v>1</v>
      </c>
      <c r="U9" s="2">
        <v>1</v>
      </c>
      <c r="V9" s="2" t="s">
        <v>71</v>
      </c>
      <c r="W9" s="1" t="s">
        <v>72</v>
      </c>
      <c r="X9" s="1" t="s">
        <v>20</v>
      </c>
      <c r="Y9" s="1">
        <v>2</v>
      </c>
      <c r="Z9" s="1">
        <f>5+1</f>
        <v>6</v>
      </c>
      <c r="AA9" s="1" t="s">
        <v>473</v>
      </c>
      <c r="AB9" s="1" t="s">
        <v>70</v>
      </c>
      <c r="AC9" s="1" t="s">
        <v>20</v>
      </c>
      <c r="AD9" s="1">
        <v>1</v>
      </c>
      <c r="AE9" s="1">
        <v>1</v>
      </c>
      <c r="AF9" s="1" t="s">
        <v>474</v>
      </c>
      <c r="AG9" s="1" t="s">
        <v>73</v>
      </c>
      <c r="AH9" s="1" t="s">
        <v>20</v>
      </c>
      <c r="AI9" s="1">
        <v>2</v>
      </c>
      <c r="AJ9" s="1">
        <f>5+1</f>
        <v>6</v>
      </c>
      <c r="AK9" s="1" t="s">
        <v>475</v>
      </c>
    </row>
    <row r="10" spans="1:41">
      <c r="A10" s="1" t="s">
        <v>74</v>
      </c>
      <c r="B10" s="1" t="s">
        <v>75</v>
      </c>
      <c r="C10" s="1" t="s">
        <v>76</v>
      </c>
      <c r="D10" s="1" t="s">
        <v>20</v>
      </c>
      <c r="H10" s="1" t="s">
        <v>77</v>
      </c>
      <c r="I10" s="1" t="s">
        <v>20</v>
      </c>
      <c r="J10" s="1">
        <v>1</v>
      </c>
      <c r="K10" s="1">
        <v>1</v>
      </c>
      <c r="L10" s="1" t="s">
        <v>78</v>
      </c>
      <c r="M10" s="2" t="s">
        <v>79</v>
      </c>
      <c r="N10" s="2" t="s">
        <v>20</v>
      </c>
      <c r="R10" s="2" t="s">
        <v>80</v>
      </c>
      <c r="S10" s="2" t="s">
        <v>20</v>
      </c>
      <c r="T10" s="2">
        <v>1</v>
      </c>
      <c r="U10" s="2">
        <v>1</v>
      </c>
      <c r="V10" s="2" t="s">
        <v>78</v>
      </c>
      <c r="W10" s="1" t="s">
        <v>81</v>
      </c>
      <c r="X10" s="1" t="s">
        <v>20</v>
      </c>
      <c r="Y10" s="1">
        <v>1</v>
      </c>
      <c r="Z10" s="1">
        <v>5</v>
      </c>
      <c r="AA10" s="1" t="s">
        <v>476</v>
      </c>
      <c r="AB10" s="1" t="s">
        <v>82</v>
      </c>
      <c r="AC10" s="1" t="s">
        <v>20</v>
      </c>
      <c r="AG10" s="1" t="s">
        <v>83</v>
      </c>
      <c r="AH10" s="1" t="s">
        <v>20</v>
      </c>
    </row>
    <row r="11" spans="1:41">
      <c r="A11" s="1" t="s">
        <v>84</v>
      </c>
      <c r="B11" s="1" t="s">
        <v>84</v>
      </c>
      <c r="C11" s="1" t="s">
        <v>85</v>
      </c>
      <c r="D11" s="1" t="s">
        <v>20</v>
      </c>
      <c r="E11" s="1">
        <v>1</v>
      </c>
      <c r="F11" s="1">
        <v>5</v>
      </c>
      <c r="G11" s="1" t="s">
        <v>86</v>
      </c>
      <c r="H11" s="1" t="s">
        <v>87</v>
      </c>
      <c r="I11" s="1" t="s">
        <v>20</v>
      </c>
      <c r="M11" s="2" t="s">
        <v>88</v>
      </c>
      <c r="N11" s="2" t="s">
        <v>89</v>
      </c>
      <c r="R11" s="2" t="s">
        <v>90</v>
      </c>
      <c r="S11" s="2" t="s">
        <v>89</v>
      </c>
      <c r="W11" s="1" t="s">
        <v>91</v>
      </c>
      <c r="X11" s="1" t="s">
        <v>89</v>
      </c>
      <c r="AB11" s="1" t="s">
        <v>88</v>
      </c>
      <c r="AC11" s="1" t="s">
        <v>89</v>
      </c>
      <c r="AG11" s="1" t="s">
        <v>92</v>
      </c>
      <c r="AH11" s="1" t="s">
        <v>17</v>
      </c>
      <c r="AI11" s="1">
        <v>1</v>
      </c>
      <c r="AJ11" s="1">
        <f>1+5</f>
        <v>6</v>
      </c>
      <c r="AK11" s="1" t="s">
        <v>477</v>
      </c>
    </row>
    <row r="12" spans="1:41">
      <c r="A12" s="1" t="s">
        <v>93</v>
      </c>
      <c r="B12" s="1" t="s">
        <v>94</v>
      </c>
      <c r="C12" s="1" t="s">
        <v>95</v>
      </c>
      <c r="D12" s="1" t="s">
        <v>20</v>
      </c>
      <c r="H12" s="1" t="s">
        <v>96</v>
      </c>
      <c r="I12" s="1" t="s">
        <v>20</v>
      </c>
      <c r="J12" s="1">
        <v>1</v>
      </c>
      <c r="K12" s="1">
        <v>1</v>
      </c>
      <c r="L12" s="1" t="s">
        <v>97</v>
      </c>
      <c r="M12" s="2" t="s">
        <v>98</v>
      </c>
      <c r="N12" s="2" t="s">
        <v>20</v>
      </c>
      <c r="R12" s="2" t="s">
        <v>99</v>
      </c>
      <c r="S12" s="2" t="s">
        <v>20</v>
      </c>
      <c r="T12" s="2">
        <v>1</v>
      </c>
      <c r="U12" s="2">
        <v>5</v>
      </c>
      <c r="V12" s="2" t="s">
        <v>100</v>
      </c>
      <c r="W12" s="1" t="s">
        <v>101</v>
      </c>
      <c r="X12" s="1" t="s">
        <v>20</v>
      </c>
      <c r="Y12" s="1">
        <v>1</v>
      </c>
      <c r="Z12" s="1">
        <v>1</v>
      </c>
      <c r="AA12" s="1" t="s">
        <v>478</v>
      </c>
      <c r="AB12" s="1" t="s">
        <v>101</v>
      </c>
      <c r="AC12" s="1" t="s">
        <v>20</v>
      </c>
      <c r="AD12" s="1">
        <v>1</v>
      </c>
      <c r="AE12" s="1">
        <v>1</v>
      </c>
      <c r="AF12" s="1" t="s">
        <v>478</v>
      </c>
      <c r="AG12" s="1" t="s">
        <v>101</v>
      </c>
      <c r="AH12" s="1" t="s">
        <v>20</v>
      </c>
      <c r="AI12" s="1">
        <v>1</v>
      </c>
      <c r="AJ12" s="1">
        <v>1</v>
      </c>
      <c r="AK12" s="1" t="s">
        <v>478</v>
      </c>
    </row>
    <row r="13" spans="1:41">
      <c r="A13" s="1" t="s">
        <v>102</v>
      </c>
      <c r="B13" s="1" t="s">
        <v>103</v>
      </c>
      <c r="C13" s="1" t="s">
        <v>104</v>
      </c>
      <c r="D13" s="1" t="s">
        <v>20</v>
      </c>
      <c r="E13" s="1">
        <v>2</v>
      </c>
      <c r="F13" s="1">
        <f>1+15</f>
        <v>16</v>
      </c>
      <c r="G13" s="1" t="s">
        <v>105</v>
      </c>
      <c r="H13" s="1" t="s">
        <v>106</v>
      </c>
      <c r="I13" s="1" t="s">
        <v>20</v>
      </c>
      <c r="J13" s="1">
        <v>2</v>
      </c>
      <c r="K13" s="1">
        <f>1+15</f>
        <v>16</v>
      </c>
      <c r="L13" s="1" t="s">
        <v>105</v>
      </c>
      <c r="M13" s="2" t="s">
        <v>106</v>
      </c>
      <c r="N13" s="2" t="s">
        <v>20</v>
      </c>
      <c r="O13" s="2">
        <v>2</v>
      </c>
      <c r="P13" s="2">
        <f>1+15</f>
        <v>16</v>
      </c>
      <c r="Q13" s="2" t="s">
        <v>105</v>
      </c>
      <c r="R13" s="2" t="s">
        <v>107</v>
      </c>
      <c r="S13" s="2" t="s">
        <v>20</v>
      </c>
      <c r="T13" s="2">
        <v>3</v>
      </c>
      <c r="U13" s="2">
        <f>1+15+1</f>
        <v>17</v>
      </c>
      <c r="V13" s="2" t="s">
        <v>108</v>
      </c>
      <c r="W13" s="1" t="s">
        <v>109</v>
      </c>
      <c r="X13" s="1" t="s">
        <v>20</v>
      </c>
      <c r="Y13" s="1">
        <v>1</v>
      </c>
      <c r="Z13" s="1">
        <f>15</f>
        <v>15</v>
      </c>
      <c r="AA13" s="1" t="s">
        <v>479</v>
      </c>
      <c r="AB13" s="1" t="s">
        <v>110</v>
      </c>
      <c r="AC13" s="1" t="s">
        <v>20</v>
      </c>
      <c r="AD13" s="1">
        <v>2</v>
      </c>
      <c r="AE13" s="1">
        <f>1+15</f>
        <v>16</v>
      </c>
      <c r="AF13" s="1" t="s">
        <v>105</v>
      </c>
      <c r="AG13" s="1" t="s">
        <v>111</v>
      </c>
      <c r="AH13" s="1" t="s">
        <v>20</v>
      </c>
      <c r="AI13" s="1">
        <v>1</v>
      </c>
      <c r="AJ13" s="1">
        <f>15</f>
        <v>15</v>
      </c>
      <c r="AK13" s="1" t="s">
        <v>479</v>
      </c>
    </row>
    <row r="14" spans="1:41">
      <c r="A14" s="1" t="s">
        <v>112</v>
      </c>
      <c r="B14" s="1" t="s">
        <v>113</v>
      </c>
      <c r="C14" s="1" t="s">
        <v>114</v>
      </c>
      <c r="D14" s="1" t="s">
        <v>20</v>
      </c>
      <c r="H14" s="1" t="s">
        <v>114</v>
      </c>
      <c r="I14" s="1" t="s">
        <v>20</v>
      </c>
      <c r="M14" s="2" t="s">
        <v>114</v>
      </c>
      <c r="N14" s="2" t="s">
        <v>20</v>
      </c>
      <c r="R14" s="2" t="s">
        <v>114</v>
      </c>
      <c r="S14" s="2" t="s">
        <v>20</v>
      </c>
      <c r="W14" s="1" t="s">
        <v>115</v>
      </c>
      <c r="X14" s="1" t="s">
        <v>20</v>
      </c>
      <c r="AB14" s="1" t="s">
        <v>115</v>
      </c>
      <c r="AC14" s="1" t="s">
        <v>20</v>
      </c>
      <c r="AG14" s="1" t="s">
        <v>116</v>
      </c>
      <c r="AH14" s="1" t="s">
        <v>20</v>
      </c>
    </row>
    <row r="15" spans="1:41">
      <c r="A15" s="1" t="s">
        <v>117</v>
      </c>
      <c r="B15" s="1" t="s">
        <v>118</v>
      </c>
      <c r="C15" s="1" t="s">
        <v>119</v>
      </c>
      <c r="D15" s="1" t="s">
        <v>20</v>
      </c>
      <c r="E15" s="1">
        <v>1</v>
      </c>
      <c r="F15" s="1">
        <v>1</v>
      </c>
      <c r="G15" s="1" t="s">
        <v>120</v>
      </c>
      <c r="H15" s="1" t="s">
        <v>121</v>
      </c>
      <c r="I15" s="1" t="s">
        <v>20</v>
      </c>
      <c r="M15" s="2" t="s">
        <v>122</v>
      </c>
      <c r="N15" s="2" t="s">
        <v>20</v>
      </c>
      <c r="R15" s="2" t="s">
        <v>123</v>
      </c>
      <c r="S15" s="2" t="s">
        <v>20</v>
      </c>
      <c r="W15" s="1" t="s">
        <v>122</v>
      </c>
      <c r="X15" s="1" t="s">
        <v>20</v>
      </c>
      <c r="AB15" s="1" t="s">
        <v>124</v>
      </c>
      <c r="AC15" s="1" t="s">
        <v>20</v>
      </c>
      <c r="AG15" s="1" t="s">
        <v>125</v>
      </c>
      <c r="AH15" s="1" t="s">
        <v>20</v>
      </c>
    </row>
    <row r="16" spans="1:41">
      <c r="A16" s="1" t="s">
        <v>126</v>
      </c>
      <c r="B16" s="1" t="s">
        <v>127</v>
      </c>
      <c r="C16" s="1" t="s">
        <v>128</v>
      </c>
      <c r="D16" s="1" t="s">
        <v>20</v>
      </c>
      <c r="H16" s="1" t="s">
        <v>129</v>
      </c>
      <c r="I16" s="1" t="s">
        <v>130</v>
      </c>
      <c r="M16" s="2" t="s">
        <v>128</v>
      </c>
      <c r="N16" s="2" t="s">
        <v>20</v>
      </c>
      <c r="R16" s="2" t="s">
        <v>131</v>
      </c>
      <c r="S16" s="2" t="s">
        <v>132</v>
      </c>
      <c r="W16" s="1" t="s">
        <v>133</v>
      </c>
      <c r="X16" s="1" t="s">
        <v>130</v>
      </c>
      <c r="AB16" s="1" t="s">
        <v>134</v>
      </c>
      <c r="AC16" s="1" t="s">
        <v>20</v>
      </c>
      <c r="AG16" s="1" t="s">
        <v>135</v>
      </c>
      <c r="AH16" s="1" t="s">
        <v>130</v>
      </c>
    </row>
    <row r="17" spans="1:37">
      <c r="A17" s="1" t="s">
        <v>136</v>
      </c>
      <c r="B17" s="1" t="s">
        <v>137</v>
      </c>
      <c r="C17" s="1" t="s">
        <v>138</v>
      </c>
      <c r="D17" s="1" t="s">
        <v>17</v>
      </c>
      <c r="E17" s="1">
        <v>1</v>
      </c>
      <c r="F17" s="1">
        <v>5</v>
      </c>
      <c r="G17" s="1" t="s">
        <v>139</v>
      </c>
      <c r="H17" s="1" t="s">
        <v>140</v>
      </c>
      <c r="I17" s="1" t="s">
        <v>20</v>
      </c>
      <c r="M17" s="2" t="s">
        <v>141</v>
      </c>
      <c r="N17" s="2" t="s">
        <v>20</v>
      </c>
      <c r="O17" s="2">
        <v>1</v>
      </c>
      <c r="P17" s="2">
        <v>1</v>
      </c>
      <c r="Q17" s="2" t="s">
        <v>142</v>
      </c>
      <c r="R17" s="2" t="s">
        <v>143</v>
      </c>
      <c r="S17" s="2" t="s">
        <v>17</v>
      </c>
      <c r="T17" s="2">
        <v>2</v>
      </c>
      <c r="U17" s="2">
        <f>1+5</f>
        <v>6</v>
      </c>
      <c r="V17" s="2" t="s">
        <v>144</v>
      </c>
      <c r="W17" s="1" t="s">
        <v>138</v>
      </c>
      <c r="X17" s="1" t="s">
        <v>17</v>
      </c>
      <c r="Y17" s="1">
        <v>1</v>
      </c>
      <c r="Z17" s="1">
        <v>5</v>
      </c>
      <c r="AA17" s="1" t="s">
        <v>139</v>
      </c>
      <c r="AB17" s="1" t="s">
        <v>145</v>
      </c>
      <c r="AC17" s="2" t="s">
        <v>20</v>
      </c>
      <c r="AD17" s="2">
        <v>1</v>
      </c>
      <c r="AE17" s="2">
        <v>1</v>
      </c>
      <c r="AF17" s="2" t="s">
        <v>142</v>
      </c>
      <c r="AG17" s="1" t="s">
        <v>146</v>
      </c>
      <c r="AH17" s="1" t="s">
        <v>17</v>
      </c>
      <c r="AI17" s="1">
        <v>1</v>
      </c>
      <c r="AJ17" s="1">
        <v>5</v>
      </c>
      <c r="AK17" s="1" t="s">
        <v>480</v>
      </c>
    </row>
    <row r="18" spans="1:37">
      <c r="A18" s="1" t="s">
        <v>147</v>
      </c>
      <c r="B18" s="1" t="s">
        <v>148</v>
      </c>
      <c r="C18" s="1" t="s">
        <v>149</v>
      </c>
      <c r="D18" s="1" t="s">
        <v>150</v>
      </c>
      <c r="E18" s="1">
        <v>1</v>
      </c>
      <c r="F18" s="1">
        <f>5</f>
        <v>5</v>
      </c>
      <c r="G18" s="1" t="s">
        <v>151</v>
      </c>
      <c r="H18" s="1" t="s">
        <v>152</v>
      </c>
      <c r="I18" s="1" t="s">
        <v>132</v>
      </c>
      <c r="J18" s="1">
        <v>1</v>
      </c>
      <c r="K18" s="1">
        <v>5</v>
      </c>
      <c r="L18" s="1" t="s">
        <v>153</v>
      </c>
      <c r="M18" s="2" t="s">
        <v>154</v>
      </c>
      <c r="N18" s="2" t="s">
        <v>150</v>
      </c>
      <c r="O18" s="2">
        <v>1</v>
      </c>
      <c r="P18" s="2">
        <f>5</f>
        <v>5</v>
      </c>
      <c r="Q18" s="2" t="s">
        <v>151</v>
      </c>
      <c r="R18" s="2" t="s">
        <v>155</v>
      </c>
      <c r="S18" s="2" t="s">
        <v>150</v>
      </c>
      <c r="T18" s="2">
        <v>1</v>
      </c>
      <c r="U18" s="2">
        <f>5</f>
        <v>5</v>
      </c>
      <c r="V18" s="2" t="s">
        <v>151</v>
      </c>
      <c r="W18" s="1" t="s">
        <v>156</v>
      </c>
      <c r="X18" s="1" t="s">
        <v>132</v>
      </c>
      <c r="Y18" s="1">
        <v>1</v>
      </c>
      <c r="Z18" s="1">
        <f>5</f>
        <v>5</v>
      </c>
      <c r="AA18" s="1" t="s">
        <v>151</v>
      </c>
      <c r="AB18" s="1" t="s">
        <v>157</v>
      </c>
      <c r="AC18" s="1" t="s">
        <v>132</v>
      </c>
      <c r="AD18" s="1">
        <v>1</v>
      </c>
      <c r="AE18" s="1">
        <f>5</f>
        <v>5</v>
      </c>
      <c r="AF18" s="1" t="s">
        <v>151</v>
      </c>
      <c r="AG18" s="1" t="s">
        <v>158</v>
      </c>
      <c r="AH18" s="1" t="s">
        <v>132</v>
      </c>
    </row>
    <row r="19" spans="1:37">
      <c r="A19" s="1" t="s">
        <v>159</v>
      </c>
      <c r="B19" s="1" t="s">
        <v>160</v>
      </c>
      <c r="C19" s="1" t="s">
        <v>161</v>
      </c>
      <c r="D19" s="1" t="s">
        <v>17</v>
      </c>
      <c r="E19" s="1">
        <v>1</v>
      </c>
      <c r="F19" s="1">
        <v>5</v>
      </c>
      <c r="G19" s="1" t="s">
        <v>162</v>
      </c>
      <c r="H19" s="1" t="s">
        <v>163</v>
      </c>
      <c r="I19" s="1" t="s">
        <v>89</v>
      </c>
      <c r="M19" s="2" t="s">
        <v>164</v>
      </c>
      <c r="N19" s="2" t="s">
        <v>89</v>
      </c>
      <c r="R19" s="2" t="s">
        <v>165</v>
      </c>
      <c r="S19" s="2" t="s">
        <v>132</v>
      </c>
      <c r="W19" s="1" t="s">
        <v>166</v>
      </c>
      <c r="X19" s="1" t="s">
        <v>89</v>
      </c>
      <c r="AB19" s="1" t="s">
        <v>167</v>
      </c>
      <c r="AC19" s="1" t="s">
        <v>89</v>
      </c>
      <c r="AG19" s="1" t="s">
        <v>168</v>
      </c>
      <c r="AH19" s="1" t="s">
        <v>17</v>
      </c>
      <c r="AI19" s="1">
        <v>1</v>
      </c>
      <c r="AJ19" s="1">
        <v>5</v>
      </c>
      <c r="AK19" s="1" t="s">
        <v>162</v>
      </c>
    </row>
    <row r="20" spans="1:37">
      <c r="A20" s="1" t="s">
        <v>169</v>
      </c>
      <c r="B20" s="1" t="s">
        <v>170</v>
      </c>
      <c r="C20" s="1" t="s">
        <v>171</v>
      </c>
      <c r="D20" s="1" t="s">
        <v>20</v>
      </c>
      <c r="E20" s="1">
        <v>3</v>
      </c>
      <c r="F20" s="1">
        <f>1+5+1</f>
        <v>7</v>
      </c>
      <c r="G20" s="1" t="s">
        <v>172</v>
      </c>
      <c r="H20" s="1" t="s">
        <v>173</v>
      </c>
      <c r="I20" s="1" t="s">
        <v>20</v>
      </c>
      <c r="J20" s="1">
        <v>2</v>
      </c>
      <c r="K20" s="1">
        <f>1+1</f>
        <v>2</v>
      </c>
      <c r="L20" s="1" t="s">
        <v>174</v>
      </c>
      <c r="M20" s="2" t="s">
        <v>175</v>
      </c>
      <c r="N20" s="2" t="s">
        <v>20</v>
      </c>
      <c r="O20" s="2">
        <v>3</v>
      </c>
      <c r="P20" s="2">
        <f>1+1+1</f>
        <v>3</v>
      </c>
      <c r="Q20" s="2" t="s">
        <v>176</v>
      </c>
      <c r="R20" s="2" t="s">
        <v>177</v>
      </c>
      <c r="S20" s="2" t="s">
        <v>20</v>
      </c>
      <c r="T20" s="2">
        <v>2</v>
      </c>
      <c r="U20" s="2">
        <f>1+1</f>
        <v>2</v>
      </c>
      <c r="V20" s="2" t="s">
        <v>174</v>
      </c>
      <c r="W20" s="1" t="s">
        <v>178</v>
      </c>
      <c r="X20" s="2" t="s">
        <v>20</v>
      </c>
      <c r="Y20" s="2">
        <v>4</v>
      </c>
      <c r="Z20" s="2">
        <f>1+1+1+1</f>
        <v>4</v>
      </c>
      <c r="AA20" s="2" t="s">
        <v>482</v>
      </c>
      <c r="AB20" s="1" t="s">
        <v>179</v>
      </c>
      <c r="AC20" s="2" t="s">
        <v>20</v>
      </c>
      <c r="AD20" s="2">
        <v>4</v>
      </c>
      <c r="AE20" s="2">
        <f>1+1+1+1</f>
        <v>4</v>
      </c>
      <c r="AF20" s="2" t="s">
        <v>482</v>
      </c>
      <c r="AG20" s="1" t="s">
        <v>180</v>
      </c>
      <c r="AH20" s="1" t="s">
        <v>20</v>
      </c>
      <c r="AI20" s="1">
        <v>2</v>
      </c>
      <c r="AJ20" s="1">
        <f>1+1</f>
        <v>2</v>
      </c>
      <c r="AK20" s="1" t="s">
        <v>481</v>
      </c>
    </row>
    <row r="21" spans="1:37">
      <c r="A21" s="1" t="s">
        <v>181</v>
      </c>
      <c r="B21" s="1" t="s">
        <v>181</v>
      </c>
      <c r="C21" s="1" t="s">
        <v>182</v>
      </c>
      <c r="D21" s="1" t="s">
        <v>17</v>
      </c>
      <c r="E21" s="1">
        <v>1</v>
      </c>
      <c r="F21" s="1">
        <v>15</v>
      </c>
      <c r="G21" s="1" t="s">
        <v>183</v>
      </c>
      <c r="H21" s="1" t="s">
        <v>184</v>
      </c>
      <c r="I21" s="1" t="s">
        <v>17</v>
      </c>
      <c r="J21" s="1">
        <v>1</v>
      </c>
      <c r="K21" s="1">
        <v>15</v>
      </c>
      <c r="L21" s="1" t="s">
        <v>183</v>
      </c>
      <c r="M21" s="2" t="s">
        <v>185</v>
      </c>
      <c r="N21" s="2" t="s">
        <v>17</v>
      </c>
      <c r="O21" s="2">
        <v>1</v>
      </c>
      <c r="P21" s="2">
        <v>15</v>
      </c>
      <c r="Q21" s="2" t="s">
        <v>183</v>
      </c>
      <c r="R21" s="2" t="s">
        <v>186</v>
      </c>
      <c r="S21" s="2" t="s">
        <v>17</v>
      </c>
      <c r="T21" s="2">
        <v>1</v>
      </c>
      <c r="U21" s="2">
        <v>15</v>
      </c>
      <c r="V21" s="2" t="s">
        <v>183</v>
      </c>
      <c r="W21" s="1" t="s">
        <v>187</v>
      </c>
      <c r="X21" s="1" t="s">
        <v>17</v>
      </c>
      <c r="Y21" s="1">
        <v>1</v>
      </c>
      <c r="Z21" s="1">
        <v>15</v>
      </c>
      <c r="AA21" s="1" t="s">
        <v>183</v>
      </c>
      <c r="AB21" s="1" t="s">
        <v>188</v>
      </c>
      <c r="AC21" s="1" t="s">
        <v>17</v>
      </c>
      <c r="AD21" s="1">
        <v>1</v>
      </c>
      <c r="AE21" s="1">
        <v>15</v>
      </c>
      <c r="AF21" s="1" t="s">
        <v>183</v>
      </c>
      <c r="AG21" s="1" t="s">
        <v>189</v>
      </c>
      <c r="AH21" s="1" t="s">
        <v>17</v>
      </c>
      <c r="AI21" s="1">
        <v>1</v>
      </c>
      <c r="AJ21" s="1">
        <v>15</v>
      </c>
      <c r="AK21" s="1" t="s">
        <v>183</v>
      </c>
    </row>
    <row r="22" spans="1:37">
      <c r="A22" s="1" t="s">
        <v>190</v>
      </c>
      <c r="B22" s="1" t="s">
        <v>15</v>
      </c>
      <c r="C22" s="1" t="s">
        <v>191</v>
      </c>
      <c r="D22" s="1" t="s">
        <v>20</v>
      </c>
      <c r="E22" s="1">
        <v>1</v>
      </c>
      <c r="F22" s="1">
        <v>15</v>
      </c>
      <c r="G22" s="1" t="s">
        <v>192</v>
      </c>
      <c r="H22" s="1" t="s">
        <v>191</v>
      </c>
      <c r="I22" s="1" t="s">
        <v>20</v>
      </c>
      <c r="J22" s="1">
        <v>1</v>
      </c>
      <c r="K22" s="1">
        <v>15</v>
      </c>
      <c r="L22" s="1" t="s">
        <v>193</v>
      </c>
      <c r="M22" s="2" t="s">
        <v>191</v>
      </c>
      <c r="N22" s="2" t="s">
        <v>20</v>
      </c>
      <c r="O22" s="2">
        <v>1</v>
      </c>
      <c r="P22" s="2">
        <v>15</v>
      </c>
      <c r="Q22" s="2" t="s">
        <v>192</v>
      </c>
      <c r="R22" s="2" t="s">
        <v>191</v>
      </c>
      <c r="S22" s="2" t="s">
        <v>20</v>
      </c>
      <c r="T22" s="2">
        <v>1</v>
      </c>
      <c r="U22" s="2">
        <v>15</v>
      </c>
      <c r="V22" s="2" t="s">
        <v>192</v>
      </c>
      <c r="W22" s="1" t="s">
        <v>194</v>
      </c>
      <c r="X22" s="1" t="s">
        <v>20</v>
      </c>
      <c r="Y22" s="1">
        <v>1</v>
      </c>
      <c r="Z22" s="1">
        <v>15</v>
      </c>
      <c r="AA22" s="1" t="s">
        <v>192</v>
      </c>
      <c r="AB22" s="1" t="s">
        <v>195</v>
      </c>
      <c r="AC22" s="1" t="s">
        <v>20</v>
      </c>
      <c r="AD22" s="1">
        <v>1</v>
      </c>
      <c r="AE22" s="1">
        <v>15</v>
      </c>
      <c r="AF22" s="1" t="s">
        <v>192</v>
      </c>
      <c r="AG22" s="1" t="s">
        <v>196</v>
      </c>
      <c r="AH22" s="1" t="s">
        <v>20</v>
      </c>
      <c r="AI22" s="1">
        <v>1</v>
      </c>
      <c r="AJ22" s="1">
        <v>15</v>
      </c>
      <c r="AK22" s="1" t="s">
        <v>192</v>
      </c>
    </row>
    <row r="23" spans="1:37">
      <c r="A23" s="1" t="s">
        <v>197</v>
      </c>
      <c r="B23" s="1" t="s">
        <v>198</v>
      </c>
      <c r="C23" s="1" t="s">
        <v>199</v>
      </c>
      <c r="D23" s="1" t="s">
        <v>20</v>
      </c>
      <c r="E23" s="1">
        <v>15</v>
      </c>
      <c r="F23" s="1">
        <f>5+5+5+5+5+5+5+5+5+5+5+5+5+5+5</f>
        <v>75</v>
      </c>
      <c r="G23" s="1" t="s">
        <v>200</v>
      </c>
      <c r="H23" s="1" t="s">
        <v>201</v>
      </c>
      <c r="I23" s="1" t="s">
        <v>20</v>
      </c>
      <c r="J23" s="1">
        <v>15</v>
      </c>
      <c r="K23" s="1">
        <f>5+5+5+5+5+5+5+5+5+5+5+5+5+5+5</f>
        <v>75</v>
      </c>
      <c r="L23" s="1" t="s">
        <v>202</v>
      </c>
      <c r="M23" s="2" t="s">
        <v>203</v>
      </c>
      <c r="N23" s="2" t="s">
        <v>20</v>
      </c>
      <c r="O23" s="2">
        <v>15</v>
      </c>
      <c r="P23" s="2">
        <f>5+5+5+5+5+5+5+5+5+5+5+5+5+5+5</f>
        <v>75</v>
      </c>
      <c r="Q23" s="2" t="s">
        <v>202</v>
      </c>
      <c r="R23" s="2" t="s">
        <v>204</v>
      </c>
      <c r="S23" s="2" t="s">
        <v>20</v>
      </c>
      <c r="T23" s="2">
        <v>2</v>
      </c>
      <c r="U23" s="2">
        <f>1+1</f>
        <v>2</v>
      </c>
      <c r="V23" s="2" t="s">
        <v>205</v>
      </c>
      <c r="W23" s="1" t="s">
        <v>206</v>
      </c>
      <c r="X23" s="1" t="s">
        <v>20</v>
      </c>
      <c r="Y23" s="1">
        <v>15</v>
      </c>
      <c r="Z23" s="1">
        <f>5+5+5+5+5+5+5+5+5+5+5+5+5+5+5</f>
        <v>75</v>
      </c>
      <c r="AA23" s="1" t="s">
        <v>200</v>
      </c>
      <c r="AB23" s="1" t="s">
        <v>207</v>
      </c>
      <c r="AC23" s="2" t="s">
        <v>20</v>
      </c>
      <c r="AD23" s="2">
        <v>3</v>
      </c>
      <c r="AE23" s="2">
        <f>5+1+5</f>
        <v>11</v>
      </c>
      <c r="AF23" s="2" t="s">
        <v>483</v>
      </c>
      <c r="AG23" s="1" t="s">
        <v>208</v>
      </c>
      <c r="AH23" s="1" t="s">
        <v>20</v>
      </c>
      <c r="AI23" s="1">
        <v>15</v>
      </c>
      <c r="AJ23" s="1">
        <f>5+5+5+5+5+5+5+5+5+5+5+5+5+5+5</f>
        <v>75</v>
      </c>
      <c r="AK23" s="1" t="s">
        <v>200</v>
      </c>
    </row>
    <row r="24" spans="1:37">
      <c r="B24" s="1" t="s">
        <v>209</v>
      </c>
      <c r="D24" s="1" t="s">
        <v>20</v>
      </c>
      <c r="I24" s="1" t="s">
        <v>20</v>
      </c>
      <c r="M24" s="2" t="s">
        <v>209</v>
      </c>
      <c r="N24" s="2" t="s">
        <v>20</v>
      </c>
      <c r="R24" s="2" t="s">
        <v>210</v>
      </c>
      <c r="S24" s="2" t="s">
        <v>20</v>
      </c>
      <c r="W24" s="1" t="s">
        <v>209</v>
      </c>
      <c r="X24" s="1" t="s">
        <v>20</v>
      </c>
      <c r="AB24" s="1" t="s">
        <v>209</v>
      </c>
      <c r="AC24" s="1" t="s">
        <v>20</v>
      </c>
      <c r="AG24" s="1" t="s">
        <v>209</v>
      </c>
      <c r="AH24" s="1" t="s">
        <v>20</v>
      </c>
    </row>
    <row r="25" spans="1:37">
      <c r="B25" s="1" t="s">
        <v>211</v>
      </c>
      <c r="D25" s="1" t="s">
        <v>20</v>
      </c>
      <c r="I25" s="1" t="s">
        <v>20</v>
      </c>
      <c r="M25" s="2" t="s">
        <v>211</v>
      </c>
      <c r="N25" s="2" t="s">
        <v>20</v>
      </c>
      <c r="R25" s="2" t="s">
        <v>212</v>
      </c>
      <c r="S25" s="2" t="s">
        <v>20</v>
      </c>
      <c r="W25" s="1" t="s">
        <v>211</v>
      </c>
      <c r="X25" s="1" t="s">
        <v>20</v>
      </c>
      <c r="AB25" s="1" t="s">
        <v>211</v>
      </c>
      <c r="AC25" s="1" t="s">
        <v>20</v>
      </c>
      <c r="AG25" s="1" t="s">
        <v>211</v>
      </c>
      <c r="AH25" s="1" t="s">
        <v>20</v>
      </c>
    </row>
    <row r="26" spans="1:37">
      <c r="B26" s="1" t="s">
        <v>213</v>
      </c>
      <c r="D26" s="1" t="s">
        <v>20</v>
      </c>
      <c r="I26" s="1" t="s">
        <v>20</v>
      </c>
      <c r="M26" s="2" t="s">
        <v>213</v>
      </c>
      <c r="N26" s="2" t="s">
        <v>20</v>
      </c>
      <c r="R26" s="2" t="s">
        <v>214</v>
      </c>
      <c r="S26" s="2" t="s">
        <v>20</v>
      </c>
      <c r="W26" s="1" t="s">
        <v>213</v>
      </c>
      <c r="X26" s="1" t="s">
        <v>20</v>
      </c>
      <c r="AB26" s="1" t="s">
        <v>213</v>
      </c>
      <c r="AC26" s="1" t="s">
        <v>20</v>
      </c>
      <c r="AG26" s="1" t="s">
        <v>213</v>
      </c>
      <c r="AH26" s="1" t="s">
        <v>20</v>
      </c>
    </row>
    <row r="27" spans="1:37">
      <c r="B27" s="1" t="s">
        <v>215</v>
      </c>
      <c r="D27" s="1" t="s">
        <v>20</v>
      </c>
      <c r="I27" s="1" t="s">
        <v>20</v>
      </c>
      <c r="M27" s="2" t="s">
        <v>215</v>
      </c>
      <c r="N27" s="2" t="s">
        <v>20</v>
      </c>
      <c r="R27" s="2" t="s">
        <v>216</v>
      </c>
      <c r="S27" s="2" t="s">
        <v>20</v>
      </c>
      <c r="W27" s="1" t="s">
        <v>215</v>
      </c>
      <c r="X27" s="1" t="s">
        <v>20</v>
      </c>
      <c r="AB27" s="1" t="s">
        <v>215</v>
      </c>
      <c r="AC27" s="1" t="s">
        <v>17</v>
      </c>
      <c r="AG27" s="1" t="s">
        <v>215</v>
      </c>
      <c r="AH27" s="1" t="s">
        <v>20</v>
      </c>
    </row>
    <row r="28" spans="1:37">
      <c r="B28" s="1" t="s">
        <v>217</v>
      </c>
      <c r="D28" s="1" t="s">
        <v>20</v>
      </c>
      <c r="I28" s="1" t="s">
        <v>20</v>
      </c>
      <c r="M28" s="2" t="s">
        <v>217</v>
      </c>
      <c r="N28" s="2" t="s">
        <v>20</v>
      </c>
      <c r="R28" s="2" t="s">
        <v>218</v>
      </c>
      <c r="S28" s="2" t="s">
        <v>20</v>
      </c>
      <c r="W28" s="1" t="s">
        <v>217</v>
      </c>
      <c r="X28" s="1" t="s">
        <v>20</v>
      </c>
      <c r="AB28" s="1" t="s">
        <v>217</v>
      </c>
      <c r="AC28" s="1" t="s">
        <v>20</v>
      </c>
      <c r="AG28" s="1" t="s">
        <v>217</v>
      </c>
      <c r="AH28" s="1" t="s">
        <v>20</v>
      </c>
    </row>
    <row r="29" spans="1:37">
      <c r="A29" s="1" t="s">
        <v>219</v>
      </c>
      <c r="B29" s="1" t="s">
        <v>220</v>
      </c>
      <c r="C29" s="1" t="s">
        <v>221</v>
      </c>
      <c r="D29" s="1" t="s">
        <v>20</v>
      </c>
      <c r="E29" s="1">
        <v>1</v>
      </c>
      <c r="F29" s="1">
        <v>1</v>
      </c>
      <c r="G29" s="1" t="s">
        <v>222</v>
      </c>
      <c r="H29" s="1" t="s">
        <v>223</v>
      </c>
      <c r="I29" s="1" t="s">
        <v>20</v>
      </c>
      <c r="M29" s="2" t="s">
        <v>223</v>
      </c>
      <c r="N29" s="2" t="s">
        <v>20</v>
      </c>
      <c r="R29" s="2" t="s">
        <v>224</v>
      </c>
      <c r="S29" s="2" t="s">
        <v>20</v>
      </c>
      <c r="T29" s="2">
        <v>1</v>
      </c>
      <c r="U29" s="2">
        <v>1</v>
      </c>
      <c r="V29" s="2" t="s">
        <v>225</v>
      </c>
      <c r="W29" s="1" t="s">
        <v>226</v>
      </c>
      <c r="X29" s="1" t="s">
        <v>20</v>
      </c>
      <c r="AB29" s="1" t="s">
        <v>227</v>
      </c>
      <c r="AC29" s="1" t="s">
        <v>20</v>
      </c>
      <c r="AG29" s="1" t="s">
        <v>228</v>
      </c>
      <c r="AH29" s="1" t="s">
        <v>20</v>
      </c>
    </row>
    <row r="30" spans="1:37">
      <c r="A30" s="1" t="s">
        <v>229</v>
      </c>
      <c r="B30" s="1" t="s">
        <v>230</v>
      </c>
      <c r="C30" s="1" t="s">
        <v>231</v>
      </c>
      <c r="D30" s="1" t="s">
        <v>20</v>
      </c>
      <c r="H30" s="1" t="s">
        <v>232</v>
      </c>
      <c r="I30" s="1" t="s">
        <v>20</v>
      </c>
      <c r="J30" s="1">
        <v>1</v>
      </c>
      <c r="K30" s="1">
        <v>1</v>
      </c>
      <c r="L30" s="1" t="s">
        <v>233</v>
      </c>
      <c r="M30" s="2" t="s">
        <v>234</v>
      </c>
      <c r="N30" s="2" t="s">
        <v>20</v>
      </c>
      <c r="O30" s="2">
        <v>1</v>
      </c>
      <c r="P30" s="2">
        <v>1</v>
      </c>
      <c r="Q30" s="2" t="s">
        <v>233</v>
      </c>
      <c r="R30" s="2" t="s">
        <v>235</v>
      </c>
      <c r="S30" s="2" t="s">
        <v>20</v>
      </c>
      <c r="W30" s="1" t="s">
        <v>236</v>
      </c>
      <c r="X30" s="1" t="s">
        <v>20</v>
      </c>
      <c r="Y30" s="1">
        <v>1</v>
      </c>
      <c r="Z30" s="1">
        <v>1</v>
      </c>
      <c r="AA30" s="1" t="s">
        <v>233</v>
      </c>
      <c r="AB30" s="1" t="s">
        <v>237</v>
      </c>
      <c r="AC30" s="1" t="s">
        <v>20</v>
      </c>
      <c r="AD30" s="1">
        <v>2</v>
      </c>
      <c r="AE30" s="1">
        <f>1+1</f>
        <v>2</v>
      </c>
      <c r="AF30" s="1" t="s">
        <v>484</v>
      </c>
      <c r="AG30" s="1" t="s">
        <v>238</v>
      </c>
      <c r="AH30" s="1" t="s">
        <v>17</v>
      </c>
      <c r="AI30" s="1">
        <v>1</v>
      </c>
      <c r="AJ30" s="1">
        <v>1</v>
      </c>
      <c r="AK30" s="1" t="s">
        <v>485</v>
      </c>
    </row>
    <row r="31" spans="1:37">
      <c r="A31" s="1" t="s">
        <v>239</v>
      </c>
      <c r="B31" s="1" t="s">
        <v>240</v>
      </c>
      <c r="C31" s="1" t="s">
        <v>241</v>
      </c>
      <c r="D31" s="1" t="s">
        <v>20</v>
      </c>
      <c r="H31" s="1" t="s">
        <v>241</v>
      </c>
      <c r="I31" s="1" t="s">
        <v>20</v>
      </c>
      <c r="M31" s="2" t="s">
        <v>241</v>
      </c>
      <c r="N31" s="2" t="s">
        <v>20</v>
      </c>
      <c r="R31" s="2" t="s">
        <v>241</v>
      </c>
      <c r="S31" s="2" t="s">
        <v>20</v>
      </c>
      <c r="W31" s="1" t="s">
        <v>241</v>
      </c>
      <c r="X31" s="1" t="s">
        <v>20</v>
      </c>
      <c r="AB31" s="1" t="s">
        <v>241</v>
      </c>
      <c r="AC31" s="1" t="s">
        <v>20</v>
      </c>
      <c r="AG31" s="1" t="s">
        <v>242</v>
      </c>
      <c r="AH31" s="1" t="s">
        <v>20</v>
      </c>
    </row>
    <row r="32" spans="1:37">
      <c r="A32" s="1" t="s">
        <v>243</v>
      </c>
      <c r="B32" s="1" t="s">
        <v>244</v>
      </c>
      <c r="C32" s="1" t="s">
        <v>245</v>
      </c>
      <c r="D32" s="1" t="s">
        <v>20</v>
      </c>
      <c r="H32" s="1" t="s">
        <v>246</v>
      </c>
      <c r="I32" s="1" t="s">
        <v>20</v>
      </c>
      <c r="J32" s="1">
        <v>1</v>
      </c>
      <c r="K32" s="1">
        <v>1</v>
      </c>
      <c r="L32" s="1" t="s">
        <v>247</v>
      </c>
      <c r="M32" s="2" t="s">
        <v>246</v>
      </c>
      <c r="N32" s="2" t="s">
        <v>20</v>
      </c>
      <c r="O32" s="2">
        <v>1</v>
      </c>
      <c r="P32" s="2">
        <v>1</v>
      </c>
      <c r="Q32" s="2" t="s">
        <v>247</v>
      </c>
      <c r="R32" s="2" t="s">
        <v>246</v>
      </c>
      <c r="S32" s="2" t="s">
        <v>20</v>
      </c>
      <c r="T32" s="2">
        <v>1</v>
      </c>
      <c r="U32" s="2">
        <v>1</v>
      </c>
      <c r="V32" s="2" t="s">
        <v>247</v>
      </c>
      <c r="W32" s="1" t="s">
        <v>248</v>
      </c>
      <c r="X32" s="1" t="s">
        <v>20</v>
      </c>
      <c r="AB32" s="1" t="s">
        <v>249</v>
      </c>
      <c r="AC32" s="1" t="s">
        <v>20</v>
      </c>
      <c r="AD32" s="1">
        <v>1</v>
      </c>
      <c r="AE32" s="1">
        <v>1</v>
      </c>
      <c r="AF32" s="1" t="s">
        <v>486</v>
      </c>
      <c r="AG32" s="1" t="s">
        <v>250</v>
      </c>
      <c r="AH32" s="1" t="s">
        <v>20</v>
      </c>
      <c r="AI32" s="1">
        <v>1</v>
      </c>
      <c r="AJ32" s="1">
        <v>1</v>
      </c>
      <c r="AK32" s="1" t="s">
        <v>247</v>
      </c>
    </row>
    <row r="33" spans="1:37">
      <c r="A33" s="1" t="s">
        <v>251</v>
      </c>
      <c r="B33" s="1" t="s">
        <v>252</v>
      </c>
      <c r="C33" s="1" t="s">
        <v>253</v>
      </c>
      <c r="D33" s="1" t="s">
        <v>20</v>
      </c>
      <c r="E33" s="1">
        <v>3</v>
      </c>
      <c r="F33" s="1">
        <f>1+1+1</f>
        <v>3</v>
      </c>
      <c r="G33" s="1" t="s">
        <v>254</v>
      </c>
      <c r="H33" s="1" t="s">
        <v>255</v>
      </c>
      <c r="I33" s="1" t="s">
        <v>20</v>
      </c>
      <c r="J33" s="1">
        <v>1</v>
      </c>
      <c r="K33" s="1">
        <v>1</v>
      </c>
      <c r="L33" s="1" t="s">
        <v>256</v>
      </c>
      <c r="M33" s="2" t="s">
        <v>257</v>
      </c>
      <c r="N33" s="2" t="s">
        <v>20</v>
      </c>
      <c r="O33" s="2">
        <v>3</v>
      </c>
      <c r="P33" s="2">
        <f>1+1</f>
        <v>2</v>
      </c>
      <c r="Q33" s="2" t="s">
        <v>258</v>
      </c>
      <c r="R33" s="2" t="s">
        <v>259</v>
      </c>
      <c r="S33" s="2" t="s">
        <v>20</v>
      </c>
      <c r="T33" s="2">
        <v>3</v>
      </c>
      <c r="U33" s="2">
        <f>1+1+1</f>
        <v>3</v>
      </c>
      <c r="V33" s="2" t="s">
        <v>254</v>
      </c>
      <c r="W33" s="1" t="s">
        <v>260</v>
      </c>
      <c r="X33" s="1" t="s">
        <v>20</v>
      </c>
      <c r="Y33" s="1">
        <v>1</v>
      </c>
      <c r="Z33" s="1">
        <v>1</v>
      </c>
      <c r="AA33" s="1" t="s">
        <v>487</v>
      </c>
      <c r="AB33" s="1" t="s">
        <v>261</v>
      </c>
      <c r="AC33" s="1" t="s">
        <v>20</v>
      </c>
      <c r="AD33" s="1">
        <v>1</v>
      </c>
      <c r="AE33" s="1">
        <v>1</v>
      </c>
      <c r="AF33" s="1" t="s">
        <v>487</v>
      </c>
      <c r="AG33" s="1" t="s">
        <v>262</v>
      </c>
      <c r="AH33" s="2" t="s">
        <v>20</v>
      </c>
      <c r="AI33" s="2">
        <v>2</v>
      </c>
      <c r="AJ33" s="2">
        <f>1+1</f>
        <v>2</v>
      </c>
      <c r="AK33" s="2" t="s">
        <v>488</v>
      </c>
    </row>
    <row r="34" spans="1:37">
      <c r="A34" s="1" t="s">
        <v>263</v>
      </c>
      <c r="B34" s="1" t="s">
        <v>264</v>
      </c>
      <c r="C34" s="1" t="s">
        <v>265</v>
      </c>
      <c r="D34" s="1" t="s">
        <v>20</v>
      </c>
      <c r="E34" s="1">
        <v>2</v>
      </c>
      <c r="F34" s="1">
        <f>5+1</f>
        <v>6</v>
      </c>
      <c r="G34" s="1" t="s">
        <v>266</v>
      </c>
      <c r="H34" s="1" t="s">
        <v>267</v>
      </c>
      <c r="I34" s="1" t="s">
        <v>20</v>
      </c>
      <c r="J34" s="1">
        <v>2</v>
      </c>
      <c r="K34" s="1">
        <f>5+1</f>
        <v>6</v>
      </c>
      <c r="L34" s="1" t="s">
        <v>266</v>
      </c>
      <c r="M34" s="2" t="s">
        <v>265</v>
      </c>
      <c r="N34" s="2" t="s">
        <v>20</v>
      </c>
      <c r="O34" s="2">
        <v>2</v>
      </c>
      <c r="P34" s="2">
        <f>5+1</f>
        <v>6</v>
      </c>
      <c r="Q34" s="2" t="s">
        <v>266</v>
      </c>
      <c r="R34" s="2" t="s">
        <v>268</v>
      </c>
      <c r="S34" s="2" t="s">
        <v>20</v>
      </c>
      <c r="T34" s="2">
        <v>2</v>
      </c>
      <c r="U34" s="2">
        <f>5+1</f>
        <v>6</v>
      </c>
      <c r="V34" s="2" t="s">
        <v>266</v>
      </c>
      <c r="W34" s="1" t="s">
        <v>269</v>
      </c>
      <c r="X34" s="1" t="s">
        <v>20</v>
      </c>
      <c r="Y34" s="1">
        <v>2</v>
      </c>
      <c r="Z34" s="1">
        <f>5+1</f>
        <v>6</v>
      </c>
      <c r="AA34" s="1" t="s">
        <v>266</v>
      </c>
      <c r="AB34" s="1" t="s">
        <v>270</v>
      </c>
      <c r="AC34" s="1" t="s">
        <v>20</v>
      </c>
      <c r="AD34" s="1">
        <v>1</v>
      </c>
      <c r="AE34" s="1">
        <f>5</f>
        <v>5</v>
      </c>
      <c r="AF34" s="1" t="s">
        <v>489</v>
      </c>
      <c r="AG34" s="1" t="s">
        <v>271</v>
      </c>
      <c r="AH34" s="1" t="s">
        <v>20</v>
      </c>
      <c r="AI34" s="1">
        <v>2</v>
      </c>
      <c r="AJ34" s="1">
        <f>5+1</f>
        <v>6</v>
      </c>
      <c r="AK34" s="1" t="s">
        <v>266</v>
      </c>
    </row>
    <row r="35" spans="1:37">
      <c r="A35" s="1" t="s">
        <v>272</v>
      </c>
      <c r="B35" s="1" t="s">
        <v>273</v>
      </c>
      <c r="C35" s="1" t="s">
        <v>274</v>
      </c>
      <c r="D35" s="1" t="s">
        <v>20</v>
      </c>
      <c r="E35" s="1">
        <v>1</v>
      </c>
      <c r="F35" s="1">
        <v>15</v>
      </c>
      <c r="G35" s="1" t="s">
        <v>275</v>
      </c>
      <c r="H35" s="1" t="s">
        <v>276</v>
      </c>
      <c r="I35" s="1" t="s">
        <v>20</v>
      </c>
      <c r="J35" s="1">
        <v>1</v>
      </c>
      <c r="K35" s="1">
        <v>15</v>
      </c>
      <c r="L35" s="1" t="s">
        <v>275</v>
      </c>
      <c r="M35" s="2" t="s">
        <v>274</v>
      </c>
      <c r="N35" s="2" t="s">
        <v>20</v>
      </c>
      <c r="O35" s="2">
        <v>1</v>
      </c>
      <c r="P35" s="2">
        <v>15</v>
      </c>
      <c r="Q35" s="2" t="s">
        <v>275</v>
      </c>
      <c r="R35" s="2" t="s">
        <v>277</v>
      </c>
      <c r="S35" s="2" t="s">
        <v>20</v>
      </c>
      <c r="T35" s="2">
        <v>2</v>
      </c>
      <c r="U35" s="2">
        <f>15+1</f>
        <v>16</v>
      </c>
      <c r="V35" s="2" t="s">
        <v>278</v>
      </c>
      <c r="W35" s="1" t="s">
        <v>279</v>
      </c>
      <c r="X35" s="1" t="s">
        <v>20</v>
      </c>
      <c r="Y35" s="1">
        <v>1</v>
      </c>
      <c r="Z35" s="1">
        <v>15</v>
      </c>
      <c r="AA35" s="1" t="s">
        <v>275</v>
      </c>
      <c r="AB35" s="1" t="s">
        <v>280</v>
      </c>
      <c r="AC35" s="1" t="s">
        <v>20</v>
      </c>
      <c r="AD35" s="1">
        <v>1</v>
      </c>
      <c r="AE35" s="1">
        <v>15</v>
      </c>
      <c r="AF35" s="1" t="s">
        <v>275</v>
      </c>
      <c r="AG35" s="1" t="s">
        <v>281</v>
      </c>
      <c r="AH35" s="1" t="s">
        <v>20</v>
      </c>
      <c r="AI35" s="1">
        <v>3</v>
      </c>
      <c r="AJ35" s="1">
        <f>1+1+15</f>
        <v>17</v>
      </c>
      <c r="AK35" s="1" t="s">
        <v>490</v>
      </c>
    </row>
    <row r="36" spans="1:37">
      <c r="A36" s="1" t="s">
        <v>282</v>
      </c>
      <c r="B36" s="1" t="s">
        <v>283</v>
      </c>
      <c r="C36" s="1" t="s">
        <v>284</v>
      </c>
      <c r="D36" s="1" t="s">
        <v>20</v>
      </c>
      <c r="E36" s="1">
        <v>1</v>
      </c>
      <c r="F36" s="1">
        <v>5</v>
      </c>
      <c r="G36" s="1" t="s">
        <v>285</v>
      </c>
      <c r="H36" s="1" t="s">
        <v>286</v>
      </c>
      <c r="I36" s="1" t="s">
        <v>20</v>
      </c>
      <c r="M36" s="2" t="s">
        <v>286</v>
      </c>
      <c r="N36" s="2" t="s">
        <v>20</v>
      </c>
      <c r="R36" s="2" t="s">
        <v>286</v>
      </c>
      <c r="S36" s="2" t="s">
        <v>20</v>
      </c>
      <c r="W36" s="1" t="s">
        <v>287</v>
      </c>
      <c r="X36" s="1" t="s">
        <v>132</v>
      </c>
      <c r="AB36" s="1" t="s">
        <v>286</v>
      </c>
      <c r="AC36" s="1" t="s">
        <v>20</v>
      </c>
      <c r="AG36" s="1" t="s">
        <v>284</v>
      </c>
      <c r="AH36" s="1" t="s">
        <v>20</v>
      </c>
      <c r="AI36" s="1">
        <v>1</v>
      </c>
      <c r="AJ36" s="1">
        <v>5</v>
      </c>
      <c r="AK36" s="1" t="s">
        <v>285</v>
      </c>
    </row>
    <row r="37" spans="1:37">
      <c r="A37" s="1" t="s">
        <v>288</v>
      </c>
      <c r="B37" s="1" t="s">
        <v>289</v>
      </c>
      <c r="C37" s="1" t="s">
        <v>290</v>
      </c>
      <c r="D37" s="1" t="s">
        <v>132</v>
      </c>
      <c r="H37" s="1" t="s">
        <v>291</v>
      </c>
      <c r="I37" s="1" t="s">
        <v>132</v>
      </c>
      <c r="M37" s="2" t="s">
        <v>292</v>
      </c>
      <c r="N37" s="2" t="s">
        <v>132</v>
      </c>
      <c r="R37" s="2" t="s">
        <v>293</v>
      </c>
      <c r="S37" s="2" t="s">
        <v>132</v>
      </c>
      <c r="T37" s="2">
        <v>1</v>
      </c>
      <c r="U37" s="2">
        <v>5</v>
      </c>
      <c r="V37" s="2" t="s">
        <v>294</v>
      </c>
      <c r="W37" s="1" t="s">
        <v>295</v>
      </c>
      <c r="X37" s="1" t="s">
        <v>132</v>
      </c>
      <c r="Y37" s="1">
        <v>1</v>
      </c>
      <c r="Z37" s="1">
        <v>1</v>
      </c>
      <c r="AA37" s="1" t="s">
        <v>491</v>
      </c>
      <c r="AB37" s="1" t="s">
        <v>296</v>
      </c>
      <c r="AC37" s="2" t="s">
        <v>132</v>
      </c>
      <c r="AD37" s="2">
        <v>1</v>
      </c>
      <c r="AE37" s="2">
        <v>5</v>
      </c>
      <c r="AF37" s="2" t="s">
        <v>294</v>
      </c>
      <c r="AG37" s="1" t="s">
        <v>297</v>
      </c>
      <c r="AH37" s="1" t="s">
        <v>132</v>
      </c>
      <c r="AI37" s="1">
        <v>1</v>
      </c>
      <c r="AJ37" s="1">
        <v>1</v>
      </c>
      <c r="AK37" s="1" t="s">
        <v>491</v>
      </c>
    </row>
    <row r="38" spans="1:37">
      <c r="A38" s="1" t="s">
        <v>298</v>
      </c>
      <c r="B38" s="1" t="s">
        <v>299</v>
      </c>
      <c r="C38" s="1" t="s">
        <v>300</v>
      </c>
      <c r="D38" s="1" t="s">
        <v>20</v>
      </c>
      <c r="H38" s="1" t="s">
        <v>300</v>
      </c>
      <c r="I38" s="1" t="s">
        <v>20</v>
      </c>
      <c r="M38" s="2" t="s">
        <v>301</v>
      </c>
      <c r="N38" s="2" t="s">
        <v>20</v>
      </c>
      <c r="O38" s="2">
        <v>1</v>
      </c>
      <c r="P38" s="2">
        <v>1</v>
      </c>
      <c r="Q38" s="2" t="s">
        <v>302</v>
      </c>
      <c r="R38" s="2" t="s">
        <v>301</v>
      </c>
      <c r="S38" s="2" t="s">
        <v>20</v>
      </c>
      <c r="T38" s="2">
        <v>1</v>
      </c>
      <c r="U38" s="2">
        <v>1</v>
      </c>
      <c r="V38" s="2" t="s">
        <v>302</v>
      </c>
      <c r="W38" s="1" t="s">
        <v>303</v>
      </c>
      <c r="X38" s="2" t="s">
        <v>20</v>
      </c>
      <c r="Y38" s="2">
        <v>1</v>
      </c>
      <c r="Z38" s="2">
        <v>1</v>
      </c>
      <c r="AA38" s="2" t="s">
        <v>302</v>
      </c>
      <c r="AB38" s="1" t="s">
        <v>303</v>
      </c>
      <c r="AC38" s="2" t="s">
        <v>20</v>
      </c>
      <c r="AD38" s="2">
        <v>1</v>
      </c>
      <c r="AE38" s="2">
        <v>1</v>
      </c>
      <c r="AF38" s="2" t="s">
        <v>302</v>
      </c>
      <c r="AG38" s="1" t="s">
        <v>304</v>
      </c>
      <c r="AH38" s="2" t="s">
        <v>20</v>
      </c>
      <c r="AI38" s="2">
        <v>1</v>
      </c>
      <c r="AJ38" s="2">
        <v>1</v>
      </c>
      <c r="AK38" s="2" t="s">
        <v>302</v>
      </c>
    </row>
    <row r="39" spans="1:37">
      <c r="A39" s="1" t="s">
        <v>305</v>
      </c>
      <c r="B39" s="1" t="s">
        <v>306</v>
      </c>
      <c r="C39" s="1" t="s">
        <v>307</v>
      </c>
      <c r="D39" s="1" t="s">
        <v>20</v>
      </c>
      <c r="E39" s="1">
        <v>1</v>
      </c>
      <c r="F39" s="1">
        <v>1</v>
      </c>
      <c r="G39" s="1" t="s">
        <v>308</v>
      </c>
      <c r="H39" s="1" t="s">
        <v>309</v>
      </c>
      <c r="I39" s="1" t="s">
        <v>20</v>
      </c>
      <c r="M39" s="2" t="s">
        <v>310</v>
      </c>
      <c r="N39" s="2" t="s">
        <v>20</v>
      </c>
      <c r="R39" s="2" t="s">
        <v>311</v>
      </c>
      <c r="S39" s="2" t="s">
        <v>20</v>
      </c>
      <c r="W39" s="1" t="s">
        <v>312</v>
      </c>
      <c r="X39" s="1" t="s">
        <v>20</v>
      </c>
      <c r="Y39" s="1">
        <v>1</v>
      </c>
      <c r="Z39" s="1">
        <v>1</v>
      </c>
      <c r="AA39" s="1" t="s">
        <v>308</v>
      </c>
      <c r="AB39" s="1" t="s">
        <v>310</v>
      </c>
      <c r="AC39" s="1" t="s">
        <v>20</v>
      </c>
      <c r="AG39" s="1" t="s">
        <v>313</v>
      </c>
      <c r="AH39" s="1" t="s">
        <v>20</v>
      </c>
      <c r="AI39" s="1">
        <v>1</v>
      </c>
      <c r="AJ39" s="1">
        <v>1</v>
      </c>
      <c r="AK39" s="1" t="s">
        <v>492</v>
      </c>
    </row>
    <row r="40" spans="1:37">
      <c r="A40" s="1" t="s">
        <v>314</v>
      </c>
      <c r="B40" s="1" t="s">
        <v>315</v>
      </c>
      <c r="C40" s="1" t="s">
        <v>316</v>
      </c>
      <c r="D40" s="1" t="s">
        <v>89</v>
      </c>
      <c r="H40" s="1" t="s">
        <v>317</v>
      </c>
      <c r="I40" s="1" t="s">
        <v>20</v>
      </c>
      <c r="M40" s="2" t="s">
        <v>318</v>
      </c>
      <c r="N40" s="2" t="s">
        <v>20</v>
      </c>
      <c r="R40" s="2" t="s">
        <v>319</v>
      </c>
      <c r="S40" s="2" t="s">
        <v>20</v>
      </c>
      <c r="W40" s="1" t="s">
        <v>320</v>
      </c>
      <c r="X40" s="1" t="s">
        <v>89</v>
      </c>
      <c r="AB40" s="1" t="s">
        <v>321</v>
      </c>
      <c r="AC40" s="1" t="s">
        <v>89</v>
      </c>
      <c r="AG40" s="1" t="s">
        <v>322</v>
      </c>
      <c r="AH40" s="1" t="s">
        <v>20</v>
      </c>
      <c r="AI40" s="1">
        <v>1</v>
      </c>
      <c r="AJ40" s="1">
        <v>1</v>
      </c>
      <c r="AK40" s="1" t="s">
        <v>493</v>
      </c>
    </row>
    <row r="41" spans="1:37">
      <c r="A41" s="1" t="s">
        <v>323</v>
      </c>
      <c r="B41" s="1" t="s">
        <v>324</v>
      </c>
      <c r="C41" s="1" t="s">
        <v>325</v>
      </c>
      <c r="D41" s="1" t="s">
        <v>20</v>
      </c>
      <c r="H41" s="1" t="s">
        <v>326</v>
      </c>
      <c r="I41" s="1" t="s">
        <v>130</v>
      </c>
      <c r="J41" s="1">
        <v>1</v>
      </c>
      <c r="K41" s="1">
        <v>1</v>
      </c>
      <c r="L41" s="1" t="s">
        <v>327</v>
      </c>
      <c r="M41" s="2" t="s">
        <v>328</v>
      </c>
      <c r="N41" s="2" t="s">
        <v>20</v>
      </c>
      <c r="R41" s="2" t="s">
        <v>328</v>
      </c>
      <c r="S41" s="2" t="s">
        <v>20</v>
      </c>
      <c r="W41" s="1" t="s">
        <v>328</v>
      </c>
      <c r="X41" s="1" t="s">
        <v>20</v>
      </c>
      <c r="AB41" s="1" t="s">
        <v>329</v>
      </c>
      <c r="AC41" s="1" t="s">
        <v>20</v>
      </c>
      <c r="AG41" s="1" t="s">
        <v>330</v>
      </c>
      <c r="AH41" s="1" t="s">
        <v>20</v>
      </c>
    </row>
    <row r="42" spans="1:37">
      <c r="A42" s="1" t="s">
        <v>331</v>
      </c>
      <c r="B42" s="1" t="s">
        <v>332</v>
      </c>
      <c r="C42" s="1" t="s">
        <v>333</v>
      </c>
      <c r="D42" s="1" t="s">
        <v>20</v>
      </c>
      <c r="E42" s="1">
        <v>1</v>
      </c>
      <c r="F42" s="1">
        <v>5</v>
      </c>
      <c r="G42" s="1" t="s">
        <v>285</v>
      </c>
      <c r="H42" s="1" t="s">
        <v>334</v>
      </c>
      <c r="I42" s="1" t="s">
        <v>20</v>
      </c>
      <c r="J42" s="1">
        <v>1</v>
      </c>
      <c r="K42" s="1">
        <v>5</v>
      </c>
      <c r="L42" s="1" t="s">
        <v>285</v>
      </c>
      <c r="M42" s="2" t="s">
        <v>335</v>
      </c>
      <c r="N42" s="2" t="s">
        <v>20</v>
      </c>
      <c r="R42" s="2" t="s">
        <v>336</v>
      </c>
      <c r="S42" s="2" t="s">
        <v>20</v>
      </c>
      <c r="T42" s="2">
        <v>1</v>
      </c>
      <c r="U42" s="2">
        <v>1</v>
      </c>
      <c r="V42" s="2" t="s">
        <v>337</v>
      </c>
      <c r="W42" s="1" t="s">
        <v>338</v>
      </c>
      <c r="X42" s="1" t="s">
        <v>20</v>
      </c>
      <c r="AB42" s="1" t="s">
        <v>339</v>
      </c>
      <c r="AC42" s="1" t="s">
        <v>20</v>
      </c>
      <c r="AG42" s="1" t="s">
        <v>340</v>
      </c>
      <c r="AH42" s="1" t="s">
        <v>20</v>
      </c>
      <c r="AI42" s="1">
        <v>1</v>
      </c>
      <c r="AJ42" s="1">
        <v>5</v>
      </c>
      <c r="AK42" s="1" t="s">
        <v>494</v>
      </c>
    </row>
    <row r="43" spans="1:37">
      <c r="A43" s="1" t="s">
        <v>341</v>
      </c>
      <c r="B43" s="1" t="s">
        <v>342</v>
      </c>
      <c r="C43" s="1" t="s">
        <v>343</v>
      </c>
      <c r="D43" s="1" t="s">
        <v>20</v>
      </c>
      <c r="E43" s="1">
        <v>1</v>
      </c>
      <c r="F43" s="1">
        <v>5</v>
      </c>
      <c r="G43" s="1" t="s">
        <v>344</v>
      </c>
      <c r="H43" s="1" t="s">
        <v>345</v>
      </c>
      <c r="I43" s="1" t="s">
        <v>20</v>
      </c>
      <c r="J43" s="1">
        <v>1</v>
      </c>
      <c r="K43" s="1">
        <v>5</v>
      </c>
      <c r="L43" s="1" t="s">
        <v>344</v>
      </c>
      <c r="M43" s="2" t="s">
        <v>345</v>
      </c>
      <c r="N43" s="2" t="s">
        <v>20</v>
      </c>
      <c r="O43" s="2">
        <v>1</v>
      </c>
      <c r="P43" s="2">
        <v>5</v>
      </c>
      <c r="Q43" s="2" t="s">
        <v>344</v>
      </c>
      <c r="R43" s="2" t="s">
        <v>345</v>
      </c>
      <c r="S43" s="2" t="s">
        <v>20</v>
      </c>
      <c r="T43" s="2">
        <v>1</v>
      </c>
      <c r="U43" s="2">
        <v>5</v>
      </c>
      <c r="V43" s="2" t="s">
        <v>344</v>
      </c>
      <c r="W43" s="1" t="s">
        <v>346</v>
      </c>
      <c r="X43" s="1" t="s">
        <v>20</v>
      </c>
      <c r="Y43" s="1">
        <v>1</v>
      </c>
      <c r="Z43" s="1">
        <v>5</v>
      </c>
      <c r="AA43" s="1" t="s">
        <v>344</v>
      </c>
      <c r="AB43" s="1" t="s">
        <v>347</v>
      </c>
      <c r="AC43" s="1" t="s">
        <v>20</v>
      </c>
      <c r="AD43" s="1">
        <v>2</v>
      </c>
      <c r="AE43" s="1">
        <f>5+5</f>
        <v>10</v>
      </c>
      <c r="AF43" s="1" t="s">
        <v>495</v>
      </c>
      <c r="AG43" s="1" t="s">
        <v>348</v>
      </c>
      <c r="AH43" s="1" t="s">
        <v>20</v>
      </c>
    </row>
    <row r="44" spans="1:37">
      <c r="A44" s="1" t="s">
        <v>349</v>
      </c>
      <c r="B44" s="1" t="s">
        <v>350</v>
      </c>
      <c r="C44" s="1" t="s">
        <v>351</v>
      </c>
      <c r="D44" s="1" t="s">
        <v>132</v>
      </c>
      <c r="E44" s="1">
        <v>2</v>
      </c>
      <c r="F44" s="1">
        <f>1+1</f>
        <v>2</v>
      </c>
      <c r="G44" s="1" t="s">
        <v>352</v>
      </c>
      <c r="H44" s="1" t="s">
        <v>353</v>
      </c>
      <c r="I44" s="1" t="s">
        <v>132</v>
      </c>
      <c r="J44" s="1">
        <v>2</v>
      </c>
      <c r="K44" s="1">
        <f>1+1</f>
        <v>2</v>
      </c>
      <c r="L44" s="1" t="s">
        <v>352</v>
      </c>
      <c r="M44" s="2" t="s">
        <v>354</v>
      </c>
      <c r="N44" s="2" t="s">
        <v>132</v>
      </c>
      <c r="O44" s="2">
        <v>2</v>
      </c>
      <c r="P44" s="2">
        <f>1+1</f>
        <v>2</v>
      </c>
      <c r="Q44" s="2" t="s">
        <v>352</v>
      </c>
      <c r="R44" s="2" t="s">
        <v>355</v>
      </c>
      <c r="S44" s="2" t="s">
        <v>132</v>
      </c>
      <c r="T44" s="2">
        <v>3</v>
      </c>
      <c r="U44" s="2">
        <f>1+1+1</f>
        <v>3</v>
      </c>
      <c r="V44" s="2" t="s">
        <v>356</v>
      </c>
      <c r="W44" s="1" t="s">
        <v>357</v>
      </c>
      <c r="X44" s="1" t="s">
        <v>132</v>
      </c>
      <c r="Y44" s="1">
        <v>2</v>
      </c>
      <c r="Z44" s="1">
        <f>1+1</f>
        <v>2</v>
      </c>
      <c r="AA44" s="1" t="s">
        <v>352</v>
      </c>
      <c r="AB44" s="1" t="s">
        <v>358</v>
      </c>
      <c r="AC44" s="1" t="s">
        <v>132</v>
      </c>
      <c r="AD44" s="1">
        <v>2</v>
      </c>
      <c r="AE44" s="1">
        <f>1+1</f>
        <v>2</v>
      </c>
      <c r="AF44" s="1" t="s">
        <v>496</v>
      </c>
      <c r="AG44" s="1" t="s">
        <v>359</v>
      </c>
      <c r="AH44" s="1" t="s">
        <v>132</v>
      </c>
      <c r="AI44" s="1">
        <v>2</v>
      </c>
      <c r="AJ44" s="1">
        <f>1+1</f>
        <v>2</v>
      </c>
      <c r="AK44" s="1" t="s">
        <v>352</v>
      </c>
    </row>
    <row r="45" spans="1:37">
      <c r="A45" s="1" t="s">
        <v>360</v>
      </c>
      <c r="B45" s="1" t="s">
        <v>361</v>
      </c>
      <c r="C45" s="1" t="s">
        <v>362</v>
      </c>
      <c r="D45" s="1" t="s">
        <v>132</v>
      </c>
      <c r="H45" s="1" t="s">
        <v>363</v>
      </c>
      <c r="I45" s="1" t="s">
        <v>132</v>
      </c>
      <c r="M45" s="2" t="s">
        <v>364</v>
      </c>
      <c r="N45" s="2" t="s">
        <v>132</v>
      </c>
      <c r="R45" s="2" t="s">
        <v>365</v>
      </c>
      <c r="S45" s="2" t="s">
        <v>132</v>
      </c>
      <c r="T45" s="2">
        <v>1</v>
      </c>
      <c r="U45" s="2">
        <v>1</v>
      </c>
      <c r="V45" s="2" t="s">
        <v>366</v>
      </c>
      <c r="W45" s="1" t="s">
        <v>367</v>
      </c>
      <c r="X45" s="1" t="s">
        <v>132</v>
      </c>
      <c r="AB45" s="1" t="s">
        <v>368</v>
      </c>
      <c r="AC45" s="1" t="s">
        <v>132</v>
      </c>
      <c r="AG45" s="1" t="s">
        <v>369</v>
      </c>
      <c r="AH45" s="1" t="s">
        <v>132</v>
      </c>
      <c r="AI45" s="1">
        <v>1</v>
      </c>
      <c r="AJ45" s="1">
        <v>1</v>
      </c>
      <c r="AK45" s="1" t="s">
        <v>497</v>
      </c>
    </row>
    <row r="46" spans="1:37">
      <c r="A46" s="1" t="s">
        <v>370</v>
      </c>
      <c r="B46" s="1" t="s">
        <v>371</v>
      </c>
      <c r="C46" s="1" t="s">
        <v>372</v>
      </c>
      <c r="D46" s="1" t="s">
        <v>20</v>
      </c>
      <c r="E46" s="1">
        <v>2</v>
      </c>
      <c r="F46" s="1">
        <f>5+5</f>
        <v>10</v>
      </c>
      <c r="G46" s="1" t="s">
        <v>373</v>
      </c>
      <c r="H46" s="1" t="s">
        <v>374</v>
      </c>
      <c r="I46" s="1" t="s">
        <v>132</v>
      </c>
      <c r="J46" s="1">
        <v>1</v>
      </c>
      <c r="K46" s="1">
        <f>1+1</f>
        <v>2</v>
      </c>
      <c r="L46" s="1" t="s">
        <v>375</v>
      </c>
      <c r="M46" s="2" t="s">
        <v>376</v>
      </c>
      <c r="N46" s="2" t="s">
        <v>20</v>
      </c>
      <c r="O46" s="2">
        <v>2</v>
      </c>
      <c r="P46" s="2">
        <f>5+5</f>
        <v>10</v>
      </c>
      <c r="Q46" s="2" t="s">
        <v>373</v>
      </c>
      <c r="R46" s="2" t="s">
        <v>377</v>
      </c>
      <c r="S46" s="2" t="s">
        <v>20</v>
      </c>
      <c r="T46" s="2">
        <v>2</v>
      </c>
      <c r="U46" s="2">
        <f>5+5</f>
        <v>10</v>
      </c>
      <c r="V46" s="2" t="s">
        <v>373</v>
      </c>
      <c r="W46" s="1" t="s">
        <v>378</v>
      </c>
      <c r="X46" s="1" t="s">
        <v>20</v>
      </c>
      <c r="Y46" s="1">
        <v>1</v>
      </c>
      <c r="Z46" s="1">
        <f>5+5</f>
        <v>10</v>
      </c>
      <c r="AA46" s="2" t="s">
        <v>373</v>
      </c>
      <c r="AB46" s="1" t="s">
        <v>379</v>
      </c>
      <c r="AC46" s="1" t="s">
        <v>132</v>
      </c>
      <c r="AD46" s="1">
        <v>1</v>
      </c>
      <c r="AE46" s="1">
        <f>5+1</f>
        <v>6</v>
      </c>
      <c r="AF46" s="1" t="s">
        <v>498</v>
      </c>
      <c r="AG46" s="1" t="s">
        <v>380</v>
      </c>
      <c r="AH46" s="1" t="s">
        <v>132</v>
      </c>
      <c r="AI46" s="1">
        <v>1</v>
      </c>
      <c r="AJ46" s="1">
        <v>5</v>
      </c>
      <c r="AK46" s="1" t="s">
        <v>499</v>
      </c>
    </row>
    <row r="47" spans="1:37">
      <c r="A47" s="1" t="s">
        <v>381</v>
      </c>
      <c r="B47" s="1" t="s">
        <v>382</v>
      </c>
      <c r="C47" s="1" t="s">
        <v>383</v>
      </c>
      <c r="D47" s="1" t="s">
        <v>20</v>
      </c>
      <c r="E47" s="1">
        <v>2</v>
      </c>
      <c r="F47" s="1">
        <f>1+1</f>
        <v>2</v>
      </c>
      <c r="G47" s="1" t="s">
        <v>384</v>
      </c>
      <c r="H47" s="1" t="s">
        <v>383</v>
      </c>
      <c r="I47" s="1" t="s">
        <v>20</v>
      </c>
      <c r="J47" s="1">
        <v>2</v>
      </c>
      <c r="K47" s="1">
        <f>1+1</f>
        <v>2</v>
      </c>
      <c r="L47" s="1" t="s">
        <v>384</v>
      </c>
      <c r="M47" s="2" t="s">
        <v>383</v>
      </c>
      <c r="N47" s="2" t="s">
        <v>20</v>
      </c>
      <c r="O47" s="2">
        <v>2</v>
      </c>
      <c r="P47" s="2">
        <f>1+1</f>
        <v>2</v>
      </c>
      <c r="Q47" s="2" t="s">
        <v>384</v>
      </c>
      <c r="R47" s="2" t="s">
        <v>383</v>
      </c>
      <c r="S47" s="2" t="s">
        <v>20</v>
      </c>
      <c r="T47" s="2">
        <v>2</v>
      </c>
      <c r="U47" s="2">
        <f>1+1</f>
        <v>2</v>
      </c>
      <c r="V47" s="2" t="s">
        <v>384</v>
      </c>
      <c r="W47" s="1" t="s">
        <v>383</v>
      </c>
      <c r="X47" s="1" t="s">
        <v>20</v>
      </c>
      <c r="Y47" s="1">
        <v>2</v>
      </c>
      <c r="Z47" s="1">
        <f>1+1</f>
        <v>2</v>
      </c>
      <c r="AA47" s="1" t="s">
        <v>384</v>
      </c>
      <c r="AB47" s="1" t="s">
        <v>385</v>
      </c>
      <c r="AC47" s="1" t="s">
        <v>20</v>
      </c>
      <c r="AD47" s="1">
        <v>1</v>
      </c>
      <c r="AE47" s="1">
        <v>1</v>
      </c>
      <c r="AF47" s="1" t="s">
        <v>500</v>
      </c>
      <c r="AG47" s="1" t="s">
        <v>386</v>
      </c>
      <c r="AH47" s="1" t="s">
        <v>20</v>
      </c>
      <c r="AI47" s="1">
        <v>1</v>
      </c>
      <c r="AJ47" s="1">
        <v>1</v>
      </c>
      <c r="AK47" s="1" t="s">
        <v>500</v>
      </c>
    </row>
    <row r="48" spans="1:37">
      <c r="A48" s="1" t="s">
        <v>387</v>
      </c>
      <c r="B48" s="1" t="s">
        <v>388</v>
      </c>
      <c r="C48" s="1" t="s">
        <v>389</v>
      </c>
      <c r="D48" s="1" t="s">
        <v>89</v>
      </c>
      <c r="E48" s="1">
        <v>1</v>
      </c>
      <c r="F48" s="1">
        <v>5</v>
      </c>
      <c r="G48" s="1" t="s">
        <v>390</v>
      </c>
      <c r="H48" s="1" t="s">
        <v>391</v>
      </c>
      <c r="I48" s="1" t="s">
        <v>89</v>
      </c>
      <c r="J48" s="1">
        <v>1</v>
      </c>
      <c r="K48" s="1">
        <v>5</v>
      </c>
      <c r="L48" s="1" t="s">
        <v>392</v>
      </c>
      <c r="M48" s="2" t="s">
        <v>393</v>
      </c>
      <c r="N48" s="2" t="s">
        <v>89</v>
      </c>
      <c r="O48" s="2">
        <v>1</v>
      </c>
      <c r="P48" s="2">
        <v>1</v>
      </c>
      <c r="Q48" s="2" t="s">
        <v>394</v>
      </c>
      <c r="R48" s="2" t="s">
        <v>393</v>
      </c>
      <c r="S48" s="2" t="s">
        <v>89</v>
      </c>
      <c r="T48" s="2">
        <v>1</v>
      </c>
      <c r="U48" s="2">
        <v>1</v>
      </c>
      <c r="V48" s="2" t="s">
        <v>394</v>
      </c>
      <c r="W48" s="1" t="s">
        <v>395</v>
      </c>
      <c r="X48" s="1" t="s">
        <v>89</v>
      </c>
      <c r="Y48" s="1">
        <v>1</v>
      </c>
      <c r="Z48" s="1">
        <v>5</v>
      </c>
      <c r="AA48" s="1" t="s">
        <v>501</v>
      </c>
      <c r="AB48" s="1" t="s">
        <v>396</v>
      </c>
      <c r="AC48" s="1" t="s">
        <v>89</v>
      </c>
      <c r="AG48" s="1" t="s">
        <v>397</v>
      </c>
      <c r="AH48" s="1" t="s">
        <v>89</v>
      </c>
    </row>
    <row r="49" spans="1:37">
      <c r="A49" s="1" t="s">
        <v>398</v>
      </c>
      <c r="B49" s="1" t="s">
        <v>399</v>
      </c>
      <c r="C49" s="1" t="s">
        <v>400</v>
      </c>
      <c r="D49" s="1" t="s">
        <v>20</v>
      </c>
      <c r="E49" s="1">
        <v>3</v>
      </c>
      <c r="F49" s="1">
        <f>1+1+1</f>
        <v>3</v>
      </c>
      <c r="G49" s="1" t="s">
        <v>401</v>
      </c>
      <c r="H49" s="1" t="s">
        <v>402</v>
      </c>
      <c r="I49" s="1" t="s">
        <v>20</v>
      </c>
      <c r="J49" s="1">
        <v>3</v>
      </c>
      <c r="K49" s="1">
        <f>5+1+1</f>
        <v>7</v>
      </c>
      <c r="L49" s="1" t="s">
        <v>403</v>
      </c>
      <c r="M49" s="2" t="s">
        <v>404</v>
      </c>
      <c r="N49" s="2" t="s">
        <v>20</v>
      </c>
      <c r="O49" s="2">
        <v>3</v>
      </c>
      <c r="P49" s="2">
        <f>5+1+1</f>
        <v>7</v>
      </c>
      <c r="Q49" s="2" t="s">
        <v>403</v>
      </c>
      <c r="R49" s="2" t="s">
        <v>404</v>
      </c>
      <c r="S49" s="2" t="s">
        <v>20</v>
      </c>
      <c r="T49" s="2">
        <v>3</v>
      </c>
      <c r="U49" s="2">
        <f>5+1+1</f>
        <v>7</v>
      </c>
      <c r="V49" s="2" t="s">
        <v>403</v>
      </c>
      <c r="W49" s="1" t="s">
        <v>405</v>
      </c>
      <c r="X49" s="1" t="s">
        <v>20</v>
      </c>
      <c r="Y49" s="1">
        <v>2</v>
      </c>
      <c r="Z49" s="1">
        <f>1+1</f>
        <v>2</v>
      </c>
      <c r="AA49" s="1" t="s">
        <v>502</v>
      </c>
      <c r="AB49" s="1" t="s">
        <v>406</v>
      </c>
      <c r="AC49" s="2" t="s">
        <v>20</v>
      </c>
      <c r="AD49" s="2">
        <v>2</v>
      </c>
      <c r="AE49" s="2">
        <f>5+1</f>
        <v>6</v>
      </c>
      <c r="AF49" s="2" t="s">
        <v>503</v>
      </c>
      <c r="AG49" s="1" t="s">
        <v>407</v>
      </c>
      <c r="AH49" s="2" t="s">
        <v>20</v>
      </c>
      <c r="AI49" s="2">
        <v>3</v>
      </c>
      <c r="AJ49" s="2">
        <f>5+1+1</f>
        <v>7</v>
      </c>
      <c r="AK49" s="2" t="s">
        <v>504</v>
      </c>
    </row>
    <row r="50" spans="1:37">
      <c r="A50" s="1" t="s">
        <v>408</v>
      </c>
      <c r="B50" s="1" t="s">
        <v>409</v>
      </c>
      <c r="C50" s="1" t="s">
        <v>410</v>
      </c>
      <c r="D50" s="1" t="s">
        <v>20</v>
      </c>
      <c r="E50" s="1">
        <v>1</v>
      </c>
      <c r="F50" s="1">
        <v>1</v>
      </c>
      <c r="G50" s="1" t="s">
        <v>411</v>
      </c>
      <c r="H50" s="1" t="s">
        <v>412</v>
      </c>
      <c r="I50" s="1" t="s">
        <v>20</v>
      </c>
      <c r="J50" s="1">
        <v>2</v>
      </c>
      <c r="K50" s="1">
        <f>1+5</f>
        <v>6</v>
      </c>
      <c r="L50" s="1" t="s">
        <v>413</v>
      </c>
      <c r="M50" s="2" t="s">
        <v>414</v>
      </c>
      <c r="N50" s="2" t="s">
        <v>20</v>
      </c>
      <c r="O50" s="2">
        <v>2</v>
      </c>
      <c r="P50" s="2">
        <f>1+1</f>
        <v>2</v>
      </c>
      <c r="Q50" s="2" t="s">
        <v>415</v>
      </c>
      <c r="R50" s="2" t="s">
        <v>416</v>
      </c>
      <c r="S50" s="2" t="s">
        <v>20</v>
      </c>
      <c r="T50" s="2">
        <v>2</v>
      </c>
      <c r="U50" s="2">
        <f>1+1</f>
        <v>2</v>
      </c>
      <c r="V50" s="2" t="s">
        <v>417</v>
      </c>
      <c r="W50" s="1" t="s">
        <v>418</v>
      </c>
      <c r="X50" s="1" t="s">
        <v>20</v>
      </c>
      <c r="Y50" s="1">
        <v>3</v>
      </c>
      <c r="Z50" s="1">
        <f>1+5+1</f>
        <v>7</v>
      </c>
      <c r="AA50" s="1" t="s">
        <v>505</v>
      </c>
      <c r="AB50" s="1" t="s">
        <v>419</v>
      </c>
      <c r="AC50" s="1" t="s">
        <v>20</v>
      </c>
      <c r="AD50" s="1">
        <v>2</v>
      </c>
      <c r="AE50" s="1">
        <f>1+1</f>
        <v>2</v>
      </c>
      <c r="AF50" s="1" t="s">
        <v>506</v>
      </c>
      <c r="AG50" s="1" t="s">
        <v>420</v>
      </c>
      <c r="AH50" s="1" t="s">
        <v>20</v>
      </c>
    </row>
    <row r="51" spans="1:37">
      <c r="A51" s="1" t="s">
        <v>421</v>
      </c>
      <c r="B51" s="1" t="s">
        <v>422</v>
      </c>
      <c r="C51" s="1" t="s">
        <v>423</v>
      </c>
      <c r="D51" s="1" t="s">
        <v>20</v>
      </c>
      <c r="E51" s="1">
        <v>2</v>
      </c>
      <c r="F51" s="1">
        <f>5+1</f>
        <v>6</v>
      </c>
      <c r="G51" s="1" t="s">
        <v>424</v>
      </c>
      <c r="H51" s="1" t="s">
        <v>425</v>
      </c>
      <c r="I51" s="1" t="s">
        <v>132</v>
      </c>
      <c r="J51" s="1">
        <v>1</v>
      </c>
      <c r="K51" s="1">
        <v>1</v>
      </c>
      <c r="L51" s="1" t="s">
        <v>426</v>
      </c>
      <c r="M51" s="2" t="s">
        <v>427</v>
      </c>
      <c r="N51" s="2" t="s">
        <v>132</v>
      </c>
      <c r="O51" s="2">
        <v>1</v>
      </c>
      <c r="P51" s="2">
        <v>1</v>
      </c>
      <c r="Q51" s="2" t="s">
        <v>428</v>
      </c>
      <c r="R51" s="2" t="s">
        <v>429</v>
      </c>
      <c r="S51" s="2" t="s">
        <v>132</v>
      </c>
      <c r="T51" s="2">
        <v>2</v>
      </c>
      <c r="U51" s="2">
        <f>1+1</f>
        <v>2</v>
      </c>
      <c r="V51" s="2" t="s">
        <v>430</v>
      </c>
      <c r="W51" s="1" t="s">
        <v>431</v>
      </c>
      <c r="X51" s="1" t="s">
        <v>132</v>
      </c>
      <c r="Y51" s="1">
        <v>2</v>
      </c>
      <c r="Z51" s="1">
        <f>5+1</f>
        <v>6</v>
      </c>
      <c r="AA51" s="1" t="s">
        <v>507</v>
      </c>
      <c r="AB51" s="1" t="s">
        <v>432</v>
      </c>
      <c r="AC51" s="1" t="s">
        <v>132</v>
      </c>
      <c r="AD51" s="1">
        <v>1</v>
      </c>
      <c r="AE51" s="1">
        <f>5</f>
        <v>5</v>
      </c>
      <c r="AF51" s="1" t="s">
        <v>508</v>
      </c>
      <c r="AG51" s="1" t="s">
        <v>433</v>
      </c>
      <c r="AH51" s="1" t="s">
        <v>132</v>
      </c>
    </row>
    <row r="52" spans="1:37">
      <c r="B52" s="1" t="s">
        <v>434</v>
      </c>
      <c r="D52" s="1" t="s">
        <v>20</v>
      </c>
      <c r="I52" s="1" t="s">
        <v>20</v>
      </c>
      <c r="N52" s="2" t="s">
        <v>20</v>
      </c>
      <c r="S52" s="2" t="s">
        <v>20</v>
      </c>
      <c r="W52" s="1" t="s">
        <v>434</v>
      </c>
      <c r="X52" s="1" t="s">
        <v>20</v>
      </c>
      <c r="AA52" s="1" t="s">
        <v>434</v>
      </c>
      <c r="AC52" s="1" t="s">
        <v>20</v>
      </c>
      <c r="AF52" s="1" t="s">
        <v>434</v>
      </c>
      <c r="AH52" s="1" t="s">
        <v>132</v>
      </c>
      <c r="AI52" s="1">
        <v>1</v>
      </c>
      <c r="AJ52" s="1">
        <v>1</v>
      </c>
      <c r="AK52" s="1" t="s">
        <v>509</v>
      </c>
    </row>
    <row r="53" spans="1:37">
      <c r="A53" s="1" t="s">
        <v>435</v>
      </c>
      <c r="B53" s="1" t="s">
        <v>436</v>
      </c>
      <c r="C53" s="1" t="s">
        <v>437</v>
      </c>
      <c r="D53" s="1" t="s">
        <v>20</v>
      </c>
      <c r="H53" s="1" t="s">
        <v>438</v>
      </c>
      <c r="I53" s="1" t="s">
        <v>20</v>
      </c>
      <c r="J53" s="1">
        <v>1</v>
      </c>
      <c r="K53" s="1">
        <v>5</v>
      </c>
      <c r="L53" s="1" t="s">
        <v>439</v>
      </c>
      <c r="M53" s="2" t="s">
        <v>440</v>
      </c>
      <c r="N53" s="2" t="s">
        <v>20</v>
      </c>
      <c r="R53" s="2" t="s">
        <v>441</v>
      </c>
      <c r="S53" s="2" t="s">
        <v>20</v>
      </c>
      <c r="W53" s="1" t="s">
        <v>442</v>
      </c>
      <c r="X53" s="1" t="s">
        <v>20</v>
      </c>
      <c r="Y53" s="1">
        <v>1</v>
      </c>
      <c r="Z53" s="1">
        <v>5</v>
      </c>
      <c r="AA53" s="1" t="s">
        <v>510</v>
      </c>
      <c r="AB53" s="1" t="s">
        <v>443</v>
      </c>
      <c r="AC53" s="1" t="s">
        <v>20</v>
      </c>
      <c r="AG53" s="1" t="s">
        <v>444</v>
      </c>
      <c r="AH53" s="1" t="s">
        <v>20</v>
      </c>
    </row>
    <row r="54" spans="1:37">
      <c r="A54" s="1" t="s">
        <v>445</v>
      </c>
      <c r="B54" s="1" t="s">
        <v>446</v>
      </c>
      <c r="C54" s="1" t="s">
        <v>447</v>
      </c>
      <c r="D54" s="1" t="s">
        <v>20</v>
      </c>
      <c r="H54" s="1" t="s">
        <v>448</v>
      </c>
      <c r="I54" s="1" t="s">
        <v>20</v>
      </c>
      <c r="M54" s="2" t="s">
        <v>449</v>
      </c>
      <c r="N54" s="2" t="s">
        <v>20</v>
      </c>
      <c r="O54" s="2">
        <v>1</v>
      </c>
      <c r="P54" s="2">
        <v>1</v>
      </c>
      <c r="Q54" s="2" t="s">
        <v>450</v>
      </c>
      <c r="R54" s="2" t="s">
        <v>451</v>
      </c>
      <c r="S54" s="2" t="s">
        <v>20</v>
      </c>
      <c r="T54" s="2">
        <v>1</v>
      </c>
      <c r="U54" s="2">
        <v>1</v>
      </c>
      <c r="V54" s="2" t="s">
        <v>450</v>
      </c>
      <c r="W54" s="1" t="s">
        <v>452</v>
      </c>
      <c r="X54" s="1" t="s">
        <v>20</v>
      </c>
      <c r="AB54" s="1" t="s">
        <v>453</v>
      </c>
      <c r="AC54" s="1" t="s">
        <v>20</v>
      </c>
      <c r="AD54" s="1">
        <v>1</v>
      </c>
      <c r="AE54" s="1">
        <v>1</v>
      </c>
      <c r="AF54" s="1" t="s">
        <v>511</v>
      </c>
      <c r="AG54" s="1" t="s">
        <v>454</v>
      </c>
      <c r="AH54" s="1" t="s">
        <v>20</v>
      </c>
    </row>
    <row r="55" spans="1:37">
      <c r="A55" s="1" t="s">
        <v>455</v>
      </c>
      <c r="B55" s="1" t="s">
        <v>456</v>
      </c>
      <c r="C55" s="1" t="s">
        <v>457</v>
      </c>
      <c r="D55" s="1" t="s">
        <v>130</v>
      </c>
      <c r="E55" s="1">
        <v>2</v>
      </c>
      <c r="F55" s="1">
        <f>5+5</f>
        <v>10</v>
      </c>
      <c r="G55" s="1" t="s">
        <v>285</v>
      </c>
      <c r="H55" s="1" t="s">
        <v>458</v>
      </c>
      <c r="I55" s="1" t="s">
        <v>20</v>
      </c>
      <c r="J55" s="1">
        <v>1</v>
      </c>
      <c r="K55" s="1">
        <v>5</v>
      </c>
      <c r="L55" s="1" t="s">
        <v>344</v>
      </c>
      <c r="M55" s="2" t="s">
        <v>459</v>
      </c>
      <c r="N55" s="2" t="s">
        <v>130</v>
      </c>
      <c r="O55" s="2">
        <v>2</v>
      </c>
      <c r="P55" s="2">
        <f>5+5</f>
        <v>10</v>
      </c>
      <c r="Q55" s="2" t="s">
        <v>285</v>
      </c>
      <c r="R55" s="2" t="s">
        <v>460</v>
      </c>
      <c r="S55" s="2" t="s">
        <v>130</v>
      </c>
      <c r="T55" s="2">
        <v>2</v>
      </c>
      <c r="U55" s="2">
        <f>5+5</f>
        <v>10</v>
      </c>
      <c r="V55" s="2" t="s">
        <v>344</v>
      </c>
      <c r="W55" s="1" t="s">
        <v>461</v>
      </c>
      <c r="X55" s="1" t="s">
        <v>130</v>
      </c>
      <c r="Y55" s="1">
        <v>3</v>
      </c>
      <c r="Z55" s="1">
        <f>5+5+1</f>
        <v>11</v>
      </c>
      <c r="AA55" s="1" t="s">
        <v>512</v>
      </c>
      <c r="AB55" s="1" t="s">
        <v>462</v>
      </c>
      <c r="AC55" s="1" t="s">
        <v>130</v>
      </c>
      <c r="AD55" s="1">
        <v>4</v>
      </c>
      <c r="AE55" s="1">
        <f>1+1+5+5</f>
        <v>12</v>
      </c>
      <c r="AF55" s="1" t="s">
        <v>513</v>
      </c>
      <c r="AG55" s="1" t="s">
        <v>463</v>
      </c>
      <c r="AH55" s="1" t="s">
        <v>20</v>
      </c>
      <c r="AI55" s="1">
        <v>2</v>
      </c>
      <c r="AJ55" s="1">
        <f>5+5</f>
        <v>10</v>
      </c>
      <c r="AK55" s="1" t="s">
        <v>285</v>
      </c>
    </row>
    <row r="56" spans="1:37" s="4" customFormat="1">
      <c r="A56" s="4" t="s">
        <v>464</v>
      </c>
      <c r="B56" s="4">
        <v>54</v>
      </c>
      <c r="D56" s="4">
        <f>COUNTIF(D2:D55, "CSC")+COUNTIF( D2:D55, "CSA")+COUNTIF( D2:D55, "CSM")</f>
        <v>6</v>
      </c>
      <c r="E56" s="4">
        <f>SUM(E2:E55)</f>
        <v>59</v>
      </c>
      <c r="F56" s="4">
        <f>SUM(F2:F55)</f>
        <v>253</v>
      </c>
      <c r="I56" s="4">
        <f>COUNTIF(I2:I55, "CSC")+COUNTIF( I2:I55, "CSA")+COUNTIF( I2:I55, "CSM")</f>
        <v>10</v>
      </c>
      <c r="J56" s="4">
        <f>SUM(J2:J55)</f>
        <v>52</v>
      </c>
      <c r="K56" s="4">
        <f>SUM(K2:K55)</f>
        <v>219</v>
      </c>
      <c r="N56" s="4">
        <f>COUNTIF(N2:N55, "CSC")+COUNTIF( N2:N55, "CSA")+COUNTIF( N2:N55, "CSM")</f>
        <v>8</v>
      </c>
      <c r="O56" s="4">
        <f>SUM(O2:O55)</f>
        <v>55</v>
      </c>
      <c r="P56" s="4">
        <f>SUM(P2:P55)</f>
        <v>216</v>
      </c>
      <c r="S56" s="4">
        <f>COUNTIF(S2:S55, "CSC")+COUNTIF( S2:S55, "CSA")+COUNTIF( S2:S55, "CSM")</f>
        <v>9</v>
      </c>
      <c r="T56" s="4">
        <f>SUM(T2:T55)</f>
        <v>50</v>
      </c>
      <c r="U56" s="4">
        <f>SUM(U2:U55)</f>
        <v>164</v>
      </c>
      <c r="X56" s="4">
        <f>COUNTIF(X2:X55, "CSC")+COUNTIF( X2:X55, "CSA")+COUNTIF( X2:X55, "CSM")</f>
        <v>12</v>
      </c>
      <c r="Y56" s="4">
        <f>SUM(Y2:Y55)</f>
        <v>57</v>
      </c>
      <c r="Z56" s="4">
        <f>SUM(Z2:Z55)</f>
        <v>244</v>
      </c>
      <c r="AC56" s="4">
        <f>COUNTIF(AC2:AC55, "CSC")+COUNTIF( AC2:AC55, "CSA")+COUNTIF( AC2:AC55, "CSM")</f>
        <v>13</v>
      </c>
      <c r="AD56" s="4">
        <f>SUM(AD2:AD55)</f>
        <v>43</v>
      </c>
      <c r="AE56" s="4">
        <f>SUM(AE2:AE55)</f>
        <v>166</v>
      </c>
      <c r="AH56" s="4">
        <f>COUNTIF(AH2:AH55, "CSC")+COUNTIF( AH2:AH55, "CSA")+COUNTIF( AH2:AH55, "CSM")</f>
        <v>9</v>
      </c>
      <c r="AI56" s="4">
        <f>SUM(AI2:AI55)</f>
        <v>58</v>
      </c>
      <c r="AJ56" s="4">
        <f>SUM(AJ2:AJ55)</f>
        <v>237</v>
      </c>
    </row>
    <row r="57" spans="1:37" s="4" customFormat="1">
      <c r="A57" s="4" t="s">
        <v>465</v>
      </c>
      <c r="B57" s="4">
        <v>602</v>
      </c>
      <c r="D57" s="4">
        <f>SUM(COUNTIFS($D$2:$D$55, {"CSC";"CSA";"CSM"}))</f>
        <v>6</v>
      </c>
      <c r="I57" s="4">
        <f>SUM(COUNTIFS($I$2:$I$56, {"CSC";"CSA";"CSM"}))</f>
        <v>10</v>
      </c>
      <c r="N57" s="4">
        <f>COUNTIF(N2:N55, "R")</f>
        <v>44</v>
      </c>
      <c r="S57" s="4">
        <f>COUNTIF(S2:S55, "R")</f>
        <v>42</v>
      </c>
      <c r="X57" s="4">
        <f>COUNTIF(X2:X55, "R")</f>
        <v>40</v>
      </c>
      <c r="AC57" s="4">
        <f>COUNTIF(AC2:AC55, "R")</f>
        <v>38</v>
      </c>
      <c r="AH57" s="4">
        <f>COUNTIF(AH2:AH55, "R")</f>
        <v>38</v>
      </c>
    </row>
    <row r="58" spans="1:37" s="4" customFormat="1">
      <c r="A58" s="4" t="s">
        <v>466</v>
      </c>
      <c r="F58" s="4">
        <f>((D56/$B$56)-(F56/$B$57))*100</f>
        <v>-30.915466961978588</v>
      </c>
      <c r="K58" s="4">
        <f>((I56/$B$56)-(K56/$B$57))*100</f>
        <v>-17.860219023009723</v>
      </c>
      <c r="N58" s="4">
        <f>COUNTIF(N2:N55, "E")</f>
        <v>1</v>
      </c>
      <c r="P58" s="4">
        <f>((N56/$B$56)-(P56/$B$57))*100</f>
        <v>-21.065583856281535</v>
      </c>
      <c r="S58" s="4">
        <f>COUNTIF(S2:S55, "E")</f>
        <v>2</v>
      </c>
      <c r="U58" s="4">
        <f>((S56/$B$56)-(U56/$B$57))*100</f>
        <v>-10.575858250276857</v>
      </c>
      <c r="X58" s="4">
        <f>COUNTIF(X2:X55, "E")</f>
        <v>2</v>
      </c>
      <c r="Z58" s="4">
        <f>((X56/$B$56)-(Z56/$B$57))*100</f>
        <v>-18.309339239571798</v>
      </c>
      <c r="AC58" s="4">
        <f>COUNTIF(AC2:AC55, "E")</f>
        <v>3</v>
      </c>
      <c r="AE58" s="5">
        <f>((AC56/$B$56)-(AE56/$B$57))*100</f>
        <v>-3.5006767564907086</v>
      </c>
      <c r="AH58" s="4">
        <f>COUNTIF(AH2:AH55, "E")</f>
        <v>5</v>
      </c>
      <c r="AJ58" s="5">
        <f>((AH56/$B$56)-(AJ56/$B$57))*100</f>
        <v>-22.702104097452938</v>
      </c>
    </row>
    <row r="59" spans="1:37" s="4" customFormat="1">
      <c r="N59" s="4">
        <f>COUNTIF(N2:N55, "O")</f>
        <v>1</v>
      </c>
      <c r="S59" s="4">
        <f>COUNTIF(S2:S55, "O")</f>
        <v>1</v>
      </c>
      <c r="X59" s="4">
        <f>COUNTIF(X2:X55, "O")</f>
        <v>0</v>
      </c>
      <c r="AC59" s="4">
        <f>COUNTIF(AC2:AC55, "O")</f>
        <v>0</v>
      </c>
      <c r="AH59" s="4">
        <f>COUNTIF(AH2:AH55, "O")</f>
        <v>2</v>
      </c>
    </row>
    <row r="1048576" spans="25:25">
      <c r="Y1048576" s="1">
        <f>SUM(Y2:Y1048575)</f>
        <v>114</v>
      </c>
    </row>
  </sheetData>
  <pageMargins left="0.7" right="0.7" top="0.75" bottom="0.75" header="0.511811023622047" footer="0.511811023622047"/>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87</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Luna</dc:creator>
  <dc:description/>
  <cp:lastModifiedBy>A. Guerberof Arenas</cp:lastModifiedBy>
  <cp:revision>14</cp:revision>
  <dcterms:created xsi:type="dcterms:W3CDTF">2024-06-11T03:59:24Z</dcterms:created>
  <dcterms:modified xsi:type="dcterms:W3CDTF">2025-04-15T10:40:31Z</dcterms:modified>
  <dc:language>en-GB</dc:language>
</cp:coreProperties>
</file>