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0490" windowHeight="8235" activeTab="2"/>
  </bookViews>
  <sheets>
    <sheet name="TrivialGreedy" sheetId="2" r:id="rId1"/>
    <sheet name="GreedyOptimized" sheetId="3" r:id="rId2"/>
    <sheet name="BruteForсe" sheetId="1" r:id="rId3"/>
    <sheet name="Таблица" sheetId="5" r:id="rId4"/>
  </sheets>
  <definedNames>
    <definedName name="_xlchart.0" hidden="1">BruteForсe!$Q$2:$Q$6</definedName>
    <definedName name="_xlchart.1" hidden="1">BruteForсe!$T$2:$T$6</definedName>
    <definedName name="_xlchart.2" hidden="1">BruteForсe!$Q$2:$Q$6</definedName>
    <definedName name="_xlchart.3" hidden="1">BruteForсe!$T$2:$T$6</definedName>
    <definedName name="_xlchart.4" hidden="1">BruteForсe!$Q$2:$Q$6</definedName>
    <definedName name="_xlchart.5" hidden="1">BruteForсe!$T$2:$T$6</definedName>
    <definedName name="_xlchart.6" hidden="1">BruteForсe!$Q$2:$Q$6</definedName>
    <definedName name="_xlchart.7" hidden="1">BruteForсe!$T$2:$T$6</definedName>
    <definedName name="_xlchart.8" hidden="1">BruteForсe!$Q$2:$Q$6</definedName>
    <definedName name="_xlchart.9" hidden="1">BruteForсe!$T$2:$T$6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5" l="1"/>
  <c r="I6" i="5"/>
  <c r="I5" i="5"/>
  <c r="I9" i="5"/>
  <c r="I4" i="5"/>
  <c r="I8" i="5"/>
  <c r="I3" i="5"/>
  <c r="I7" i="5"/>
  <c r="I2" i="5"/>
  <c r="N3" i="1"/>
  <c r="N4" i="1"/>
  <c r="N5" i="1"/>
  <c r="N6" i="1"/>
  <c r="N2" i="1"/>
  <c r="M3" i="1"/>
  <c r="M4" i="1"/>
  <c r="M5" i="1"/>
  <c r="M6" i="1"/>
  <c r="M2" i="1"/>
  <c r="I10" i="5"/>
  <c r="M3" i="3"/>
  <c r="N3" i="3" s="1"/>
  <c r="M4" i="3"/>
  <c r="N4" i="3" s="1"/>
  <c r="M5" i="3"/>
  <c r="N5" i="3" s="1"/>
  <c r="M6" i="3"/>
  <c r="N6" i="3" s="1"/>
  <c r="M2" i="3"/>
  <c r="N2" i="3" s="1"/>
  <c r="N3" i="2"/>
  <c r="N4" i="2"/>
  <c r="N5" i="2"/>
  <c r="N6" i="2"/>
  <c r="N2" i="2"/>
  <c r="M3" i="2"/>
  <c r="M4" i="2"/>
  <c r="M5" i="2"/>
  <c r="M6" i="2"/>
  <c r="M2" i="2"/>
  <c r="I12" i="5" l="1"/>
  <c r="I13" i="5"/>
  <c r="I16" i="5"/>
  <c r="I15" i="5"/>
  <c r="I14" i="5"/>
  <c r="L3" i="2" l="1"/>
  <c r="L4" i="2"/>
  <c r="L5" i="2"/>
  <c r="L6" i="2"/>
  <c r="L2" i="2"/>
  <c r="L3" i="1"/>
  <c r="L4" i="1"/>
  <c r="L5" i="1"/>
  <c r="L6" i="1"/>
  <c r="L2" i="1"/>
  <c r="L6" i="3"/>
  <c r="L5" i="3"/>
  <c r="L4" i="3"/>
  <c r="L3" i="3"/>
  <c r="L2" i="3"/>
</calcChain>
</file>

<file path=xl/sharedStrings.xml><?xml version="1.0" encoding="utf-8"?>
<sst xmlns="http://schemas.openxmlformats.org/spreadsheetml/2006/main" count="66" uniqueCount="26">
  <si>
    <t>Кол-во тестов в серии</t>
  </si>
  <si>
    <t>Среднее время работы, мс</t>
  </si>
  <si>
    <t>Процент тестов, совпадающих с точным</t>
  </si>
  <si>
    <t>Среднее относительное отклонение</t>
  </si>
  <si>
    <t>Кол-во вершин</t>
  </si>
  <si>
    <t>Алгоритм</t>
  </si>
  <si>
    <t>Тривиальный</t>
  </si>
  <si>
    <t>Тривиальный оптимизированный</t>
  </si>
  <si>
    <t>Полный перебор</t>
  </si>
  <si>
    <t>V - объем входных данных</t>
  </si>
  <si>
    <t>f(x) = C * g(x)</t>
  </si>
  <si>
    <t>Теоретическое время выполнения алгоритма при порядке роста (g(x))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</si>
  <si>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</si>
  <si>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</si>
  <si>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</si>
  <si>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</si>
  <si>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</si>
  <si>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</si>
  <si>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</si>
  <si>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</si>
  <si>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</si>
  <si>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</si>
  <si>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Среднее время выполнения, мс</t>
  </si>
  <si>
    <t>Время выполнения в лучшем случае, мс</t>
  </si>
  <si>
    <t>Время выполнения в худшем случае, мс</t>
  </si>
  <si>
    <t>Теоретическое время выполнения алгоритма (g(x))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</si>
</sst>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Экспериментальная сложность(время)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TrivialGreedy!$A$2:$A$6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TrivialGreedy!$L$2:$L$6</c:f>
              <c:numCache>
                <c:formatCode>General</c:formatCode>
                <c:ptCount val="5"/>
                <c:pt idx="0">
                  <c:v>2815.5</c:v>
                </c:pt>
                <c:pt idx="1">
                  <c:v>1641.5</c:v>
                </c:pt>
                <c:pt idx="2">
                  <c:v>811.1</c:v>
                </c:pt>
                <c:pt idx="3">
                  <c:v>261.3</c:v>
                </c:pt>
                <c:pt idx="4">
                  <c:v>16.7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3-4A3C-A4C4-39879BE2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51648"/>
        <c:axId val="778491296"/>
      </c:scatterChart>
      <c:valAx>
        <c:axId val="5923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491296"/>
        <c:crosses val="autoZero"/>
        <c:crossBetween val="midCat"/>
      </c:valAx>
      <c:valAx>
        <c:axId val="7784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3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Теоретическая</a:t>
            </a:r>
            <a:r>
              <a:rPr lang="ru-RU" baseline="0"/>
              <a:t> сложность(время)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BruteForсe!$A$2:$A$6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xVal>
          <c:yVal>
            <c:numRef>
              <c:f>BruteForсe!$M$2:$M$6</c:f>
              <c:numCache>
                <c:formatCode>General</c:formatCode>
                <c:ptCount val="5"/>
                <c:pt idx="0">
                  <c:v>4829932800</c:v>
                </c:pt>
                <c:pt idx="1">
                  <c:v>362880000</c:v>
                </c:pt>
                <c:pt idx="2">
                  <c:v>29393280</c:v>
                </c:pt>
                <c:pt idx="3">
                  <c:v>2580480</c:v>
                </c:pt>
                <c:pt idx="4">
                  <c:v>246960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C-43CF-BD42-4B7CA1FD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170688"/>
        <c:axId val="1554853792"/>
      </c:scatterChart>
      <c:valAx>
        <c:axId val="146817068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4853792"/>
        <c:crosses val="autoZero"/>
        <c:crossBetween val="midCat"/>
      </c:valAx>
      <c:valAx>
        <c:axId val="1554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17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Теоретическая</a:t>
            </a:r>
            <a:r>
              <a:rPr lang="ru-RU" baseline="0"/>
              <a:t> сложность с учетом эксперементально определенного приближенного значения константы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BruteForсe!$A$2:$A$6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xVal>
          <c:yVal>
            <c:numRef>
              <c:f>BruteForсe!$N$2:$N$6</c:f>
              <c:numCache>
                <c:formatCode>General</c:formatCode>
                <c:ptCount val="5"/>
                <c:pt idx="0">
                  <c:v>96598.656000000003</c:v>
                </c:pt>
                <c:pt idx="1">
                  <c:v>7257.6</c:v>
                </c:pt>
                <c:pt idx="2">
                  <c:v>587.86560000000009</c:v>
                </c:pt>
                <c:pt idx="3">
                  <c:v>51.609600000000007</c:v>
                </c:pt>
                <c:pt idx="4">
                  <c:v>4.9392000000000005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68-4C62-9A9F-0F843F42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87872"/>
        <c:axId val="806588288"/>
      </c:scatterChart>
      <c:valAx>
        <c:axId val="80658787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588288"/>
        <c:crosses val="autoZero"/>
        <c:crossBetween val="midCat"/>
      </c:valAx>
      <c:valAx>
        <c:axId val="806588288"/>
        <c:scaling>
          <c:orientation val="minMax"/>
          <c:max val="10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658787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от </a:t>
            </a:r>
            <a:r>
              <a:rPr lang="en-US" baseline="0"/>
              <a:t>V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Эксперементальная сложность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BruteForсe!$A$2:$A$6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xVal>
          <c:yVal>
            <c:numRef>
              <c:f>BruteForсe!$L$2:$L$6</c:f>
              <c:numCache>
                <c:formatCode>General</c:formatCode>
                <c:ptCount val="5"/>
                <c:pt idx="0">
                  <c:v>85496.8</c:v>
                </c:pt>
                <c:pt idx="1">
                  <c:v>6848.2</c:v>
                </c:pt>
                <c:pt idx="2">
                  <c:v>611.20000000000005</c:v>
                </c:pt>
                <c:pt idx="3">
                  <c:v>55.6</c:v>
                </c:pt>
                <c:pt idx="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6-4466-AAF2-FD1F1274D035}"/>
            </c:ext>
          </c:extLst>
        </c:ser>
        <c:ser>
          <c:idx val="1"/>
          <c:order val="1"/>
          <c:tx>
            <c:v>Теоретическая сложность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BruteForсe!$A$2:$A$6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xVal>
          <c:yVal>
            <c:numRef>
              <c:f>BruteForсe!$N$2:$N$6</c:f>
              <c:numCache>
                <c:formatCode>General</c:formatCode>
                <c:ptCount val="5"/>
                <c:pt idx="0">
                  <c:v>96598.656000000003</c:v>
                </c:pt>
                <c:pt idx="1">
                  <c:v>7257.6</c:v>
                </c:pt>
                <c:pt idx="2">
                  <c:v>587.86560000000009</c:v>
                </c:pt>
                <c:pt idx="3">
                  <c:v>51.609600000000007</c:v>
                </c:pt>
                <c:pt idx="4">
                  <c:v>4.9392000000000005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96-4466-AAF2-FD1F1274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1136"/>
        <c:axId val="1075210720"/>
      </c:scatterChart>
      <c:valAx>
        <c:axId val="107521113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ru-RU"/>
                  <a:t>, шт</a:t>
                </a:r>
              </a:p>
            </c:rich>
          </c:tx>
          <c:layout>
            <c:manualLayout>
              <c:xMode val="edge"/>
              <c:yMode val="edge"/>
              <c:x val="0.51906219947605203"/>
              <c:y val="0.87190381242085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720"/>
        <c:crosses val="autoZero"/>
        <c:crossBetween val="midCat"/>
      </c:valAx>
      <c:valAx>
        <c:axId val="1075210720"/>
        <c:scaling>
          <c:orientation val="minMax"/>
          <c:max val="10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ru-RU" baseline="0"/>
                  <a:t>, 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7119839143609029E-2"/>
              <c:y val="0.31689378334729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1136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</a:t>
            </a:r>
            <a:r>
              <a:rPr lang="en-US"/>
              <a:t>V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Время для лучшего случая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BruteForсe!$Q$2:$Q$6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xVal>
          <c:yVal>
            <c:numRef>
              <c:f>BruteForсe!$R$2:$R$6</c:f>
              <c:numCache>
                <c:formatCode>General</c:formatCode>
                <c:ptCount val="5"/>
                <c:pt idx="0">
                  <c:v>75205</c:v>
                </c:pt>
                <c:pt idx="1">
                  <c:v>5195</c:v>
                </c:pt>
                <c:pt idx="2">
                  <c:v>460</c:v>
                </c:pt>
                <c:pt idx="3">
                  <c:v>35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E-4CD9-A784-56309A1AF331}"/>
            </c:ext>
          </c:extLst>
        </c:ser>
        <c:ser>
          <c:idx val="1"/>
          <c:order val="1"/>
          <c:tx>
            <c:v>Время для худшего случая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BruteForсe!$Q$2:$Q$6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xVal>
          <c:yVal>
            <c:numRef>
              <c:f>BruteForсe!$S$2:$S$6</c:f>
              <c:numCache>
                <c:formatCode>General</c:formatCode>
                <c:ptCount val="5"/>
                <c:pt idx="0">
                  <c:v>100558</c:v>
                </c:pt>
                <c:pt idx="1">
                  <c:v>7476</c:v>
                </c:pt>
                <c:pt idx="2">
                  <c:v>657</c:v>
                </c:pt>
                <c:pt idx="3">
                  <c:v>64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E-4CD9-A784-56309A1A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61776"/>
        <c:axId val="1067463440"/>
      </c:scatterChart>
      <c:valAx>
        <c:axId val="106746177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ru-RU"/>
                  <a:t>, шт</a:t>
                </a:r>
              </a:p>
            </c:rich>
          </c:tx>
          <c:layout>
            <c:manualLayout>
              <c:xMode val="edge"/>
              <c:yMode val="edge"/>
              <c:x val="0.52646311308389593"/>
              <c:y val="0.86043026520252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7463440"/>
        <c:crosses val="autoZero"/>
        <c:crossBetween val="midCat"/>
      </c:valAx>
      <c:valAx>
        <c:axId val="1067463440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5736691962859754E-2"/>
              <c:y val="0.31617020412422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7461776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Теоретическая сложность(время)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TrivialGreedy!$A$2:$A$6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TrivialGreedy!$M$2:$M$6</c:f>
              <c:numCache>
                <c:formatCode>General</c:formatCode>
                <c:ptCount val="5"/>
                <c:pt idx="0">
                  <c:v>169000000</c:v>
                </c:pt>
                <c:pt idx="1">
                  <c:v>100000000</c:v>
                </c:pt>
                <c:pt idx="2">
                  <c:v>49000000</c:v>
                </c:pt>
                <c:pt idx="3">
                  <c:v>16000000</c:v>
                </c:pt>
                <c:pt idx="4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4-4330-8682-B9F55F72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29712"/>
        <c:axId val="1550328464"/>
      </c:scatterChart>
      <c:valAx>
        <c:axId val="15503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328464"/>
        <c:crosses val="autoZero"/>
        <c:crossBetween val="midCat"/>
      </c:valAx>
      <c:valAx>
        <c:axId val="15503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3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времени работы от </a:t>
            </a:r>
            <a:r>
              <a:rPr lang="en-US" sz="1400" b="0" i="0" baseline="0">
                <a:effectLst/>
              </a:rPr>
              <a:t>V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Эксперементальная сложность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3222340395618063E-2"/>
                  <c:y val="0.14891482724266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TrivialGreedy!$A$2:$A$6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TrivialGreedy!$L$2:$L$6</c:f>
              <c:numCache>
                <c:formatCode>General</c:formatCode>
                <c:ptCount val="5"/>
                <c:pt idx="0">
                  <c:v>2815.5</c:v>
                </c:pt>
                <c:pt idx="1">
                  <c:v>1641.5</c:v>
                </c:pt>
                <c:pt idx="2">
                  <c:v>811.1</c:v>
                </c:pt>
                <c:pt idx="3">
                  <c:v>261.3</c:v>
                </c:pt>
                <c:pt idx="4">
                  <c:v>16.7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4-493E-9A40-643423304E05}"/>
            </c:ext>
          </c:extLst>
        </c:ser>
        <c:ser>
          <c:idx val="1"/>
          <c:order val="1"/>
          <c:tx>
            <c:v>Теоретическая сложность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TrivialGreedy!$A$2:$A$6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TrivialGreedy!$N$2:$N$6</c:f>
              <c:numCache>
                <c:formatCode>General</c:formatCode>
                <c:ptCount val="5"/>
                <c:pt idx="0">
                  <c:v>3380.0000000000005</c:v>
                </c:pt>
                <c:pt idx="1">
                  <c:v>2000.0000000000002</c:v>
                </c:pt>
                <c:pt idx="2">
                  <c:v>980.00000000000011</c:v>
                </c:pt>
                <c:pt idx="3">
                  <c:v>320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4-493E-9A40-64342330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896816"/>
        <c:axId val="856897648"/>
      </c:scatterChart>
      <c:valAx>
        <c:axId val="8568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ru-RU"/>
                  <a:t>,</a:t>
                </a:r>
                <a:r>
                  <a:rPr lang="ru-RU" baseline="0"/>
                  <a:t> шт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897648"/>
        <c:crosses val="autoZero"/>
        <c:crossBetween val="midCat"/>
      </c:valAx>
      <c:valAx>
        <c:axId val="8568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мс</a:t>
                </a:r>
              </a:p>
            </c:rich>
          </c:tx>
          <c:layout>
            <c:manualLayout>
              <c:xMode val="edge"/>
              <c:yMode val="edge"/>
              <c:x val="1.8380741448923456E-2"/>
              <c:y val="0.1896817145500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689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времени работы от </a:t>
            </a:r>
            <a:r>
              <a:rPr lang="en-US" sz="1400" b="0" i="0" baseline="0">
                <a:effectLst/>
              </a:rPr>
              <a:t>V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Время для лучшего случая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TrivialGreedy!$P$2:$P$6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TrivialGreedy!$Q$2:$Q$6</c:f>
              <c:numCache>
                <c:formatCode>General</c:formatCode>
                <c:ptCount val="5"/>
                <c:pt idx="0">
                  <c:v>1494</c:v>
                </c:pt>
                <c:pt idx="1">
                  <c:v>810</c:v>
                </c:pt>
                <c:pt idx="2">
                  <c:v>443</c:v>
                </c:pt>
                <c:pt idx="3">
                  <c:v>129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4-4CEE-807C-A7EB9675EA90}"/>
            </c:ext>
          </c:extLst>
        </c:ser>
        <c:ser>
          <c:idx val="1"/>
          <c:order val="1"/>
          <c:tx>
            <c:v>Время для худшего случая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TrivialGreedy!$P$2:$P$6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TrivialGreedy!$R$2:$R$6</c:f>
              <c:numCache>
                <c:formatCode>General</c:formatCode>
                <c:ptCount val="5"/>
                <c:pt idx="0">
                  <c:v>2111</c:v>
                </c:pt>
                <c:pt idx="1">
                  <c:v>1246</c:v>
                </c:pt>
                <c:pt idx="2">
                  <c:v>612</c:v>
                </c:pt>
                <c:pt idx="3">
                  <c:v>203</c:v>
                </c:pt>
                <c:pt idx="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24-4CEE-807C-A7EB9675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56576"/>
        <c:axId val="1067564064"/>
      </c:scatterChart>
      <c:valAx>
        <c:axId val="10675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ru-RU"/>
                  <a:t>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7564064"/>
        <c:crosses val="autoZero"/>
        <c:crossBetween val="midCat"/>
      </c:valAx>
      <c:valAx>
        <c:axId val="1067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0779212279696379E-2"/>
              <c:y val="0.21146153999801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755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Экспериментальная сложность (время)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GreedyOptimized!$A$2:$A$6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GreedyOptimized!$L$2:$L$6</c:f>
              <c:numCache>
                <c:formatCode>General</c:formatCode>
                <c:ptCount val="5"/>
                <c:pt idx="0">
                  <c:v>5985.9</c:v>
                </c:pt>
                <c:pt idx="1">
                  <c:v>3526.4</c:v>
                </c:pt>
                <c:pt idx="2">
                  <c:v>1749.3</c:v>
                </c:pt>
                <c:pt idx="3">
                  <c:v>575.9</c:v>
                </c:pt>
                <c:pt idx="4">
                  <c:v>36.799999999999997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2E-4803-A223-71BFD742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11440"/>
        <c:axId val="783211856"/>
      </c:scatterChart>
      <c:valAx>
        <c:axId val="7832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211856"/>
        <c:crosses val="autoZero"/>
        <c:crossBetween val="midCat"/>
      </c:valAx>
      <c:valAx>
        <c:axId val="7832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32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от </a:t>
            </a:r>
            <a:r>
              <a:rPr lang="en-US" baseline="0"/>
              <a:t>V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Эксперементальная сложность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7338808662411436E-2"/>
                  <c:y val="0.16826070584614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GreedyOptimized!$A$2:$A$6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GreedyOptimized!$L$2:$L$6</c:f>
              <c:numCache>
                <c:formatCode>General</c:formatCode>
                <c:ptCount val="5"/>
                <c:pt idx="0">
                  <c:v>5985.9</c:v>
                </c:pt>
                <c:pt idx="1">
                  <c:v>3526.4</c:v>
                </c:pt>
                <c:pt idx="2">
                  <c:v>1749.3</c:v>
                </c:pt>
                <c:pt idx="3">
                  <c:v>575.9</c:v>
                </c:pt>
                <c:pt idx="4">
                  <c:v>36.799999999999997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B-40BF-BA64-79BDDC7618C9}"/>
            </c:ext>
          </c:extLst>
        </c:ser>
        <c:ser>
          <c:idx val="2"/>
          <c:order val="1"/>
          <c:tx>
            <c:v>Теоретическая сложность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GreedyOptimized!$A$2:$A$6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GreedyOptimized!$N$2:$N$6</c:f>
              <c:numCache>
                <c:formatCode>General</c:formatCode>
                <c:ptCount val="5"/>
                <c:pt idx="0">
                  <c:v>6760.0000000000009</c:v>
                </c:pt>
                <c:pt idx="1">
                  <c:v>4000.0000000000005</c:v>
                </c:pt>
                <c:pt idx="2">
                  <c:v>1960.0000000000002</c:v>
                </c:pt>
                <c:pt idx="3">
                  <c:v>640</c:v>
                </c:pt>
                <c:pt idx="4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7B-40BF-BA64-79BDDC76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64064"/>
        <c:axId val="1067555744"/>
      </c:scatterChart>
      <c:valAx>
        <c:axId val="10675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ru-RU"/>
                  <a:t>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7555744"/>
        <c:crosses val="autoZero"/>
        <c:crossBetween val="midCat"/>
      </c:valAx>
      <c:valAx>
        <c:axId val="10675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мс</a:t>
                </a:r>
              </a:p>
            </c:rich>
          </c:tx>
          <c:layout>
            <c:manualLayout>
              <c:xMode val="edge"/>
              <c:yMode val="edge"/>
              <c:x val="2.090187857233769E-2"/>
              <c:y val="0.17340771923770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756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Теоретическая сложность (время)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GreedyOptimized!$A$2:$A$6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GreedyOptimized!$M$2:$M$6</c:f>
              <c:numCache>
                <c:formatCode>General</c:formatCode>
                <c:ptCount val="5"/>
                <c:pt idx="0">
                  <c:v>169000000</c:v>
                </c:pt>
                <c:pt idx="1">
                  <c:v>100000000</c:v>
                </c:pt>
                <c:pt idx="2">
                  <c:v>49000000</c:v>
                </c:pt>
                <c:pt idx="3">
                  <c:v>16000000</c:v>
                </c:pt>
                <c:pt idx="4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3-49F4-ABE7-6335CB06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66416"/>
        <c:axId val="1073764752"/>
      </c:scatterChart>
      <c:valAx>
        <c:axId val="107376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764752"/>
        <c:crosses val="autoZero"/>
        <c:crossBetween val="midCat"/>
      </c:valAx>
      <c:valAx>
        <c:axId val="10737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376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времени работы от </a:t>
            </a:r>
            <a:r>
              <a:rPr lang="en-US" sz="1400" b="0" i="0" baseline="0">
                <a:effectLst/>
              </a:rPr>
              <a:t>V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Время для лучшего случая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GreedyOptimized!$P$2:$P$6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GreedyOptimized!$Q$2:$Q$6</c:f>
              <c:numCache>
                <c:formatCode>General</c:formatCode>
                <c:ptCount val="5"/>
                <c:pt idx="0">
                  <c:v>3208</c:v>
                </c:pt>
                <c:pt idx="1">
                  <c:v>1899</c:v>
                </c:pt>
                <c:pt idx="2">
                  <c:v>926</c:v>
                </c:pt>
                <c:pt idx="3">
                  <c:v>300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8-4A27-802A-5443A39A893E}"/>
            </c:ext>
          </c:extLst>
        </c:ser>
        <c:ser>
          <c:idx val="1"/>
          <c:order val="1"/>
          <c:tx>
            <c:v>Время для худшего случая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GreedyOptimized!$P$2:$P$6</c:f>
              <c:numCache>
                <c:formatCode>General</c:formatCode>
                <c:ptCount val="5"/>
                <c:pt idx="0">
                  <c:v>13000</c:v>
                </c:pt>
                <c:pt idx="1">
                  <c:v>10000</c:v>
                </c:pt>
                <c:pt idx="2">
                  <c:v>7000</c:v>
                </c:pt>
                <c:pt idx="3">
                  <c:v>4000</c:v>
                </c:pt>
                <c:pt idx="4">
                  <c:v>1000</c:v>
                </c:pt>
              </c:numCache>
            </c:numRef>
          </c:xVal>
          <c:yVal>
            <c:numRef>
              <c:f>GreedyOptimized!$R$2:$R$6</c:f>
              <c:numCache>
                <c:formatCode>General</c:formatCode>
                <c:ptCount val="5"/>
                <c:pt idx="0">
                  <c:v>4560</c:v>
                </c:pt>
                <c:pt idx="1">
                  <c:v>2672</c:v>
                </c:pt>
                <c:pt idx="2">
                  <c:v>1310</c:v>
                </c:pt>
                <c:pt idx="3">
                  <c:v>428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8-4A27-802A-5443A39A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92176"/>
        <c:axId val="1082392592"/>
      </c:scatterChart>
      <c:valAx>
        <c:axId val="10823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ru-RU"/>
                  <a:t>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392592"/>
        <c:crosses val="autoZero"/>
        <c:crossBetween val="midCat"/>
      </c:valAx>
      <c:valAx>
        <c:axId val="10823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мс</a:t>
                </a:r>
              </a:p>
            </c:rich>
          </c:tx>
          <c:layout>
            <c:manualLayout>
              <c:xMode val="edge"/>
              <c:yMode val="edge"/>
              <c:x val="2.2033318695858853E-2"/>
              <c:y val="0.30840485542759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39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Экспериментальная</a:t>
            </a:r>
            <a:r>
              <a:rPr lang="ru-RU" baseline="0"/>
              <a:t> сложность(время)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BruteForсe!$A$2:$A$6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xVal>
          <c:yVal>
            <c:numRef>
              <c:f>BruteForсe!$L$2:$L$6</c:f>
              <c:numCache>
                <c:formatCode>General</c:formatCode>
                <c:ptCount val="5"/>
                <c:pt idx="0">
                  <c:v>85496.8</c:v>
                </c:pt>
                <c:pt idx="1">
                  <c:v>6848.2</c:v>
                </c:pt>
                <c:pt idx="2">
                  <c:v>611.20000000000005</c:v>
                </c:pt>
                <c:pt idx="3">
                  <c:v>55.6</c:v>
                </c:pt>
                <c:pt idx="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0-4930-AC41-ED12901B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86976"/>
        <c:axId val="784523040"/>
      </c:scatterChart>
      <c:valAx>
        <c:axId val="59468697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523040"/>
        <c:crosses val="autoZero"/>
        <c:crossBetween val="midCat"/>
        <c:majorUnit val="1"/>
        <c:minorUnit val="0.1"/>
      </c:valAx>
      <c:valAx>
        <c:axId val="7845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6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116416</xdr:colOff>
      <xdr:row>25</xdr:row>
      <xdr:rowOff>5722</xdr:rowOff>
    </xdr:from>
    <xdr:to>
      <xdr:col>15</xdr:col>
      <xdr:colOff>673099</xdr:colOff>
      <xdr:row>40</xdr:row>
      <xdr:rowOff>15345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4FDC2B4-EDFC-416F-8201-9F90CA11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2646</xdr:rowOff>
    </xdr:from>
    <xdr:to>
      <xdr:col>8</xdr:col>
      <xdr:colOff>352425</xdr:colOff>
      <xdr:row>39</xdr:row>
      <xdr:rowOff>78846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377825</xdr:colOff>
      <xdr:row>6</xdr:row>
      <xdr:rowOff>116414</xdr:rowOff>
    </xdr:from>
    <xdr:to>
      <xdr:col>8</xdr:col>
      <xdr:colOff>240242</xdr:colOff>
      <xdr:row>24</xdr:row>
      <xdr:rowOff>52915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10582</xdr:colOff>
      <xdr:row>6</xdr:row>
      <xdr:rowOff>115357</xdr:rowOff>
    </xdr:from>
    <xdr:to>
      <xdr:col>16</xdr:col>
      <xdr:colOff>455084</xdr:colOff>
      <xdr:row>22</xdr:row>
      <xdr:rowOff>21166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371474</xdr:colOff>
      <xdr:row>25</xdr:row>
      <xdr:rowOff>81491</xdr:rowOff>
    </xdr:from>
    <xdr:to>
      <xdr:col>16</xdr:col>
      <xdr:colOff>10583</xdr:colOff>
      <xdr:row>41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847740-A762-4312-8781-533F298D2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6</xdr:row>
      <xdr:rowOff>114300</xdr:rowOff>
    </xdr:from>
    <xdr:to>
      <xdr:col>8</xdr:col>
      <xdr:colOff>508000</xdr:colOff>
      <xdr:row>24</xdr:row>
      <xdr:rowOff>116416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338667</xdr:colOff>
      <xdr:row>25</xdr:row>
      <xdr:rowOff>79903</xdr:rowOff>
    </xdr:from>
    <xdr:to>
      <xdr:col>8</xdr:col>
      <xdr:colOff>318559</xdr:colOff>
      <xdr:row>40</xdr:row>
      <xdr:rowOff>158749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347486</xdr:colOff>
      <xdr:row>6</xdr:row>
      <xdr:rowOff>125941</xdr:rowOff>
    </xdr:from>
    <xdr:to>
      <xdr:col>16</xdr:col>
      <xdr:colOff>518584</xdr:colOff>
      <xdr:row>22</xdr:row>
      <xdr:rowOff>190499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369794</xdr:colOff>
      <xdr:row>32</xdr:row>
      <xdr:rowOff>89648</xdr:rowOff>
    </xdr:from>
    <xdr:to>
      <xdr:col>26</xdr:col>
      <xdr:colOff>286650</xdr:colOff>
      <xdr:row>56</xdr:row>
      <xdr:rowOff>100854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9B6CB5-EAF1-47F5-86E1-3918504D2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112059</xdr:colOff>
      <xdr:row>56</xdr:row>
      <xdr:rowOff>53791</xdr:rowOff>
    </xdr:from>
    <xdr:to>
      <xdr:col>12</xdr:col>
      <xdr:colOff>336176</xdr:colOff>
      <xdr:row>79</xdr:row>
      <xdr:rowOff>150160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392206</xdr:colOff>
      <xdr:row>32</xdr:row>
      <xdr:rowOff>79560</xdr:rowOff>
    </xdr:from>
    <xdr:to>
      <xdr:col>12</xdr:col>
      <xdr:colOff>313765</xdr:colOff>
      <xdr:row>55</xdr:row>
      <xdr:rowOff>67235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481853</xdr:colOff>
      <xdr:row>7</xdr:row>
      <xdr:rowOff>180414</xdr:rowOff>
    </xdr:from>
    <xdr:to>
      <xdr:col>12</xdr:col>
      <xdr:colOff>268941</xdr:colOff>
      <xdr:row>30</xdr:row>
      <xdr:rowOff>169208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345515</xdr:colOff>
      <xdr:row>7</xdr:row>
      <xdr:rowOff>158002</xdr:rowOff>
    </xdr:from>
    <xdr:to>
      <xdr:col>22</xdr:col>
      <xdr:colOff>571501</xdr:colOff>
      <xdr:row>30</xdr:row>
      <xdr:rowOff>60511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zoomScale="90" zoomScaleNormal="90" workbookViewId="0">
      <selection activeCell="R15" sqref="R14:R15"/>
    </sheetView>
  </sheetViews>
  <sheetFormatPr defaultRowHeight="15" x14ac:dyDescent="0.25"/>
  <cols>
    <col min="1" max="1" width="10.140625" customWidth="1"/>
    <col min="12" max="12" width="12.140625" customWidth="1"/>
    <col min="13" max="13" width="14.85546875" customWidth="1"/>
    <col min="15" max="15" width="10" bestFit="1" customWidth="1"/>
    <col min="16" max="16" width="11.140625" customWidth="1"/>
    <col min="17" max="17" width="12.42578125" customWidth="1"/>
    <col min="18" max="18" width="12.85546875" customWidth="1"/>
  </cols>
  <sheetData>
    <row r="1" spans="1:18" ht="93.75" customHeight="1" x14ac:dyDescent="0.25">
      <c r="A1" s="2" t="s">
        <v>9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2" t="s">
        <v>22</v>
      </c>
      <c r="M1" s="2" t="s">
        <v>11</v>
      </c>
      <c r="N1" s="2" t="s">
        <v>10</v>
      </c>
      <c r="P1" s="2" t="s">
        <v>9</v>
      </c>
      <c r="Q1" s="2" t="s">
        <v>23</v>
      </c>
      <c r="R1" s="2" t="s">
        <v>24</v>
      </c>
    </row>
    <row r="2" spans="1:18" x14ac:dyDescent="0.25">
      <c r="A2" s="3">
        <v>13000</v>
      </c>
      <c r="B2" s="3">
        <v>2817</v>
      </c>
      <c r="C2" s="3">
        <v>2816</v>
      </c>
      <c r="D2" s="3">
        <v>2812</v>
      </c>
      <c r="E2" s="3">
        <v>2811</v>
      </c>
      <c r="F2" s="3">
        <v>2815</v>
      </c>
      <c r="G2" s="3">
        <v>2817</v>
      </c>
      <c r="H2" s="3">
        <v>2817</v>
      </c>
      <c r="I2" s="3">
        <v>2817</v>
      </c>
      <c r="J2" s="3">
        <v>2816</v>
      </c>
      <c r="K2" s="3">
        <v>2817</v>
      </c>
      <c r="L2" s="3">
        <f>AVERAGE(B2:K2)</f>
        <v>2815.5</v>
      </c>
      <c r="M2" s="3">
        <f>A2*A2</f>
        <v>169000000</v>
      </c>
      <c r="N2" s="3">
        <f>M2*0.00002</f>
        <v>3380.0000000000005</v>
      </c>
      <c r="O2" s="3"/>
      <c r="P2" s="3">
        <v>13000</v>
      </c>
      <c r="Q2" s="3">
        <v>1494</v>
      </c>
      <c r="R2" s="3">
        <v>2111</v>
      </c>
    </row>
    <row r="3" spans="1:18" x14ac:dyDescent="0.25">
      <c r="A3" s="3">
        <v>10000</v>
      </c>
      <c r="B3" s="3">
        <v>1652</v>
      </c>
      <c r="C3" s="3">
        <v>1673</v>
      </c>
      <c r="D3" s="3">
        <v>1616</v>
      </c>
      <c r="E3" s="3">
        <v>1643</v>
      </c>
      <c r="F3" s="3">
        <v>1646</v>
      </c>
      <c r="G3" s="3">
        <v>1629</v>
      </c>
      <c r="H3" s="3">
        <v>1638</v>
      </c>
      <c r="I3" s="3">
        <v>1634</v>
      </c>
      <c r="J3" s="3">
        <v>1641</v>
      </c>
      <c r="K3" s="3">
        <v>1643</v>
      </c>
      <c r="L3" s="3">
        <f t="shared" ref="L3:L6" si="0">AVERAGE(B3:K3)</f>
        <v>1641.5</v>
      </c>
      <c r="M3" s="3">
        <f t="shared" ref="M3:M6" si="1">A3*A3</f>
        <v>100000000</v>
      </c>
      <c r="N3" s="3">
        <f t="shared" ref="N3:N6" si="2">M3*0.00002</f>
        <v>2000.0000000000002</v>
      </c>
      <c r="O3" s="3"/>
      <c r="P3" s="3">
        <v>10000</v>
      </c>
      <c r="Q3" s="3">
        <v>810</v>
      </c>
      <c r="R3" s="3">
        <v>1246</v>
      </c>
    </row>
    <row r="4" spans="1:18" x14ac:dyDescent="0.25">
      <c r="A4" s="3">
        <v>7000</v>
      </c>
      <c r="B4" s="3">
        <v>814</v>
      </c>
      <c r="C4" s="3">
        <v>806</v>
      </c>
      <c r="D4" s="3">
        <v>813</v>
      </c>
      <c r="E4" s="3">
        <v>808</v>
      </c>
      <c r="F4" s="3">
        <v>815</v>
      </c>
      <c r="G4" s="3">
        <v>811</v>
      </c>
      <c r="H4" s="3">
        <v>807</v>
      </c>
      <c r="I4" s="3">
        <v>813</v>
      </c>
      <c r="J4" s="3">
        <v>810</v>
      </c>
      <c r="K4" s="3">
        <v>814</v>
      </c>
      <c r="L4" s="3">
        <f t="shared" si="0"/>
        <v>811.1</v>
      </c>
      <c r="M4" s="3">
        <f t="shared" si="1"/>
        <v>49000000</v>
      </c>
      <c r="N4" s="3">
        <f t="shared" si="2"/>
        <v>980.00000000000011</v>
      </c>
      <c r="O4" s="3"/>
      <c r="P4" s="3">
        <v>7000</v>
      </c>
      <c r="Q4" s="3">
        <v>443</v>
      </c>
      <c r="R4" s="3">
        <v>612</v>
      </c>
    </row>
    <row r="5" spans="1:18" x14ac:dyDescent="0.25">
      <c r="A5" s="3">
        <v>4000</v>
      </c>
      <c r="B5" s="3">
        <v>263</v>
      </c>
      <c r="C5" s="3">
        <v>264</v>
      </c>
      <c r="D5" s="3">
        <v>260</v>
      </c>
      <c r="E5" s="3">
        <v>263</v>
      </c>
      <c r="F5" s="3">
        <v>263</v>
      </c>
      <c r="G5" s="3">
        <v>254</v>
      </c>
      <c r="H5" s="3">
        <v>261</v>
      </c>
      <c r="I5" s="3">
        <v>264</v>
      </c>
      <c r="J5" s="3">
        <v>258</v>
      </c>
      <c r="K5" s="3">
        <v>263</v>
      </c>
      <c r="L5" s="3">
        <f t="shared" si="0"/>
        <v>261.3</v>
      </c>
      <c r="M5" s="3">
        <f t="shared" si="1"/>
        <v>16000000</v>
      </c>
      <c r="N5" s="3">
        <f t="shared" si="2"/>
        <v>320</v>
      </c>
      <c r="O5" s="3"/>
      <c r="P5" s="3">
        <v>4000</v>
      </c>
      <c r="Q5" s="3">
        <v>129</v>
      </c>
      <c r="R5" s="3">
        <v>203</v>
      </c>
    </row>
    <row r="6" spans="1:18" x14ac:dyDescent="0.25">
      <c r="A6" s="3">
        <v>1000</v>
      </c>
      <c r="B6" s="3">
        <v>17</v>
      </c>
      <c r="C6" s="3">
        <v>17</v>
      </c>
      <c r="D6" s="3">
        <v>17</v>
      </c>
      <c r="E6" s="3">
        <v>17</v>
      </c>
      <c r="F6" s="3">
        <v>16</v>
      </c>
      <c r="G6" s="3">
        <v>16</v>
      </c>
      <c r="H6" s="3">
        <v>18</v>
      </c>
      <c r="I6" s="3">
        <v>17</v>
      </c>
      <c r="J6" s="3">
        <v>16</v>
      </c>
      <c r="K6" s="3">
        <v>16</v>
      </c>
      <c r="L6" s="3">
        <f t="shared" si="0"/>
        <v>16.7</v>
      </c>
      <c r="M6" s="3">
        <f t="shared" si="1"/>
        <v>1000000</v>
      </c>
      <c r="N6" s="3">
        <f t="shared" si="2"/>
        <v>20</v>
      </c>
      <c r="O6" s="3"/>
      <c r="P6" s="3">
        <v>1000</v>
      </c>
      <c r="Q6" s="3">
        <v>8</v>
      </c>
      <c r="R6" s="3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zoomScale="90" zoomScaleNormal="90" workbookViewId="0">
      <selection activeCell="N2" sqref="N2"/>
    </sheetView>
  </sheetViews>
  <sheetFormatPr defaultRowHeight="15" x14ac:dyDescent="0.25"/>
  <cols>
    <col min="1" max="1" width="11" customWidth="1"/>
    <col min="12" max="12" width="12.42578125" customWidth="1"/>
    <col min="13" max="13" width="14.5703125" customWidth="1"/>
    <col min="16" max="16" width="11.42578125" customWidth="1"/>
    <col min="17" max="17" width="13" customWidth="1"/>
    <col min="18" max="18" width="13.5703125" customWidth="1"/>
  </cols>
  <sheetData>
    <row r="1" spans="1:18" ht="111.75" customHeight="1" x14ac:dyDescent="0.25">
      <c r="A1" s="2" t="s">
        <v>9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2" t="s">
        <v>22</v>
      </c>
      <c r="M1" s="2" t="s">
        <v>25</v>
      </c>
      <c r="N1" s="2" t="s">
        <v>10</v>
      </c>
      <c r="P1" s="2" t="s">
        <v>9</v>
      </c>
      <c r="Q1" s="2" t="s">
        <v>23</v>
      </c>
      <c r="R1" s="2" t="s">
        <v>24</v>
      </c>
    </row>
    <row r="2" spans="1:18" x14ac:dyDescent="0.25">
      <c r="A2" s="3">
        <v>13000</v>
      </c>
      <c r="B2" s="3">
        <v>5997</v>
      </c>
      <c r="C2" s="3">
        <v>6032</v>
      </c>
      <c r="D2" s="3">
        <v>5947</v>
      </c>
      <c r="E2" s="3">
        <v>5959</v>
      </c>
      <c r="F2" s="3">
        <v>5993</v>
      </c>
      <c r="G2" s="3">
        <v>5948</v>
      </c>
      <c r="H2" s="3">
        <v>6015</v>
      </c>
      <c r="I2" s="3">
        <v>6003</v>
      </c>
      <c r="J2" s="3">
        <v>5989</v>
      </c>
      <c r="K2" s="3">
        <v>5976</v>
      </c>
      <c r="L2" s="3">
        <f>AVERAGE(B2:K2)</f>
        <v>5985.9</v>
      </c>
      <c r="M2" s="3">
        <f>A2*A2</f>
        <v>169000000</v>
      </c>
      <c r="N2" s="3">
        <f>M2*0.00004</f>
        <v>6760.0000000000009</v>
      </c>
      <c r="P2" s="3">
        <v>13000</v>
      </c>
      <c r="Q2" s="3">
        <v>3208</v>
      </c>
      <c r="R2" s="3">
        <v>4560</v>
      </c>
    </row>
    <row r="3" spans="1:18" x14ac:dyDescent="0.25">
      <c r="A3" s="3">
        <v>10000</v>
      </c>
      <c r="B3" s="3">
        <v>3547</v>
      </c>
      <c r="C3" s="3">
        <v>3505</v>
      </c>
      <c r="D3" s="3">
        <v>3523</v>
      </c>
      <c r="E3" s="3">
        <v>3511</v>
      </c>
      <c r="F3" s="3">
        <v>3556</v>
      </c>
      <c r="G3" s="3">
        <v>3527</v>
      </c>
      <c r="H3" s="3">
        <v>3520</v>
      </c>
      <c r="I3" s="3">
        <v>3536</v>
      </c>
      <c r="J3" s="3">
        <v>3517</v>
      </c>
      <c r="K3" s="3">
        <v>3522</v>
      </c>
      <c r="L3" s="3">
        <f t="shared" ref="L3:L6" si="0">AVERAGE(B3:K3)</f>
        <v>3526.4</v>
      </c>
      <c r="M3" s="3">
        <f t="shared" ref="M3:M6" si="1">A3*A3</f>
        <v>100000000</v>
      </c>
      <c r="N3" s="3">
        <f t="shared" ref="N3:N6" si="2">M3*0.00004</f>
        <v>4000.0000000000005</v>
      </c>
      <c r="P3" s="3">
        <v>10000</v>
      </c>
      <c r="Q3" s="3">
        <v>1899</v>
      </c>
      <c r="R3" s="3">
        <v>2672</v>
      </c>
    </row>
    <row r="4" spans="1:18" x14ac:dyDescent="0.25">
      <c r="A4" s="3">
        <v>7000</v>
      </c>
      <c r="B4" s="3">
        <v>1739</v>
      </c>
      <c r="C4" s="3">
        <v>1735</v>
      </c>
      <c r="D4" s="3">
        <v>1743</v>
      </c>
      <c r="E4" s="3">
        <v>1776</v>
      </c>
      <c r="F4" s="3">
        <v>1758</v>
      </c>
      <c r="G4" s="3">
        <v>1729</v>
      </c>
      <c r="H4" s="3">
        <v>1768</v>
      </c>
      <c r="I4" s="3">
        <v>1742</v>
      </c>
      <c r="J4" s="3">
        <v>1749</v>
      </c>
      <c r="K4" s="3">
        <v>1754</v>
      </c>
      <c r="L4" s="3">
        <f t="shared" si="0"/>
        <v>1749.3</v>
      </c>
      <c r="M4" s="3">
        <f t="shared" si="1"/>
        <v>49000000</v>
      </c>
      <c r="N4" s="3">
        <f t="shared" si="2"/>
        <v>1960.0000000000002</v>
      </c>
      <c r="P4" s="3">
        <v>7000</v>
      </c>
      <c r="Q4" s="3">
        <v>926</v>
      </c>
      <c r="R4" s="3">
        <v>1310</v>
      </c>
    </row>
    <row r="5" spans="1:18" x14ac:dyDescent="0.25">
      <c r="A5" s="3">
        <v>4000</v>
      </c>
      <c r="B5" s="3">
        <v>570</v>
      </c>
      <c r="C5" s="3">
        <v>582</v>
      </c>
      <c r="D5" s="3">
        <v>568</v>
      </c>
      <c r="E5" s="3">
        <v>567</v>
      </c>
      <c r="F5" s="3">
        <v>584</v>
      </c>
      <c r="G5" s="3">
        <v>575</v>
      </c>
      <c r="H5" s="3">
        <v>583</v>
      </c>
      <c r="I5" s="3">
        <v>569</v>
      </c>
      <c r="J5" s="3">
        <v>576</v>
      </c>
      <c r="K5" s="3">
        <v>585</v>
      </c>
      <c r="L5" s="3">
        <f t="shared" si="0"/>
        <v>575.9</v>
      </c>
      <c r="M5" s="3">
        <f t="shared" si="1"/>
        <v>16000000</v>
      </c>
      <c r="N5" s="3">
        <f t="shared" si="2"/>
        <v>640</v>
      </c>
      <c r="P5" s="3">
        <v>4000</v>
      </c>
      <c r="Q5" s="3">
        <v>300</v>
      </c>
      <c r="R5" s="3">
        <v>428</v>
      </c>
    </row>
    <row r="6" spans="1:18" x14ac:dyDescent="0.25">
      <c r="A6" s="3">
        <v>1000</v>
      </c>
      <c r="B6" s="3">
        <v>36</v>
      </c>
      <c r="C6" s="3">
        <v>35</v>
      </c>
      <c r="D6" s="3">
        <v>36</v>
      </c>
      <c r="E6" s="3">
        <v>38</v>
      </c>
      <c r="F6" s="3">
        <v>39</v>
      </c>
      <c r="G6" s="3">
        <v>36</v>
      </c>
      <c r="H6" s="3">
        <v>40</v>
      </c>
      <c r="I6" s="3">
        <v>37</v>
      </c>
      <c r="J6" s="3">
        <v>36</v>
      </c>
      <c r="K6" s="3">
        <v>35</v>
      </c>
      <c r="L6" s="3">
        <f t="shared" si="0"/>
        <v>36.799999999999997</v>
      </c>
      <c r="M6" s="3">
        <f t="shared" si="1"/>
        <v>1000000</v>
      </c>
      <c r="N6" s="3">
        <f t="shared" si="2"/>
        <v>40</v>
      </c>
      <c r="P6" s="3">
        <v>1000</v>
      </c>
      <c r="Q6" s="3">
        <v>19</v>
      </c>
      <c r="R6" s="3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zoomScale="85" zoomScaleNormal="85" workbookViewId="0">
      <selection activeCell="O4" sqref="O4"/>
    </sheetView>
  </sheetViews>
  <sheetFormatPr defaultRowHeight="15" x14ac:dyDescent="0.25"/>
  <cols>
    <col min="1" max="1" width="12" customWidth="1"/>
    <col min="12" max="12" width="11.7109375" customWidth="1"/>
    <col min="13" max="13" width="15.140625" customWidth="1"/>
    <col min="14" max="14" width="12.28515625" bestFit="1" customWidth="1"/>
    <col min="17" max="17" width="10.85546875" customWidth="1"/>
    <col min="18" max="18" width="12.5703125" customWidth="1"/>
    <col min="19" max="19" width="12.42578125" customWidth="1"/>
  </cols>
  <sheetData>
    <row r="1" spans="1:19" ht="93.75" customHeight="1" x14ac:dyDescent="0.25">
      <c r="A1" s="2" t="s">
        <v>9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2" t="s">
        <v>22</v>
      </c>
      <c r="M1" s="2" t="s">
        <v>11</v>
      </c>
      <c r="N1" s="2" t="s">
        <v>10</v>
      </c>
      <c r="Q1" s="2" t="s">
        <v>9</v>
      </c>
      <c r="R1" s="2" t="s">
        <v>23</v>
      </c>
      <c r="S1" s="2" t="s">
        <v>24</v>
      </c>
    </row>
    <row r="2" spans="1:19" x14ac:dyDescent="0.25">
      <c r="A2" s="3">
        <v>11</v>
      </c>
      <c r="B2" s="3">
        <v>84527</v>
      </c>
      <c r="C2" s="3">
        <v>82993</v>
      </c>
      <c r="D2" s="3">
        <v>85451</v>
      </c>
      <c r="E2" s="3">
        <v>88680</v>
      </c>
      <c r="F2" s="3">
        <v>86269</v>
      </c>
      <c r="G2" s="3">
        <v>84870</v>
      </c>
      <c r="H2" s="3">
        <v>85649</v>
      </c>
      <c r="I2" s="3">
        <v>84330</v>
      </c>
      <c r="J2" s="3">
        <v>85112</v>
      </c>
      <c r="K2" s="3">
        <v>87087</v>
      </c>
      <c r="L2" s="3">
        <f>AVERAGE(B2:K2)</f>
        <v>85496.8</v>
      </c>
      <c r="M2" s="3">
        <f>A2*A2*FACT(A2)</f>
        <v>4829932800</v>
      </c>
      <c r="N2" s="3">
        <f>M2*0.00002</f>
        <v>96598.656000000003</v>
      </c>
      <c r="Q2" s="3">
        <v>11</v>
      </c>
      <c r="R2" s="3">
        <v>75205</v>
      </c>
      <c r="S2" s="3">
        <v>100558</v>
      </c>
    </row>
    <row r="3" spans="1:19" x14ac:dyDescent="0.25">
      <c r="A3" s="3">
        <v>10</v>
      </c>
      <c r="B3" s="3">
        <v>6535</v>
      </c>
      <c r="C3" s="3">
        <v>7177</v>
      </c>
      <c r="D3" s="3">
        <v>7168</v>
      </c>
      <c r="E3" s="3">
        <v>6899</v>
      </c>
      <c r="F3" s="3">
        <v>6797</v>
      </c>
      <c r="G3" s="3">
        <v>6768</v>
      </c>
      <c r="H3" s="3">
        <v>6521</v>
      </c>
      <c r="I3" s="3">
        <v>7222</v>
      </c>
      <c r="J3" s="3">
        <v>6565</v>
      </c>
      <c r="K3" s="3">
        <v>6830</v>
      </c>
      <c r="L3" s="3">
        <f t="shared" ref="L3:L6" si="0">AVERAGE(B3:K3)</f>
        <v>6848.2</v>
      </c>
      <c r="M3" s="3">
        <f t="shared" ref="M3:M7" si="1">A3*A3*FACT(A3)</f>
        <v>362880000</v>
      </c>
      <c r="N3" s="3">
        <f t="shared" ref="N3:N7" si="2">M3*0.00002</f>
        <v>7257.6</v>
      </c>
      <c r="Q3" s="3">
        <v>10</v>
      </c>
      <c r="R3" s="3">
        <v>5195</v>
      </c>
      <c r="S3" s="3">
        <v>7476</v>
      </c>
    </row>
    <row r="4" spans="1:19" x14ac:dyDescent="0.25">
      <c r="A4" s="3">
        <v>9</v>
      </c>
      <c r="B4" s="3">
        <v>648</v>
      </c>
      <c r="C4" s="3">
        <v>564</v>
      </c>
      <c r="D4" s="3">
        <v>591</v>
      </c>
      <c r="E4" s="3">
        <v>616</v>
      </c>
      <c r="F4" s="3">
        <v>628</v>
      </c>
      <c r="G4" s="3">
        <v>558</v>
      </c>
      <c r="H4" s="3">
        <v>615</v>
      </c>
      <c r="I4" s="3">
        <v>605</v>
      </c>
      <c r="J4" s="3">
        <v>656</v>
      </c>
      <c r="K4" s="3">
        <v>631</v>
      </c>
      <c r="L4" s="3">
        <f t="shared" si="0"/>
        <v>611.20000000000005</v>
      </c>
      <c r="M4" s="3">
        <f t="shared" si="1"/>
        <v>29393280</v>
      </c>
      <c r="N4" s="3">
        <f t="shared" si="2"/>
        <v>587.86560000000009</v>
      </c>
      <c r="Q4" s="3">
        <v>9</v>
      </c>
      <c r="R4" s="3">
        <v>460</v>
      </c>
      <c r="S4" s="3">
        <v>657</v>
      </c>
    </row>
    <row r="5" spans="1:19" x14ac:dyDescent="0.25">
      <c r="A5" s="3">
        <v>8</v>
      </c>
      <c r="B5" s="3">
        <v>53</v>
      </c>
      <c r="C5" s="3">
        <v>61</v>
      </c>
      <c r="D5" s="3">
        <v>45</v>
      </c>
      <c r="E5" s="3">
        <v>86</v>
      </c>
      <c r="F5" s="3">
        <v>60</v>
      </c>
      <c r="G5" s="3">
        <v>46</v>
      </c>
      <c r="H5" s="3">
        <v>61</v>
      </c>
      <c r="I5" s="3">
        <v>50</v>
      </c>
      <c r="J5" s="3">
        <v>50</v>
      </c>
      <c r="K5" s="3">
        <v>44</v>
      </c>
      <c r="L5" s="3">
        <f t="shared" si="0"/>
        <v>55.6</v>
      </c>
      <c r="M5" s="3">
        <f t="shared" si="1"/>
        <v>2580480</v>
      </c>
      <c r="N5" s="3">
        <f t="shared" si="2"/>
        <v>51.609600000000007</v>
      </c>
      <c r="Q5" s="3">
        <v>8</v>
      </c>
      <c r="R5" s="3">
        <v>35</v>
      </c>
      <c r="S5" s="3">
        <v>64</v>
      </c>
    </row>
    <row r="6" spans="1:19" x14ac:dyDescent="0.25">
      <c r="A6" s="3">
        <v>7</v>
      </c>
      <c r="B6" s="3">
        <v>9</v>
      </c>
      <c r="C6" s="3">
        <v>5</v>
      </c>
      <c r="D6" s="3">
        <v>4</v>
      </c>
      <c r="E6" s="3">
        <v>4</v>
      </c>
      <c r="F6" s="3">
        <v>4</v>
      </c>
      <c r="G6" s="3">
        <v>5</v>
      </c>
      <c r="H6" s="3">
        <v>5</v>
      </c>
      <c r="I6" s="3">
        <v>5</v>
      </c>
      <c r="J6" s="3">
        <v>5</v>
      </c>
      <c r="K6" s="3">
        <v>8</v>
      </c>
      <c r="L6" s="3">
        <f t="shared" si="0"/>
        <v>5.4</v>
      </c>
      <c r="M6" s="3">
        <f t="shared" si="1"/>
        <v>246960</v>
      </c>
      <c r="N6" s="3">
        <f t="shared" si="2"/>
        <v>4.9392000000000005</v>
      </c>
      <c r="Q6" s="3">
        <v>7</v>
      </c>
      <c r="R6" s="3">
        <v>3</v>
      </c>
      <c r="S6" s="3">
        <v>5</v>
      </c>
    </row>
    <row r="7" spans="1:19" x14ac:dyDescent="0.25">
      <c r="A7" s="3"/>
      <c r="M7" s="3"/>
      <c r="N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90" zoomScaleNormal="90" workbookViewId="0">
      <selection activeCell="G23" sqref="G23"/>
    </sheetView>
  </sheetViews>
  <sheetFormatPr defaultRowHeight="15" x14ac:dyDescent="0.25"/>
  <cols>
    <col min="1" max="1" width="14.140625" customWidth="1"/>
    <col min="3" max="3" width="8.7109375" customWidth="1"/>
    <col min="4" max="5" width="11.140625" customWidth="1"/>
    <col min="6" max="6" width="13.85546875" customWidth="1"/>
    <col min="8" max="8" width="8.7109375" customWidth="1"/>
    <col min="9" max="9" width="14.42578125" customWidth="1"/>
    <col min="10" max="10" width="15.140625" customWidth="1"/>
  </cols>
  <sheetData>
    <row r="1" spans="1:10" s="1" customFormat="1" ht="65.25" customHeight="1" x14ac:dyDescent="0.25">
      <c r="A1" s="4" t="s">
        <v>5</v>
      </c>
      <c r="B1" s="4" t="s">
        <v>4</v>
      </c>
      <c r="C1" s="4" t="s">
        <v>0</v>
      </c>
      <c r="D1" s="4" t="s">
        <v>1</v>
      </c>
      <c r="E1" s="2"/>
      <c r="F1" s="4" t="s">
        <v>5</v>
      </c>
      <c r="G1" s="4" t="s">
        <v>4</v>
      </c>
      <c r="H1" s="4" t="s">
        <v>0</v>
      </c>
      <c r="I1" s="4" t="s">
        <v>2</v>
      </c>
      <c r="J1" s="4" t="s">
        <v>3</v>
      </c>
    </row>
    <row r="2" spans="1:10" x14ac:dyDescent="0.25">
      <c r="A2" s="5" t="s">
        <v>6</v>
      </c>
      <c r="B2" s="6">
        <v>13000</v>
      </c>
      <c r="C2" s="6">
        <v>10</v>
      </c>
      <c r="D2" s="6">
        <v>2815.5</v>
      </c>
      <c r="E2" s="3"/>
      <c r="F2" s="5" t="s">
        <v>6</v>
      </c>
      <c r="G2" s="6">
        <v>11</v>
      </c>
      <c r="H2" s="6">
        <v>100</v>
      </c>
      <c r="I2" s="7">
        <f>1-44/100</f>
        <v>0.56000000000000005</v>
      </c>
      <c r="J2" s="6">
        <v>0.1225</v>
      </c>
    </row>
    <row r="3" spans="1:10" x14ac:dyDescent="0.25">
      <c r="A3" s="5"/>
      <c r="B3" s="6">
        <v>10000</v>
      </c>
      <c r="C3" s="6">
        <v>10</v>
      </c>
      <c r="D3" s="6">
        <v>1641.5</v>
      </c>
      <c r="E3" s="3"/>
      <c r="F3" s="5"/>
      <c r="G3" s="6">
        <v>10</v>
      </c>
      <c r="H3" s="6">
        <v>100</v>
      </c>
      <c r="I3" s="7">
        <f>1-45/100</f>
        <v>0.55000000000000004</v>
      </c>
      <c r="J3" s="6">
        <v>0.12379999999999999</v>
      </c>
    </row>
    <row r="4" spans="1:10" x14ac:dyDescent="0.25">
      <c r="A4" s="5"/>
      <c r="B4" s="6">
        <v>7000</v>
      </c>
      <c r="C4" s="6">
        <v>10</v>
      </c>
      <c r="D4" s="6">
        <v>811.1</v>
      </c>
      <c r="E4" s="3"/>
      <c r="F4" s="5"/>
      <c r="G4" s="6">
        <v>9</v>
      </c>
      <c r="H4" s="6">
        <v>100</v>
      </c>
      <c r="I4" s="7">
        <f>1-31/100</f>
        <v>0.69</v>
      </c>
      <c r="J4" s="6">
        <v>0.09</v>
      </c>
    </row>
    <row r="5" spans="1:10" x14ac:dyDescent="0.25">
      <c r="A5" s="5"/>
      <c r="B5" s="6">
        <v>4000</v>
      </c>
      <c r="C5" s="6">
        <v>10</v>
      </c>
      <c r="D5" s="6">
        <v>261.3</v>
      </c>
      <c r="E5" s="3"/>
      <c r="F5" s="5"/>
      <c r="G5" s="6">
        <v>8</v>
      </c>
      <c r="H5" s="6">
        <v>100</v>
      </c>
      <c r="I5" s="7">
        <f>1-25/100</f>
        <v>0.75</v>
      </c>
      <c r="J5" s="6">
        <v>7.7499999999999999E-2</v>
      </c>
    </row>
    <row r="6" spans="1:10" x14ac:dyDescent="0.25">
      <c r="A6" s="5"/>
      <c r="B6" s="6">
        <v>1000</v>
      </c>
      <c r="C6" s="6">
        <v>10</v>
      </c>
      <c r="D6" s="6">
        <v>16.7</v>
      </c>
      <c r="E6" s="3"/>
      <c r="F6" s="5"/>
      <c r="G6" s="6">
        <v>7</v>
      </c>
      <c r="H6" s="6">
        <v>100</v>
      </c>
      <c r="I6" s="7">
        <f>1-22/100</f>
        <v>0.78</v>
      </c>
      <c r="J6" s="6">
        <v>7.8299999999999995E-2</v>
      </c>
    </row>
    <row r="7" spans="1:10" x14ac:dyDescent="0.25">
      <c r="A7" s="5" t="s">
        <v>7</v>
      </c>
      <c r="B7" s="6">
        <v>13000</v>
      </c>
      <c r="C7" s="6">
        <v>10</v>
      </c>
      <c r="D7" s="6">
        <v>5985.9</v>
      </c>
      <c r="E7" s="3"/>
      <c r="F7" s="5" t="s">
        <v>7</v>
      </c>
      <c r="G7" s="6">
        <v>11</v>
      </c>
      <c r="H7" s="6">
        <v>100</v>
      </c>
      <c r="I7" s="7">
        <f>1-12/100</f>
        <v>0.88</v>
      </c>
      <c r="J7" s="6">
        <v>3.0800000000000001E-2</v>
      </c>
    </row>
    <row r="8" spans="1:10" x14ac:dyDescent="0.25">
      <c r="A8" s="5"/>
      <c r="B8" s="6">
        <v>10000</v>
      </c>
      <c r="C8" s="6">
        <v>10</v>
      </c>
      <c r="D8" s="6">
        <v>3526.4</v>
      </c>
      <c r="E8" s="3"/>
      <c r="F8" s="5"/>
      <c r="G8" s="6">
        <v>10</v>
      </c>
      <c r="H8" s="6">
        <v>100</v>
      </c>
      <c r="I8" s="7">
        <f>1-18/100</f>
        <v>0.82000000000000006</v>
      </c>
      <c r="J8" s="6">
        <v>4.82E-2</v>
      </c>
    </row>
    <row r="9" spans="1:10" x14ac:dyDescent="0.25">
      <c r="A9" s="5"/>
      <c r="B9" s="6">
        <v>7000</v>
      </c>
      <c r="C9" s="6">
        <v>10</v>
      </c>
      <c r="D9" s="6">
        <v>1749.3</v>
      </c>
      <c r="E9" s="3"/>
      <c r="F9" s="5"/>
      <c r="G9" s="6">
        <v>9</v>
      </c>
      <c r="H9" s="6">
        <v>100</v>
      </c>
      <c r="I9" s="7">
        <f>1-6/100</f>
        <v>0.94</v>
      </c>
      <c r="J9" s="6">
        <v>1.83E-2</v>
      </c>
    </row>
    <row r="10" spans="1:10" x14ac:dyDescent="0.25">
      <c r="A10" s="5"/>
      <c r="B10" s="6">
        <v>4000</v>
      </c>
      <c r="C10" s="6">
        <v>10</v>
      </c>
      <c r="D10" s="6">
        <v>575.9</v>
      </c>
      <c r="E10" s="3"/>
      <c r="F10" s="5"/>
      <c r="G10" s="6">
        <v>8</v>
      </c>
      <c r="H10" s="6">
        <v>100</v>
      </c>
      <c r="I10" s="7">
        <f>1-4/100</f>
        <v>0.96</v>
      </c>
      <c r="J10" s="6">
        <v>1.2500000000000001E-2</v>
      </c>
    </row>
    <row r="11" spans="1:10" x14ac:dyDescent="0.25">
      <c r="A11" s="5"/>
      <c r="B11" s="6">
        <v>1000</v>
      </c>
      <c r="C11" s="6">
        <v>10</v>
      </c>
      <c r="D11" s="6">
        <v>36.799999999999997</v>
      </c>
      <c r="E11" s="3"/>
      <c r="F11" s="5"/>
      <c r="G11" s="6">
        <v>7</v>
      </c>
      <c r="H11" s="6">
        <v>100</v>
      </c>
      <c r="I11" s="7">
        <f>1-2/100</f>
        <v>0.98</v>
      </c>
      <c r="J11" s="6">
        <v>6.7000000000000002E-3</v>
      </c>
    </row>
    <row r="12" spans="1:10" x14ac:dyDescent="0.25">
      <c r="A12" s="5" t="s">
        <v>8</v>
      </c>
      <c r="B12" s="6">
        <v>11</v>
      </c>
      <c r="C12" s="6">
        <v>10</v>
      </c>
      <c r="D12" s="6">
        <v>85496.8</v>
      </c>
      <c r="E12" s="3"/>
      <c r="F12" s="5" t="s">
        <v>8</v>
      </c>
      <c r="G12" s="6">
        <v>11</v>
      </c>
      <c r="H12" s="6">
        <v>100</v>
      </c>
      <c r="I12" s="7">
        <f t="shared" ref="I12:I16" si="0">1-0/14</f>
        <v>1</v>
      </c>
      <c r="J12" s="6">
        <v>0</v>
      </c>
    </row>
    <row r="13" spans="1:10" x14ac:dyDescent="0.25">
      <c r="A13" s="5"/>
      <c r="B13" s="6">
        <v>10</v>
      </c>
      <c r="C13" s="6">
        <v>10</v>
      </c>
      <c r="D13" s="6">
        <v>6848.2</v>
      </c>
      <c r="E13" s="3"/>
      <c r="F13" s="5"/>
      <c r="G13" s="6">
        <v>10</v>
      </c>
      <c r="H13" s="6">
        <v>100</v>
      </c>
      <c r="I13" s="7">
        <f t="shared" si="0"/>
        <v>1</v>
      </c>
      <c r="J13" s="6">
        <v>0</v>
      </c>
    </row>
    <row r="14" spans="1:10" x14ac:dyDescent="0.25">
      <c r="A14" s="5"/>
      <c r="B14" s="6">
        <v>9</v>
      </c>
      <c r="C14" s="6">
        <v>10</v>
      </c>
      <c r="D14" s="6">
        <v>611.20000000000005</v>
      </c>
      <c r="E14" s="3"/>
      <c r="F14" s="5"/>
      <c r="G14" s="6">
        <v>9</v>
      </c>
      <c r="H14" s="6">
        <v>100</v>
      </c>
      <c r="I14" s="7">
        <f t="shared" si="0"/>
        <v>1</v>
      </c>
      <c r="J14" s="6">
        <v>0</v>
      </c>
    </row>
    <row r="15" spans="1:10" x14ac:dyDescent="0.25">
      <c r="A15" s="5"/>
      <c r="B15" s="6">
        <v>8</v>
      </c>
      <c r="C15" s="6">
        <v>10</v>
      </c>
      <c r="D15" s="6">
        <v>55.6</v>
      </c>
      <c r="E15" s="3"/>
      <c r="F15" s="5"/>
      <c r="G15" s="6">
        <v>8</v>
      </c>
      <c r="H15" s="6">
        <v>100</v>
      </c>
      <c r="I15" s="7">
        <f t="shared" si="0"/>
        <v>1</v>
      </c>
      <c r="J15" s="6">
        <v>0</v>
      </c>
    </row>
    <row r="16" spans="1:10" x14ac:dyDescent="0.25">
      <c r="A16" s="5"/>
      <c r="B16" s="6">
        <v>7</v>
      </c>
      <c r="C16" s="6">
        <v>10</v>
      </c>
      <c r="D16" s="6">
        <v>5.4</v>
      </c>
      <c r="E16" s="3"/>
      <c r="F16" s="5"/>
      <c r="G16" s="6">
        <v>7</v>
      </c>
      <c r="H16" s="6">
        <v>100</v>
      </c>
      <c r="I16" s="7">
        <f t="shared" si="0"/>
        <v>1</v>
      </c>
      <c r="J16" s="6">
        <v>0</v>
      </c>
    </row>
  </sheetData>
  <mergeCells count="6">
    <mergeCell ref="A2:A6"/>
    <mergeCell ref="A7:A11"/>
    <mergeCell ref="A12:A16"/>
    <mergeCell ref="F2:F6"/>
    <mergeCell ref="F7:F11"/>
    <mergeCell ref="F12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TrivialGreedy</vt:lpstr>
      <vt:lpstr>GreedyOptimized</vt:lpstr>
      <vt:lpstr>BruteForсe</vt:lpstr>
      <vt:lpstr>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Бузмаков Иван</dc:creator>
  <cp:lastModifiedBy>Валерий</cp:lastModifiedBy>
  <dcterms:created xsi:type="dcterms:W3CDTF">2021-12-12T17:51:41Z</dcterms:created>
  <dcterms:modified xsi:type="dcterms:W3CDTF">2021-12-13T20:33:25Z</dcterms:modified>
</cp:coreProperties>
</file>